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11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IVSA" sheetId="27" state="visible" r:id="rId27"/>
    <sheet name="OPAL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Arial"/>
      <family val="2"/>
      <b val="1"/>
      <color indexed="8"/>
      <sz val="8"/>
    </font>
    <font>
      <name val="Arial"/>
      <family val="2"/>
      <b val="1"/>
      <color theme="1"/>
      <sz val="8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Calibri"/>
      <family val="2"/>
      <b val="1"/>
      <color theme="1"/>
      <sz val="9"/>
      <scheme val="minor"/>
    </font>
    <font>
      <name val="SansSerif"/>
      <color indexed="8"/>
      <sz val="10"/>
    </font>
    <font>
      <name val="SansSerif"/>
      <b val="1"/>
      <color indexed="8"/>
      <sz val="9"/>
    </font>
    <font>
      <name val="Calibri"/>
      <family val="2"/>
      <b val="1"/>
      <color rgb="FF000080"/>
      <sz val="11"/>
      <scheme val="minor"/>
    </font>
    <font>
      <name val="Arial"/>
      <family val="2"/>
      <b val="1"/>
      <color rgb="FF002060"/>
      <sz val="12"/>
    </font>
    <font>
      <name val="Calibri"/>
      <family val="2"/>
      <b val="1"/>
      <color rgb="FF002060"/>
      <sz val="12"/>
      <scheme val="minor"/>
    </font>
    <font>
      <name val="SansSerif"/>
      <b val="1"/>
      <color indexed="8"/>
      <sz val="10"/>
    </font>
    <font>
      <name val="Arial"/>
      <family val="2"/>
      <b val="1"/>
      <color rgb="FFFF0000"/>
      <sz val="8"/>
    </font>
    <font>
      <name val="Calibri"/>
      <family val="2"/>
      <color theme="1"/>
      <sz val="9"/>
      <scheme val="minor"/>
    </font>
  </fonts>
  <fills count="9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3" borderId="6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4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2" fontId="7" fillId="4" borderId="0" pivotButton="0" quotePrefix="0" xfId="0"/>
    <xf numFmtId="0" fontId="4" fillId="5" borderId="6" applyAlignment="1" pivotButton="0" quotePrefix="0" xfId="0">
      <alignment horizontal="center"/>
    </xf>
    <xf numFmtId="0" fontId="8" fillId="0" borderId="0" pivotButton="0" quotePrefix="0" xfId="0"/>
    <xf numFmtId="165" fontId="6" fillId="0" borderId="0" applyAlignment="1" pivotButton="0" quotePrefix="0" xfId="0">
      <alignment vertical="center"/>
    </xf>
    <xf numFmtId="0" fontId="9" fillId="4" borderId="0" applyAlignment="1" pivotButton="0" quotePrefix="0" xfId="0">
      <alignment vertical="center"/>
    </xf>
    <xf numFmtId="0" fontId="1" fillId="4" borderId="0" pivotButton="0" quotePrefix="0" xfId="0"/>
    <xf numFmtId="0" fontId="10" fillId="4" borderId="0" pivotButton="0" quotePrefix="0" xfId="0"/>
    <xf numFmtId="166" fontId="11" fillId="0" borderId="0" applyAlignment="1" pivotButton="0" quotePrefix="0" xfId="0">
      <alignment vertical="center"/>
    </xf>
    <xf numFmtId="4" fontId="1" fillId="4" borderId="0" pivotButton="0" quotePrefix="0" xfId="0"/>
    <xf numFmtId="2" fontId="1" fillId="4" borderId="0" pivotButton="0" quotePrefix="0" xfId="0"/>
    <xf numFmtId="0" fontId="8" fillId="4" borderId="0" pivotButton="0" quotePrefix="0" xfId="0"/>
    <xf numFmtId="165" fontId="11" fillId="4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164" fontId="11" fillId="0" borderId="0" applyAlignment="1" pivotButton="0" quotePrefix="0" xfId="0">
      <alignment horizontal="center" vertical="center"/>
    </xf>
    <xf numFmtId="0" fontId="1" fillId="0" borderId="0" pivotButton="0" quotePrefix="0" xfId="0"/>
    <xf numFmtId="2" fontId="6" fillId="0" borderId="0" applyAlignment="1" pivotButton="0" quotePrefix="0" xfId="0">
      <alignment horizontal="left" vertical="center"/>
    </xf>
    <xf numFmtId="0" fontId="12" fillId="0" borderId="0" pivotButton="0" quotePrefix="0" xfId="0"/>
    <xf numFmtId="0" fontId="4" fillId="0" borderId="0" applyAlignment="1" pivotButton="0" quotePrefix="0" xfId="0">
      <alignment horizontal="center"/>
    </xf>
    <xf numFmtId="0" fontId="0" fillId="4" borderId="0" pivotButton="0" quotePrefix="0" xfId="0"/>
    <xf numFmtId="0" fontId="11" fillId="4" borderId="0" applyAlignment="1" pivotButton="0" quotePrefix="0" xfId="0">
      <alignment horizontal="left" vertical="center"/>
    </xf>
    <xf numFmtId="4" fontId="7" fillId="6" borderId="0" pivotButton="0" quotePrefix="0" xfId="0"/>
    <xf numFmtId="2" fontId="1" fillId="6" borderId="0" pivotButton="0" quotePrefix="0" xfId="0"/>
    <xf numFmtId="0" fontId="8" fillId="7" borderId="0" pivotButton="0" quotePrefix="0" xfId="0"/>
    <xf numFmtId="0" fontId="1" fillId="7" borderId="0" pivotButton="0" quotePrefix="0" xfId="0"/>
    <xf numFmtId="0" fontId="11" fillId="7" borderId="0" applyAlignment="1" pivotButton="0" quotePrefix="0" xfId="0">
      <alignment horizontal="left" vertical="center"/>
    </xf>
    <xf numFmtId="4" fontId="7" fillId="4" borderId="0" pivotButton="0" quotePrefix="0" xfId="0"/>
    <xf numFmtId="4" fontId="7" fillId="0" borderId="0" pivotButton="0" quotePrefix="0" xfId="0"/>
    <xf numFmtId="0" fontId="7" fillId="4" borderId="0" pivotButton="0" quotePrefix="0" xfId="0"/>
    <xf numFmtId="0" fontId="11" fillId="4" borderId="0" applyAlignment="1" pivotButton="0" quotePrefix="0" xfId="0">
      <alignment vertical="center"/>
    </xf>
    <xf numFmtId="164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vertical="center"/>
    </xf>
    <xf numFmtId="0" fontId="12" fillId="4" borderId="0" pivotButton="0" quotePrefix="0" xfId="0"/>
    <xf numFmtId="0" fontId="13" fillId="4" borderId="0" applyAlignment="1" pivotButton="0" quotePrefix="0" xfId="0">
      <alignment horizontal="center"/>
    </xf>
    <xf numFmtId="0" fontId="14" fillId="0" borderId="0" applyAlignment="1" pivotButton="0" quotePrefix="0" xfId="0">
      <alignment horizontal="left" vertical="top" wrapText="1"/>
    </xf>
    <xf numFmtId="166" fontId="6" fillId="0" borderId="0" applyAlignment="1" pivotButton="0" quotePrefix="0" xfId="0">
      <alignment horizontal="center" vertical="center"/>
    </xf>
    <xf numFmtId="0" fontId="12" fillId="2" borderId="0" pivotButton="0" quotePrefix="0" xfId="0"/>
    <xf numFmtId="0" fontId="1" fillId="2" borderId="0" pivotButton="0" quotePrefix="0" xfId="0"/>
    <xf numFmtId="4" fontId="15" fillId="4" borderId="0" applyAlignment="1" pivotButton="0" quotePrefix="0" xfId="0">
      <alignment horizontal="right" vertical="center"/>
    </xf>
    <xf numFmtId="4" fontId="15" fillId="0" borderId="0" applyAlignment="1" pivotButton="0" quotePrefix="0" xfId="0">
      <alignment horizontal="right" vertical="center"/>
    </xf>
    <xf numFmtId="165" fontId="11" fillId="4" borderId="0" applyAlignment="1" pivotButton="0" quotePrefix="0" xfId="0">
      <alignment vertical="center"/>
    </xf>
    <xf numFmtId="164" fontId="11" fillId="4" borderId="0" applyAlignment="1" pivotButton="0" quotePrefix="0" xfId="0">
      <alignment horizontal="center" vertical="center"/>
    </xf>
    <xf numFmtId="165" fontId="11" fillId="0" borderId="0" applyAlignment="1" pivotButton="0" quotePrefix="0" xfId="0">
      <alignment vertical="center"/>
    </xf>
    <xf numFmtId="4" fontId="11" fillId="4" borderId="0" applyAlignment="1" pivotButton="0" quotePrefix="0" xfId="0">
      <alignment horizontal="right" vertical="center"/>
    </xf>
    <xf numFmtId="0" fontId="17" fillId="0" borderId="0" pivotButton="0" quotePrefix="0" xfId="0"/>
    <xf numFmtId="0" fontId="18" fillId="2" borderId="0" pivotButton="0" quotePrefix="0" xfId="0"/>
    <xf numFmtId="0" fontId="16" fillId="2" borderId="0" pivotButton="0" quotePrefix="0" xfId="0"/>
    <xf numFmtId="4" fontId="11" fillId="2" borderId="0" applyAlignment="1" pivotButton="0" quotePrefix="0" xfId="0">
      <alignment horizontal="right" vertical="center"/>
    </xf>
    <xf numFmtId="0" fontId="12" fillId="8" borderId="0" pivotButton="0" quotePrefix="0" xfId="0"/>
    <xf numFmtId="0" fontId="0" fillId="8" borderId="0" pivotButton="0" quotePrefix="0" xfId="0"/>
    <xf numFmtId="0" fontId="1" fillId="8" borderId="0" pivotButton="0" quotePrefix="0" xfId="0"/>
    <xf numFmtId="165" fontId="11" fillId="8" borderId="0" applyAlignment="1" pivotButton="0" quotePrefix="0" xfId="0">
      <alignment horizontal="center" vertical="center"/>
    </xf>
    <xf numFmtId="165" fontId="19" fillId="8" borderId="0" applyAlignment="1" pivotButton="0" quotePrefix="0" xfId="0">
      <alignment vertical="center"/>
    </xf>
    <xf numFmtId="2" fontId="11" fillId="0" borderId="0" applyAlignment="1" pivotButton="0" quotePrefix="0" xfId="0">
      <alignment vertical="center"/>
    </xf>
    <xf numFmtId="2" fontId="11" fillId="0" borderId="0" applyAlignment="1" pivotButton="0" quotePrefix="0" xfId="0">
      <alignment horizontal="center" vertical="center"/>
    </xf>
    <xf numFmtId="0" fontId="8" fillId="6" borderId="0" pivotButton="0" quotePrefix="0" xfId="0"/>
    <xf numFmtId="0" fontId="11" fillId="6" borderId="0" applyAlignment="1" pivotButton="0" quotePrefix="0" xfId="0">
      <alignment horizontal="left" vertical="center"/>
    </xf>
    <xf numFmtId="0" fontId="1" fillId="6" borderId="0" pivotButton="0" quotePrefix="0" xfId="0"/>
    <xf numFmtId="0" fontId="12" fillId="7" borderId="0" pivotButton="0" quotePrefix="0" xfId="0"/>
    <xf numFmtId="165" fontId="6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8" fillId="2" borderId="0" pivotButton="0" quotePrefix="0" xfId="0"/>
    <xf numFmtId="0" fontId="11" fillId="2" borderId="0" applyAlignment="1" pivotButton="0" quotePrefix="0" xfId="0">
      <alignment vertical="center"/>
    </xf>
    <xf numFmtId="0" fontId="11" fillId="8" borderId="0" applyAlignment="1" pivotButton="0" quotePrefix="0" xfId="0">
      <alignment vertical="center"/>
    </xf>
    <xf numFmtId="0" fontId="8" fillId="8" borderId="0" pivotButton="0" quotePrefix="0" xfId="0"/>
    <xf numFmtId="166" fontId="6" fillId="0" borderId="0" applyAlignment="1" pivotButton="0" quotePrefix="0" xfId="0">
      <alignment vertical="center"/>
    </xf>
    <xf numFmtId="2" fontId="7" fillId="0" borderId="0" pivotButton="0" quotePrefix="0" xfId="0"/>
    <xf numFmtId="4" fontId="6" fillId="4" borderId="0" applyAlignment="1" pivotButton="0" quotePrefix="0" xfId="0">
      <alignment horizontal="right" vertical="center"/>
    </xf>
    <xf numFmtId="4" fontId="0" fillId="0" borderId="0" pivotButton="0" quotePrefix="0" xfId="0"/>
    <xf numFmtId="0" fontId="0" fillId="7" borderId="0" pivotButton="0" quotePrefix="0" xfId="0"/>
    <xf numFmtId="165" fontId="11" fillId="7" borderId="0" applyAlignment="1" pivotButton="0" quotePrefix="0" xfId="0">
      <alignment horizontal="center" vertical="center"/>
    </xf>
    <xf numFmtId="0" fontId="12" fillId="7" borderId="0" applyAlignment="1" pivotButton="0" quotePrefix="0" xfId="0">
      <alignment horizontal="center"/>
    </xf>
    <xf numFmtId="165" fontId="11" fillId="7" borderId="0" applyAlignment="1" pivotButton="0" quotePrefix="0" xfId="0">
      <alignment vertical="center"/>
    </xf>
    <xf numFmtId="165" fontId="11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4" fillId="5" borderId="0" pivotButton="0" quotePrefix="0" xfId="0"/>
    <xf numFmtId="0" fontId="20" fillId="5" borderId="0" pivotButton="0" quotePrefix="0" xfId="0"/>
    <xf numFmtId="2" fontId="21" fillId="0" borderId="0" pivotButton="0" quotePrefix="0" xfId="0"/>
    <xf numFmtId="0" fontId="11" fillId="6" borderId="0" applyAlignment="1" pivotButton="0" quotePrefix="0" xfId="0">
      <alignment vertical="center"/>
    </xf>
    <xf numFmtId="164" fontId="6" fillId="6" borderId="0" applyAlignment="1" pivotButton="0" quotePrefix="0" xfId="0">
      <alignment horizontal="center" vertical="center"/>
    </xf>
    <xf numFmtId="0" fontId="6" fillId="6" borderId="0" applyAlignment="1" pivotButton="0" quotePrefix="0" xfId="0">
      <alignment vertical="center"/>
    </xf>
    <xf numFmtId="165" fontId="6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0" fontId="5" fillId="2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Relationship Type="http://schemas.openxmlformats.org/officeDocument/2006/relationships/image" Target="/xl/media/image31.png" Id="rId31" /><Relationship Type="http://schemas.openxmlformats.org/officeDocument/2006/relationships/image" Target="/xl/media/image32.png" Id="rId32" /><Relationship Type="http://schemas.openxmlformats.org/officeDocument/2006/relationships/image" Target="/xl/media/image33.png" Id="rId33" /><Relationship Type="http://schemas.openxmlformats.org/officeDocument/2006/relationships/image" Target="/xl/media/image34.png" Id="rId34" /><Relationship Type="http://schemas.openxmlformats.org/officeDocument/2006/relationships/image" Target="/xl/media/image35.png" Id="rId35" /><Relationship Type="http://schemas.openxmlformats.org/officeDocument/2006/relationships/image" Target="/xl/media/image36.png" Id="rId36" /><Relationship Type="http://schemas.openxmlformats.org/officeDocument/2006/relationships/image" Target="/xl/media/image37.png" Id="rId37" /><Relationship Type="http://schemas.openxmlformats.org/officeDocument/2006/relationships/image" Target="/xl/media/image38.pn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png" Id="rId41" /><Relationship Type="http://schemas.openxmlformats.org/officeDocument/2006/relationships/image" Target="/xl/media/image42.png" Id="rId42" /><Relationship Type="http://schemas.openxmlformats.org/officeDocument/2006/relationships/image" Target="/xl/media/image43.pn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png" Id="rId46" /><Relationship Type="http://schemas.openxmlformats.org/officeDocument/2006/relationships/image" Target="/xl/media/image47.png" Id="rId47" /><Relationship Type="http://schemas.openxmlformats.org/officeDocument/2006/relationships/image" Target="/xl/media/image48.png" Id="rId48" /><Relationship Type="http://schemas.openxmlformats.org/officeDocument/2006/relationships/image" Target="/xl/media/image49.png" Id="rId49" /><Relationship Type="http://schemas.openxmlformats.org/officeDocument/2006/relationships/image" Target="/xl/media/image50.png" Id="rId50" /><Relationship Type="http://schemas.openxmlformats.org/officeDocument/2006/relationships/image" Target="/xl/media/image51.png" Id="rId51" /><Relationship Type="http://schemas.openxmlformats.org/officeDocument/2006/relationships/image" Target="/xl/media/image52.png" Id="rId52" /><Relationship Type="http://schemas.openxmlformats.org/officeDocument/2006/relationships/image" Target="/xl/media/image53.png" Id="rId53" /><Relationship Type="http://schemas.openxmlformats.org/officeDocument/2006/relationships/image" Target="/xl/media/image54.png" Id="rId54" /><Relationship Type="http://schemas.openxmlformats.org/officeDocument/2006/relationships/image" Target="/xl/media/image55.png" Id="rId55" /><Relationship Type="http://schemas.openxmlformats.org/officeDocument/2006/relationships/image" Target="/xl/media/image56.png" Id="rId56" /><Relationship Type="http://schemas.openxmlformats.org/officeDocument/2006/relationships/image" Target="/xl/media/image57.png" Id="rId57" /><Relationship Type="http://schemas.openxmlformats.org/officeDocument/2006/relationships/image" Target="/xl/media/image58.png" Id="rId58" /><Relationship Type="http://schemas.openxmlformats.org/officeDocument/2006/relationships/image" Target="/xl/media/image59.png" Id="rId59" /><Relationship Type="http://schemas.openxmlformats.org/officeDocument/2006/relationships/image" Target="/xl/media/image60.png" Id="rId60" /><Relationship Type="http://schemas.openxmlformats.org/officeDocument/2006/relationships/image" Target="/xl/media/image61.png" Id="rId6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432.png" Id="rId1" /><Relationship Type="http://schemas.openxmlformats.org/officeDocument/2006/relationships/image" Target="/xl/media/image433.png" Id="rId2" /><Relationship Type="http://schemas.openxmlformats.org/officeDocument/2006/relationships/image" Target="/xl/media/image434.png" Id="rId3" /><Relationship Type="http://schemas.openxmlformats.org/officeDocument/2006/relationships/image" Target="/xl/media/image435.png" Id="rId4" /><Relationship Type="http://schemas.openxmlformats.org/officeDocument/2006/relationships/image" Target="/xl/media/image436.png" Id="rId5" /><Relationship Type="http://schemas.openxmlformats.org/officeDocument/2006/relationships/image" Target="/xl/media/image437.png" Id="rId6" /><Relationship Type="http://schemas.openxmlformats.org/officeDocument/2006/relationships/image" Target="/xl/media/image438.png" Id="rId7" /><Relationship Type="http://schemas.openxmlformats.org/officeDocument/2006/relationships/image" Target="/xl/media/image439.png" Id="rId8" /><Relationship Type="http://schemas.openxmlformats.org/officeDocument/2006/relationships/image" Target="/xl/media/image440.png" Id="rId9" /><Relationship Type="http://schemas.openxmlformats.org/officeDocument/2006/relationships/image" Target="/xl/media/image441.png" Id="rId10" /><Relationship Type="http://schemas.openxmlformats.org/officeDocument/2006/relationships/image" Target="/xl/media/image442.png" Id="rId11" /><Relationship Type="http://schemas.openxmlformats.org/officeDocument/2006/relationships/image" Target="/xl/media/image443.png" Id="rId12" /><Relationship Type="http://schemas.openxmlformats.org/officeDocument/2006/relationships/image" Target="/xl/media/image444.png" Id="rId13" /><Relationship Type="http://schemas.openxmlformats.org/officeDocument/2006/relationships/image" Target="/xl/media/image445.png" Id="rId14" /><Relationship Type="http://schemas.openxmlformats.org/officeDocument/2006/relationships/image" Target="/xl/media/image446.png" Id="rId15" /><Relationship Type="http://schemas.openxmlformats.org/officeDocument/2006/relationships/image" Target="/xl/media/image447.png" Id="rId16" /><Relationship Type="http://schemas.openxmlformats.org/officeDocument/2006/relationships/image" Target="/xl/media/image448.png" Id="rId17" /><Relationship Type="http://schemas.openxmlformats.org/officeDocument/2006/relationships/image" Target="/xl/media/image449.png" Id="rId18" /><Relationship Type="http://schemas.openxmlformats.org/officeDocument/2006/relationships/image" Target="/xl/media/image450.png" Id="rId19" /><Relationship Type="http://schemas.openxmlformats.org/officeDocument/2006/relationships/image" Target="/xl/media/image451.png" Id="rId20" /><Relationship Type="http://schemas.openxmlformats.org/officeDocument/2006/relationships/image" Target="/xl/media/image452.png" Id="rId21" /><Relationship Type="http://schemas.openxmlformats.org/officeDocument/2006/relationships/image" Target="/xl/media/image453.png" Id="rId22" /><Relationship Type="http://schemas.openxmlformats.org/officeDocument/2006/relationships/image" Target="/xl/media/image454.png" Id="rId23" /><Relationship Type="http://schemas.openxmlformats.org/officeDocument/2006/relationships/image" Target="/xl/media/image455.png" Id="rId24" /><Relationship Type="http://schemas.openxmlformats.org/officeDocument/2006/relationships/image" Target="/xl/media/image456.png" Id="rId25" /><Relationship Type="http://schemas.openxmlformats.org/officeDocument/2006/relationships/image" Target="/xl/media/image457.png" Id="rId26" /><Relationship Type="http://schemas.openxmlformats.org/officeDocument/2006/relationships/image" Target="/xl/media/image458.png" Id="rId27" /><Relationship Type="http://schemas.openxmlformats.org/officeDocument/2006/relationships/image" Target="/xl/media/image459.png" Id="rId28" /><Relationship Type="http://schemas.openxmlformats.org/officeDocument/2006/relationships/image" Target="/xl/media/image460.png" Id="rId29" /><Relationship Type="http://schemas.openxmlformats.org/officeDocument/2006/relationships/image" Target="/xl/media/image461.png" Id="rId30" /><Relationship Type="http://schemas.openxmlformats.org/officeDocument/2006/relationships/image" Target="/xl/media/image462.png" Id="rId3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463.png" Id="rId1" /><Relationship Type="http://schemas.openxmlformats.org/officeDocument/2006/relationships/image" Target="/xl/media/image464.png" Id="rId2" /><Relationship Type="http://schemas.openxmlformats.org/officeDocument/2006/relationships/image" Target="/xl/media/image465.png" Id="rId3" /><Relationship Type="http://schemas.openxmlformats.org/officeDocument/2006/relationships/image" Target="/xl/media/image466.png" Id="rId4" /><Relationship Type="http://schemas.openxmlformats.org/officeDocument/2006/relationships/image" Target="/xl/media/image467.png" Id="rId5" /><Relationship Type="http://schemas.openxmlformats.org/officeDocument/2006/relationships/image" Target="/xl/media/image468.png" Id="rId6" /><Relationship Type="http://schemas.openxmlformats.org/officeDocument/2006/relationships/image" Target="/xl/media/image469.png" Id="rId7" /><Relationship Type="http://schemas.openxmlformats.org/officeDocument/2006/relationships/image" Target="/xl/media/image470.png" Id="rId8" /><Relationship Type="http://schemas.openxmlformats.org/officeDocument/2006/relationships/image" Target="/xl/media/image471.png" Id="rId9" /><Relationship Type="http://schemas.openxmlformats.org/officeDocument/2006/relationships/image" Target="/xl/media/image472.png" Id="rId10" /><Relationship Type="http://schemas.openxmlformats.org/officeDocument/2006/relationships/image" Target="/xl/media/image473.png" Id="rId11" /><Relationship Type="http://schemas.openxmlformats.org/officeDocument/2006/relationships/image" Target="/xl/media/image474.png" Id="rId12" /><Relationship Type="http://schemas.openxmlformats.org/officeDocument/2006/relationships/image" Target="/xl/media/image475.png" Id="rId13" /><Relationship Type="http://schemas.openxmlformats.org/officeDocument/2006/relationships/image" Target="/xl/media/image476.png" Id="rId14" /><Relationship Type="http://schemas.openxmlformats.org/officeDocument/2006/relationships/image" Target="/xl/media/image477.png" Id="rId15" /><Relationship Type="http://schemas.openxmlformats.org/officeDocument/2006/relationships/image" Target="/xl/media/image478.png" Id="rId16" /><Relationship Type="http://schemas.openxmlformats.org/officeDocument/2006/relationships/image" Target="/xl/media/image479.png" Id="rId17" /><Relationship Type="http://schemas.openxmlformats.org/officeDocument/2006/relationships/image" Target="/xl/media/image480.png" Id="rId18" /><Relationship Type="http://schemas.openxmlformats.org/officeDocument/2006/relationships/image" Target="/xl/media/image481.png" Id="rId19" /><Relationship Type="http://schemas.openxmlformats.org/officeDocument/2006/relationships/image" Target="/xl/media/image482.png" Id="rId20" /><Relationship Type="http://schemas.openxmlformats.org/officeDocument/2006/relationships/image" Target="/xl/media/image483.png" Id="rId21" /><Relationship Type="http://schemas.openxmlformats.org/officeDocument/2006/relationships/image" Target="/xl/media/image484.png" Id="rId22" /><Relationship Type="http://schemas.openxmlformats.org/officeDocument/2006/relationships/image" Target="/xl/media/image485.png" Id="rId23" /><Relationship Type="http://schemas.openxmlformats.org/officeDocument/2006/relationships/image" Target="/xl/media/image486.png" Id="rId24" /><Relationship Type="http://schemas.openxmlformats.org/officeDocument/2006/relationships/image" Target="/xl/media/image487.png" Id="rId25" /><Relationship Type="http://schemas.openxmlformats.org/officeDocument/2006/relationships/image" Target="/xl/media/image488.png" Id="rId26" /><Relationship Type="http://schemas.openxmlformats.org/officeDocument/2006/relationships/image" Target="/xl/media/image489.png" Id="rId27" /><Relationship Type="http://schemas.openxmlformats.org/officeDocument/2006/relationships/image" Target="/xl/media/image490.png" Id="rId28" /><Relationship Type="http://schemas.openxmlformats.org/officeDocument/2006/relationships/image" Target="/xl/media/image491.png" Id="rId29" /><Relationship Type="http://schemas.openxmlformats.org/officeDocument/2006/relationships/image" Target="/xl/media/image492.png" Id="rId30" /><Relationship Type="http://schemas.openxmlformats.org/officeDocument/2006/relationships/image" Target="/xl/media/image493.png" Id="rId31" /><Relationship Type="http://schemas.openxmlformats.org/officeDocument/2006/relationships/image" Target="/xl/media/image494.png" Id="rId32" /><Relationship Type="http://schemas.openxmlformats.org/officeDocument/2006/relationships/image" Target="/xl/media/image495.png" Id="rId33" /><Relationship Type="http://schemas.openxmlformats.org/officeDocument/2006/relationships/image" Target="/xl/media/image496.png" Id="rId34" /><Relationship Type="http://schemas.openxmlformats.org/officeDocument/2006/relationships/image" Target="/xl/media/image497.png" Id="rId35" /><Relationship Type="http://schemas.openxmlformats.org/officeDocument/2006/relationships/image" Target="/xl/media/image498.png" Id="rId36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499.png" Id="rId1" /><Relationship Type="http://schemas.openxmlformats.org/officeDocument/2006/relationships/image" Target="/xl/media/image500.png" Id="rId2" /><Relationship Type="http://schemas.openxmlformats.org/officeDocument/2006/relationships/image" Target="/xl/media/image501.png" Id="rId3" /><Relationship Type="http://schemas.openxmlformats.org/officeDocument/2006/relationships/image" Target="/xl/media/image502.png" Id="rId4" /><Relationship Type="http://schemas.openxmlformats.org/officeDocument/2006/relationships/image" Target="/xl/media/image503.png" Id="rId5" /><Relationship Type="http://schemas.openxmlformats.org/officeDocument/2006/relationships/image" Target="/xl/media/image504.png" Id="rId6" /><Relationship Type="http://schemas.openxmlformats.org/officeDocument/2006/relationships/image" Target="/xl/media/image505.png" Id="rId7" /><Relationship Type="http://schemas.openxmlformats.org/officeDocument/2006/relationships/image" Target="/xl/media/image506.png" Id="rId8" /><Relationship Type="http://schemas.openxmlformats.org/officeDocument/2006/relationships/image" Target="/xl/media/image507.png" Id="rId9" /><Relationship Type="http://schemas.openxmlformats.org/officeDocument/2006/relationships/image" Target="/xl/media/image508.png" Id="rId10" /><Relationship Type="http://schemas.openxmlformats.org/officeDocument/2006/relationships/image" Target="/xl/media/image509.png" Id="rId11" /><Relationship Type="http://schemas.openxmlformats.org/officeDocument/2006/relationships/image" Target="/xl/media/image510.png" Id="rId12" /><Relationship Type="http://schemas.openxmlformats.org/officeDocument/2006/relationships/image" Target="/xl/media/image511.png" Id="rId13" /><Relationship Type="http://schemas.openxmlformats.org/officeDocument/2006/relationships/image" Target="/xl/media/image512.png" Id="rId14" /><Relationship Type="http://schemas.openxmlformats.org/officeDocument/2006/relationships/image" Target="/xl/media/image513.png" Id="rId15" /><Relationship Type="http://schemas.openxmlformats.org/officeDocument/2006/relationships/image" Target="/xl/media/image514.png" Id="rId16" /><Relationship Type="http://schemas.openxmlformats.org/officeDocument/2006/relationships/image" Target="/xl/media/image515.png" Id="rId17" /><Relationship Type="http://schemas.openxmlformats.org/officeDocument/2006/relationships/image" Target="/xl/media/image516.png" Id="rId18" /><Relationship Type="http://schemas.openxmlformats.org/officeDocument/2006/relationships/image" Target="/xl/media/image517.png" Id="rId19" /><Relationship Type="http://schemas.openxmlformats.org/officeDocument/2006/relationships/image" Target="/xl/media/image518.png" Id="rId20" /><Relationship Type="http://schemas.openxmlformats.org/officeDocument/2006/relationships/image" Target="/xl/media/image519.png" Id="rId21" /><Relationship Type="http://schemas.openxmlformats.org/officeDocument/2006/relationships/image" Target="/xl/media/image520.png" Id="rId22" /><Relationship Type="http://schemas.openxmlformats.org/officeDocument/2006/relationships/image" Target="/xl/media/image521.png" Id="rId23" /><Relationship Type="http://schemas.openxmlformats.org/officeDocument/2006/relationships/image" Target="/xl/media/image522.png" Id="rId24" /><Relationship Type="http://schemas.openxmlformats.org/officeDocument/2006/relationships/image" Target="/xl/media/image523.png" Id="rId25" /><Relationship Type="http://schemas.openxmlformats.org/officeDocument/2006/relationships/image" Target="/xl/media/image524.png" Id="rId26" /><Relationship Type="http://schemas.openxmlformats.org/officeDocument/2006/relationships/image" Target="/xl/media/image525.png" Id="rId27" /><Relationship Type="http://schemas.openxmlformats.org/officeDocument/2006/relationships/image" Target="/xl/media/image526.png" Id="rId28" /><Relationship Type="http://schemas.openxmlformats.org/officeDocument/2006/relationships/image" Target="/xl/media/image527.png" Id="rId29" /><Relationship Type="http://schemas.openxmlformats.org/officeDocument/2006/relationships/image" Target="/xl/media/image528.png" Id="rId30" /><Relationship Type="http://schemas.openxmlformats.org/officeDocument/2006/relationships/image" Target="/xl/media/image529.png" Id="rId3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530.png" Id="rId1" /><Relationship Type="http://schemas.openxmlformats.org/officeDocument/2006/relationships/image" Target="/xl/media/image531.png" Id="rId2" /><Relationship Type="http://schemas.openxmlformats.org/officeDocument/2006/relationships/image" Target="/xl/media/image532.png" Id="rId3" /><Relationship Type="http://schemas.openxmlformats.org/officeDocument/2006/relationships/image" Target="/xl/media/image533.png" Id="rId4" /><Relationship Type="http://schemas.openxmlformats.org/officeDocument/2006/relationships/image" Target="/xl/media/image534.png" Id="rId5" /><Relationship Type="http://schemas.openxmlformats.org/officeDocument/2006/relationships/image" Target="/xl/media/image535.png" Id="rId6" /><Relationship Type="http://schemas.openxmlformats.org/officeDocument/2006/relationships/image" Target="/xl/media/image536.png" Id="rId7" /><Relationship Type="http://schemas.openxmlformats.org/officeDocument/2006/relationships/image" Target="/xl/media/image537.png" Id="rId8" /><Relationship Type="http://schemas.openxmlformats.org/officeDocument/2006/relationships/image" Target="/xl/media/image538.png" Id="rId9" /><Relationship Type="http://schemas.openxmlformats.org/officeDocument/2006/relationships/image" Target="/xl/media/image539.png" Id="rId10" /><Relationship Type="http://schemas.openxmlformats.org/officeDocument/2006/relationships/image" Target="/xl/media/image540.png" Id="rId11" /><Relationship Type="http://schemas.openxmlformats.org/officeDocument/2006/relationships/image" Target="/xl/media/image541.png" Id="rId12" /><Relationship Type="http://schemas.openxmlformats.org/officeDocument/2006/relationships/image" Target="/xl/media/image542.png" Id="rId13" /><Relationship Type="http://schemas.openxmlformats.org/officeDocument/2006/relationships/image" Target="/xl/media/image543.png" Id="rId14" /><Relationship Type="http://schemas.openxmlformats.org/officeDocument/2006/relationships/image" Target="/xl/media/image544.png" Id="rId15" /><Relationship Type="http://schemas.openxmlformats.org/officeDocument/2006/relationships/image" Target="/xl/media/image545.png" Id="rId16" /><Relationship Type="http://schemas.openxmlformats.org/officeDocument/2006/relationships/image" Target="/xl/media/image546.png" Id="rId17" /><Relationship Type="http://schemas.openxmlformats.org/officeDocument/2006/relationships/image" Target="/xl/media/image547.png" Id="rId18" /><Relationship Type="http://schemas.openxmlformats.org/officeDocument/2006/relationships/image" Target="/xl/media/image548.png" Id="rId19" /><Relationship Type="http://schemas.openxmlformats.org/officeDocument/2006/relationships/image" Target="/xl/media/image549.png" Id="rId20" /><Relationship Type="http://schemas.openxmlformats.org/officeDocument/2006/relationships/image" Target="/xl/media/image550.png" Id="rId21" /><Relationship Type="http://schemas.openxmlformats.org/officeDocument/2006/relationships/image" Target="/xl/media/image551.png" Id="rId22" /><Relationship Type="http://schemas.openxmlformats.org/officeDocument/2006/relationships/image" Target="/xl/media/image552.png" Id="rId23" /><Relationship Type="http://schemas.openxmlformats.org/officeDocument/2006/relationships/image" Target="/xl/media/image553.png" Id="rId24" /><Relationship Type="http://schemas.openxmlformats.org/officeDocument/2006/relationships/image" Target="/xl/media/image554.png" Id="rId25" /><Relationship Type="http://schemas.openxmlformats.org/officeDocument/2006/relationships/image" Target="/xl/media/image555.png" Id="rId26" /><Relationship Type="http://schemas.openxmlformats.org/officeDocument/2006/relationships/image" Target="/xl/media/image556.png" Id="rId27" /><Relationship Type="http://schemas.openxmlformats.org/officeDocument/2006/relationships/image" Target="/xl/media/image557.png" Id="rId28" /><Relationship Type="http://schemas.openxmlformats.org/officeDocument/2006/relationships/image" Target="/xl/media/image558.png" Id="rId29" /><Relationship Type="http://schemas.openxmlformats.org/officeDocument/2006/relationships/image" Target="/xl/media/image559.png" Id="rId30" /><Relationship Type="http://schemas.openxmlformats.org/officeDocument/2006/relationships/image" Target="/xl/media/image560.png" Id="rId31" /><Relationship Type="http://schemas.openxmlformats.org/officeDocument/2006/relationships/image" Target="/xl/media/image561.png" Id="rId32" /><Relationship Type="http://schemas.openxmlformats.org/officeDocument/2006/relationships/image" Target="/xl/media/image562.png" Id="rId33" /><Relationship Type="http://schemas.openxmlformats.org/officeDocument/2006/relationships/image" Target="/xl/media/image563.png" Id="rId34" /><Relationship Type="http://schemas.openxmlformats.org/officeDocument/2006/relationships/image" Target="/xl/media/image564.png" Id="rId35" /><Relationship Type="http://schemas.openxmlformats.org/officeDocument/2006/relationships/image" Target="/xl/media/image565.png" Id="rId36" /><Relationship Type="http://schemas.openxmlformats.org/officeDocument/2006/relationships/image" Target="/xl/media/image566.png" Id="rId37" /><Relationship Type="http://schemas.openxmlformats.org/officeDocument/2006/relationships/image" Target="/xl/media/image567.png" Id="rId38" /><Relationship Type="http://schemas.openxmlformats.org/officeDocument/2006/relationships/image" Target="/xl/media/image568.png" Id="rId39" /><Relationship Type="http://schemas.openxmlformats.org/officeDocument/2006/relationships/image" Target="/xl/media/image569.png" Id="rId40" /><Relationship Type="http://schemas.openxmlformats.org/officeDocument/2006/relationships/image" Target="/xl/media/image570.png" Id="rId41" /><Relationship Type="http://schemas.openxmlformats.org/officeDocument/2006/relationships/image" Target="/xl/media/image571.png" Id="rId42" /><Relationship Type="http://schemas.openxmlformats.org/officeDocument/2006/relationships/image" Target="/xl/media/image572.png" Id="rId43" /><Relationship Type="http://schemas.openxmlformats.org/officeDocument/2006/relationships/image" Target="/xl/media/image573.png" Id="rId44" /><Relationship Type="http://schemas.openxmlformats.org/officeDocument/2006/relationships/image" Target="/xl/media/image574.png" Id="rId45" /><Relationship Type="http://schemas.openxmlformats.org/officeDocument/2006/relationships/image" Target="/xl/media/image575.png" Id="rId46" /><Relationship Type="http://schemas.openxmlformats.org/officeDocument/2006/relationships/image" Target="/xl/media/image576.png" Id="rId47" /><Relationship Type="http://schemas.openxmlformats.org/officeDocument/2006/relationships/image" Target="/xl/media/image577.png" Id="rId48" /><Relationship Type="http://schemas.openxmlformats.org/officeDocument/2006/relationships/image" Target="/xl/media/image578.png" Id="rId49" /><Relationship Type="http://schemas.openxmlformats.org/officeDocument/2006/relationships/image" Target="/xl/media/image579.png" Id="rId50" /><Relationship Type="http://schemas.openxmlformats.org/officeDocument/2006/relationships/image" Target="/xl/media/image580.png" Id="rId51" /><Relationship Type="http://schemas.openxmlformats.org/officeDocument/2006/relationships/image" Target="/xl/media/image581.png" Id="rId52" /><Relationship Type="http://schemas.openxmlformats.org/officeDocument/2006/relationships/image" Target="/xl/media/image582.png" Id="rId53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583.png" Id="rId1" /><Relationship Type="http://schemas.openxmlformats.org/officeDocument/2006/relationships/image" Target="/xl/media/image584.png" Id="rId2" /><Relationship Type="http://schemas.openxmlformats.org/officeDocument/2006/relationships/image" Target="/xl/media/image585.png" Id="rId3" /><Relationship Type="http://schemas.openxmlformats.org/officeDocument/2006/relationships/image" Target="/xl/media/image586.png" Id="rId4" /><Relationship Type="http://schemas.openxmlformats.org/officeDocument/2006/relationships/image" Target="/xl/media/image587.png" Id="rId5" /><Relationship Type="http://schemas.openxmlformats.org/officeDocument/2006/relationships/image" Target="/xl/media/image588.png" Id="rId6" /><Relationship Type="http://schemas.openxmlformats.org/officeDocument/2006/relationships/image" Target="/xl/media/image589.png" Id="rId7" /><Relationship Type="http://schemas.openxmlformats.org/officeDocument/2006/relationships/image" Target="/xl/media/image590.png" Id="rId8" /><Relationship Type="http://schemas.openxmlformats.org/officeDocument/2006/relationships/image" Target="/xl/media/image591.png" Id="rId9" /><Relationship Type="http://schemas.openxmlformats.org/officeDocument/2006/relationships/image" Target="/xl/media/image592.png" Id="rId10" /><Relationship Type="http://schemas.openxmlformats.org/officeDocument/2006/relationships/image" Target="/xl/media/image593.png" Id="rId11" /><Relationship Type="http://schemas.openxmlformats.org/officeDocument/2006/relationships/image" Target="/xl/media/image594.png" Id="rId12" /><Relationship Type="http://schemas.openxmlformats.org/officeDocument/2006/relationships/image" Target="/xl/media/image595.png" Id="rId13" /><Relationship Type="http://schemas.openxmlformats.org/officeDocument/2006/relationships/image" Target="/xl/media/image596.png" Id="rId14" /><Relationship Type="http://schemas.openxmlformats.org/officeDocument/2006/relationships/image" Target="/xl/media/image597.png" Id="rId15" /><Relationship Type="http://schemas.openxmlformats.org/officeDocument/2006/relationships/image" Target="/xl/media/image598.png" Id="rId16" /><Relationship Type="http://schemas.openxmlformats.org/officeDocument/2006/relationships/image" Target="/xl/media/image599.png" Id="rId17" /><Relationship Type="http://schemas.openxmlformats.org/officeDocument/2006/relationships/image" Target="/xl/media/image600.png" Id="rId18" /><Relationship Type="http://schemas.openxmlformats.org/officeDocument/2006/relationships/image" Target="/xl/media/image601.png" Id="rId19" /><Relationship Type="http://schemas.openxmlformats.org/officeDocument/2006/relationships/image" Target="/xl/media/image602.png" Id="rId20" /><Relationship Type="http://schemas.openxmlformats.org/officeDocument/2006/relationships/image" Target="/xl/media/image603.png" Id="rId21" /><Relationship Type="http://schemas.openxmlformats.org/officeDocument/2006/relationships/image" Target="/xl/media/image604.png" Id="rId22" /><Relationship Type="http://schemas.openxmlformats.org/officeDocument/2006/relationships/image" Target="/xl/media/image605.png" Id="rId23" /><Relationship Type="http://schemas.openxmlformats.org/officeDocument/2006/relationships/image" Target="/xl/media/image606.png" Id="rId24" /><Relationship Type="http://schemas.openxmlformats.org/officeDocument/2006/relationships/image" Target="/xl/media/image607.png" Id="rId25" /><Relationship Type="http://schemas.openxmlformats.org/officeDocument/2006/relationships/image" Target="/xl/media/image608.png" Id="rId26" /><Relationship Type="http://schemas.openxmlformats.org/officeDocument/2006/relationships/image" Target="/xl/media/image609.png" Id="rId27" /><Relationship Type="http://schemas.openxmlformats.org/officeDocument/2006/relationships/image" Target="/xl/media/image610.png" Id="rId28" /><Relationship Type="http://schemas.openxmlformats.org/officeDocument/2006/relationships/image" Target="/xl/media/image611.png" Id="rId29" /><Relationship Type="http://schemas.openxmlformats.org/officeDocument/2006/relationships/image" Target="/xl/media/image612.png" Id="rId30" /><Relationship Type="http://schemas.openxmlformats.org/officeDocument/2006/relationships/image" Target="/xl/media/image613.png" Id="rId31" /><Relationship Type="http://schemas.openxmlformats.org/officeDocument/2006/relationships/image" Target="/xl/media/image614.png" Id="rId32" /><Relationship Type="http://schemas.openxmlformats.org/officeDocument/2006/relationships/image" Target="/xl/media/image615.png" Id="rId33" /><Relationship Type="http://schemas.openxmlformats.org/officeDocument/2006/relationships/image" Target="/xl/media/image616.png" Id="rId34" /><Relationship Type="http://schemas.openxmlformats.org/officeDocument/2006/relationships/image" Target="/xl/media/image617.png" Id="rId35" /><Relationship Type="http://schemas.openxmlformats.org/officeDocument/2006/relationships/image" Target="/xl/media/image618.png" Id="rId36" /><Relationship Type="http://schemas.openxmlformats.org/officeDocument/2006/relationships/image" Target="/xl/media/image619.png" Id="rId37" /><Relationship Type="http://schemas.openxmlformats.org/officeDocument/2006/relationships/image" Target="/xl/media/image620.png" Id="rId38" /><Relationship Type="http://schemas.openxmlformats.org/officeDocument/2006/relationships/image" Target="/xl/media/image621.png" Id="rId39" /><Relationship Type="http://schemas.openxmlformats.org/officeDocument/2006/relationships/image" Target="/xl/media/image622.png" Id="rId40" /><Relationship Type="http://schemas.openxmlformats.org/officeDocument/2006/relationships/image" Target="/xl/media/image623.png" Id="rId41" /><Relationship Type="http://schemas.openxmlformats.org/officeDocument/2006/relationships/image" Target="/xl/media/image624.png" Id="rId42" /><Relationship Type="http://schemas.openxmlformats.org/officeDocument/2006/relationships/image" Target="/xl/media/image625.png" Id="rId43" /><Relationship Type="http://schemas.openxmlformats.org/officeDocument/2006/relationships/image" Target="/xl/media/image626.png" Id="rId44" /><Relationship Type="http://schemas.openxmlformats.org/officeDocument/2006/relationships/image" Target="/xl/media/image627.png" Id="rId45" /><Relationship Type="http://schemas.openxmlformats.org/officeDocument/2006/relationships/image" Target="/xl/media/image628.png" Id="rId46" /><Relationship Type="http://schemas.openxmlformats.org/officeDocument/2006/relationships/image" Target="/xl/media/image629.png" Id="rId47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630.png" Id="rId1" /><Relationship Type="http://schemas.openxmlformats.org/officeDocument/2006/relationships/image" Target="/xl/media/image631.png" Id="rId2" /><Relationship Type="http://schemas.openxmlformats.org/officeDocument/2006/relationships/image" Target="/xl/media/image632.png" Id="rId3" /><Relationship Type="http://schemas.openxmlformats.org/officeDocument/2006/relationships/image" Target="/xl/media/image633.png" Id="rId4" /><Relationship Type="http://schemas.openxmlformats.org/officeDocument/2006/relationships/image" Target="/xl/media/image634.png" Id="rId5" /><Relationship Type="http://schemas.openxmlformats.org/officeDocument/2006/relationships/image" Target="/xl/media/image635.png" Id="rId6" /><Relationship Type="http://schemas.openxmlformats.org/officeDocument/2006/relationships/image" Target="/xl/media/image636.png" Id="rId7" /><Relationship Type="http://schemas.openxmlformats.org/officeDocument/2006/relationships/image" Target="/xl/media/image637.png" Id="rId8" /><Relationship Type="http://schemas.openxmlformats.org/officeDocument/2006/relationships/image" Target="/xl/media/image638.png" Id="rId9" /><Relationship Type="http://schemas.openxmlformats.org/officeDocument/2006/relationships/image" Target="/xl/media/image639.png" Id="rId10" /><Relationship Type="http://schemas.openxmlformats.org/officeDocument/2006/relationships/image" Target="/xl/media/image640.png" Id="rId11" /><Relationship Type="http://schemas.openxmlformats.org/officeDocument/2006/relationships/image" Target="/xl/media/image641.png" Id="rId12" /><Relationship Type="http://schemas.openxmlformats.org/officeDocument/2006/relationships/image" Target="/xl/media/image642.png" Id="rId13" /><Relationship Type="http://schemas.openxmlformats.org/officeDocument/2006/relationships/image" Target="/xl/media/image643.png" Id="rId14" /><Relationship Type="http://schemas.openxmlformats.org/officeDocument/2006/relationships/image" Target="/xl/media/image644.png" Id="rId15" /><Relationship Type="http://schemas.openxmlformats.org/officeDocument/2006/relationships/image" Target="/xl/media/image645.png" Id="rId16" /><Relationship Type="http://schemas.openxmlformats.org/officeDocument/2006/relationships/image" Target="/xl/media/image646.png" Id="rId17" /><Relationship Type="http://schemas.openxmlformats.org/officeDocument/2006/relationships/image" Target="/xl/media/image647.png" Id="rId18" /><Relationship Type="http://schemas.openxmlformats.org/officeDocument/2006/relationships/image" Target="/xl/media/image648.png" Id="rId19" /><Relationship Type="http://schemas.openxmlformats.org/officeDocument/2006/relationships/image" Target="/xl/media/image649.png" Id="rId20" /><Relationship Type="http://schemas.openxmlformats.org/officeDocument/2006/relationships/image" Target="/xl/media/image650.png" Id="rId21" /><Relationship Type="http://schemas.openxmlformats.org/officeDocument/2006/relationships/image" Target="/xl/media/image651.png" Id="rId22" /><Relationship Type="http://schemas.openxmlformats.org/officeDocument/2006/relationships/image" Target="/xl/media/image652.png" Id="rId23" /><Relationship Type="http://schemas.openxmlformats.org/officeDocument/2006/relationships/image" Target="/xl/media/image653.png" Id="rId24" /><Relationship Type="http://schemas.openxmlformats.org/officeDocument/2006/relationships/image" Target="/xl/media/image654.png" Id="rId25" /><Relationship Type="http://schemas.openxmlformats.org/officeDocument/2006/relationships/image" Target="/xl/media/image655.png" Id="rId26" /><Relationship Type="http://schemas.openxmlformats.org/officeDocument/2006/relationships/image" Target="/xl/media/image656.png" Id="rId27" /><Relationship Type="http://schemas.openxmlformats.org/officeDocument/2006/relationships/image" Target="/xl/media/image657.png" Id="rId28" /><Relationship Type="http://schemas.openxmlformats.org/officeDocument/2006/relationships/image" Target="/xl/media/image658.png" Id="rId29" /><Relationship Type="http://schemas.openxmlformats.org/officeDocument/2006/relationships/image" Target="/xl/media/image659.png" Id="rId30" /><Relationship Type="http://schemas.openxmlformats.org/officeDocument/2006/relationships/image" Target="/xl/media/image660.png" Id="rId31" /><Relationship Type="http://schemas.openxmlformats.org/officeDocument/2006/relationships/image" Target="/xl/media/image661.png" Id="rId32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662.png" Id="rId1" /><Relationship Type="http://schemas.openxmlformats.org/officeDocument/2006/relationships/image" Target="/xl/media/image663.png" Id="rId2" /><Relationship Type="http://schemas.openxmlformats.org/officeDocument/2006/relationships/image" Target="/xl/media/image664.png" Id="rId3" /><Relationship Type="http://schemas.openxmlformats.org/officeDocument/2006/relationships/image" Target="/xl/media/image665.png" Id="rId4" /><Relationship Type="http://schemas.openxmlformats.org/officeDocument/2006/relationships/image" Target="/xl/media/image666.png" Id="rId5" /><Relationship Type="http://schemas.openxmlformats.org/officeDocument/2006/relationships/image" Target="/xl/media/image667.png" Id="rId6" /><Relationship Type="http://schemas.openxmlformats.org/officeDocument/2006/relationships/image" Target="/xl/media/image668.png" Id="rId7" /><Relationship Type="http://schemas.openxmlformats.org/officeDocument/2006/relationships/image" Target="/xl/media/image669.png" Id="rId8" /><Relationship Type="http://schemas.openxmlformats.org/officeDocument/2006/relationships/image" Target="/xl/media/image670.png" Id="rId9" /><Relationship Type="http://schemas.openxmlformats.org/officeDocument/2006/relationships/image" Target="/xl/media/image671.png" Id="rId10" /><Relationship Type="http://schemas.openxmlformats.org/officeDocument/2006/relationships/image" Target="/xl/media/image672.png" Id="rId11" /><Relationship Type="http://schemas.openxmlformats.org/officeDocument/2006/relationships/image" Target="/xl/media/image673.png" Id="rId12" /><Relationship Type="http://schemas.openxmlformats.org/officeDocument/2006/relationships/image" Target="/xl/media/image674.png" Id="rId13" /><Relationship Type="http://schemas.openxmlformats.org/officeDocument/2006/relationships/image" Target="/xl/media/image675.png" Id="rId14" /><Relationship Type="http://schemas.openxmlformats.org/officeDocument/2006/relationships/image" Target="/xl/media/image676.png" Id="rId15" /><Relationship Type="http://schemas.openxmlformats.org/officeDocument/2006/relationships/image" Target="/xl/media/image677.png" Id="rId16" /><Relationship Type="http://schemas.openxmlformats.org/officeDocument/2006/relationships/image" Target="/xl/media/image678.png" Id="rId17" /><Relationship Type="http://schemas.openxmlformats.org/officeDocument/2006/relationships/image" Target="/xl/media/image679.png" Id="rId18" /><Relationship Type="http://schemas.openxmlformats.org/officeDocument/2006/relationships/image" Target="/xl/media/image680.png" Id="rId19" /><Relationship Type="http://schemas.openxmlformats.org/officeDocument/2006/relationships/image" Target="/xl/media/image681.png" Id="rId20" /><Relationship Type="http://schemas.openxmlformats.org/officeDocument/2006/relationships/image" Target="/xl/media/image682.png" Id="rId21" /><Relationship Type="http://schemas.openxmlformats.org/officeDocument/2006/relationships/image" Target="/xl/media/image683.png" Id="rId22" /><Relationship Type="http://schemas.openxmlformats.org/officeDocument/2006/relationships/image" Target="/xl/media/image684.png" Id="rId23" /><Relationship Type="http://schemas.openxmlformats.org/officeDocument/2006/relationships/image" Target="/xl/media/image685.png" Id="rId24" /><Relationship Type="http://schemas.openxmlformats.org/officeDocument/2006/relationships/image" Target="/xl/media/image686.png" Id="rId25" /><Relationship Type="http://schemas.openxmlformats.org/officeDocument/2006/relationships/image" Target="/xl/media/image687.png" Id="rId26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688.png" Id="rId1" /><Relationship Type="http://schemas.openxmlformats.org/officeDocument/2006/relationships/image" Target="/xl/media/image689.png" Id="rId2" /><Relationship Type="http://schemas.openxmlformats.org/officeDocument/2006/relationships/image" Target="/xl/media/image690.png" Id="rId3" /><Relationship Type="http://schemas.openxmlformats.org/officeDocument/2006/relationships/image" Target="/xl/media/image691.png" Id="rId4" /><Relationship Type="http://schemas.openxmlformats.org/officeDocument/2006/relationships/image" Target="/xl/media/image692.png" Id="rId5" /><Relationship Type="http://schemas.openxmlformats.org/officeDocument/2006/relationships/image" Target="/xl/media/image693.png" Id="rId6" /><Relationship Type="http://schemas.openxmlformats.org/officeDocument/2006/relationships/image" Target="/xl/media/image694.png" Id="rId7" /><Relationship Type="http://schemas.openxmlformats.org/officeDocument/2006/relationships/image" Target="/xl/media/image695.png" Id="rId8" /><Relationship Type="http://schemas.openxmlformats.org/officeDocument/2006/relationships/image" Target="/xl/media/image696.png" Id="rId9" /><Relationship Type="http://schemas.openxmlformats.org/officeDocument/2006/relationships/image" Target="/xl/media/image697.png" Id="rId10" /><Relationship Type="http://schemas.openxmlformats.org/officeDocument/2006/relationships/image" Target="/xl/media/image698.png" Id="rId11" /><Relationship Type="http://schemas.openxmlformats.org/officeDocument/2006/relationships/image" Target="/xl/media/image699.png" Id="rId12" /><Relationship Type="http://schemas.openxmlformats.org/officeDocument/2006/relationships/image" Target="/xl/media/image700.png" Id="rId13" /><Relationship Type="http://schemas.openxmlformats.org/officeDocument/2006/relationships/image" Target="/xl/media/image701.png" Id="rId14" /><Relationship Type="http://schemas.openxmlformats.org/officeDocument/2006/relationships/image" Target="/xl/media/image702.png" Id="rId15" /><Relationship Type="http://schemas.openxmlformats.org/officeDocument/2006/relationships/image" Target="/xl/media/image703.png" Id="rId16" /><Relationship Type="http://schemas.openxmlformats.org/officeDocument/2006/relationships/image" Target="/xl/media/image704.png" Id="rId17" /><Relationship Type="http://schemas.openxmlformats.org/officeDocument/2006/relationships/image" Target="/xl/media/image705.png" Id="rId18" /><Relationship Type="http://schemas.openxmlformats.org/officeDocument/2006/relationships/image" Target="/xl/media/image706.png" Id="rId19" /><Relationship Type="http://schemas.openxmlformats.org/officeDocument/2006/relationships/image" Target="/xl/media/image707.png" Id="rId20" /><Relationship Type="http://schemas.openxmlformats.org/officeDocument/2006/relationships/image" Target="/xl/media/image708.png" Id="rId21" /><Relationship Type="http://schemas.openxmlformats.org/officeDocument/2006/relationships/image" Target="/xl/media/image709.png" Id="rId22" /><Relationship Type="http://schemas.openxmlformats.org/officeDocument/2006/relationships/image" Target="/xl/media/image710.png" Id="rId23" /><Relationship Type="http://schemas.openxmlformats.org/officeDocument/2006/relationships/image" Target="/xl/media/image711.png" Id="rId24" /><Relationship Type="http://schemas.openxmlformats.org/officeDocument/2006/relationships/image" Target="/xl/media/image712.png" Id="rId25" /><Relationship Type="http://schemas.openxmlformats.org/officeDocument/2006/relationships/image" Target="/xl/media/image713.png" Id="rId26" /><Relationship Type="http://schemas.openxmlformats.org/officeDocument/2006/relationships/image" Target="/xl/media/image714.png" Id="rId27" /><Relationship Type="http://schemas.openxmlformats.org/officeDocument/2006/relationships/image" Target="/xl/media/image715.png" Id="rId28" /><Relationship Type="http://schemas.openxmlformats.org/officeDocument/2006/relationships/image" Target="/xl/media/image716.png" Id="rId29" /><Relationship Type="http://schemas.openxmlformats.org/officeDocument/2006/relationships/image" Target="/xl/media/image717.png" Id="rId30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718.png" Id="rId1" /><Relationship Type="http://schemas.openxmlformats.org/officeDocument/2006/relationships/image" Target="/xl/media/image719.png" Id="rId2" /><Relationship Type="http://schemas.openxmlformats.org/officeDocument/2006/relationships/image" Target="/xl/media/image720.png" Id="rId3" /><Relationship Type="http://schemas.openxmlformats.org/officeDocument/2006/relationships/image" Target="/xl/media/image721.png" Id="rId4" /><Relationship Type="http://schemas.openxmlformats.org/officeDocument/2006/relationships/image" Target="/xl/media/image722.png" Id="rId5" /><Relationship Type="http://schemas.openxmlformats.org/officeDocument/2006/relationships/image" Target="/xl/media/image723.png" Id="rId6" /><Relationship Type="http://schemas.openxmlformats.org/officeDocument/2006/relationships/image" Target="/xl/media/image724.png" Id="rId7" /><Relationship Type="http://schemas.openxmlformats.org/officeDocument/2006/relationships/image" Target="/xl/media/image725.png" Id="rId8" /><Relationship Type="http://schemas.openxmlformats.org/officeDocument/2006/relationships/image" Target="/xl/media/image726.png" Id="rId9" /><Relationship Type="http://schemas.openxmlformats.org/officeDocument/2006/relationships/image" Target="/xl/media/image727.png" Id="rId10" /><Relationship Type="http://schemas.openxmlformats.org/officeDocument/2006/relationships/image" Target="/xl/media/image728.png" Id="rId11" /><Relationship Type="http://schemas.openxmlformats.org/officeDocument/2006/relationships/image" Target="/xl/media/image729.png" Id="rId12" /><Relationship Type="http://schemas.openxmlformats.org/officeDocument/2006/relationships/image" Target="/xl/media/image730.png" Id="rId13" /><Relationship Type="http://schemas.openxmlformats.org/officeDocument/2006/relationships/image" Target="/xl/media/image731.png" Id="rId14" /><Relationship Type="http://schemas.openxmlformats.org/officeDocument/2006/relationships/image" Target="/xl/media/image732.png" Id="rId15" /><Relationship Type="http://schemas.openxmlformats.org/officeDocument/2006/relationships/image" Target="/xl/media/image733.png" Id="rId16" /><Relationship Type="http://schemas.openxmlformats.org/officeDocument/2006/relationships/image" Target="/xl/media/image734.png" Id="rId17" /><Relationship Type="http://schemas.openxmlformats.org/officeDocument/2006/relationships/image" Target="/xl/media/image735.png" Id="rId18" /><Relationship Type="http://schemas.openxmlformats.org/officeDocument/2006/relationships/image" Target="/xl/media/image736.png" Id="rId19" /><Relationship Type="http://schemas.openxmlformats.org/officeDocument/2006/relationships/image" Target="/xl/media/image737.png" Id="rId20" /><Relationship Type="http://schemas.openxmlformats.org/officeDocument/2006/relationships/image" Target="/xl/media/image738.png" Id="rId21" /><Relationship Type="http://schemas.openxmlformats.org/officeDocument/2006/relationships/image" Target="/xl/media/image739.png" Id="rId22" /><Relationship Type="http://schemas.openxmlformats.org/officeDocument/2006/relationships/image" Target="/xl/media/image740.png" Id="rId23" /><Relationship Type="http://schemas.openxmlformats.org/officeDocument/2006/relationships/image" Target="/xl/media/image741.png" Id="rId24" /><Relationship Type="http://schemas.openxmlformats.org/officeDocument/2006/relationships/image" Target="/xl/media/image742.png" Id="rId25" /><Relationship Type="http://schemas.openxmlformats.org/officeDocument/2006/relationships/image" Target="/xl/media/image743.png" Id="rId26" /><Relationship Type="http://schemas.openxmlformats.org/officeDocument/2006/relationships/image" Target="/xl/media/image744.png" Id="rId27" /><Relationship Type="http://schemas.openxmlformats.org/officeDocument/2006/relationships/image" Target="/xl/media/image745.png" Id="rId28" /><Relationship Type="http://schemas.openxmlformats.org/officeDocument/2006/relationships/image" Target="/xl/media/image746.png" Id="rId29" /><Relationship Type="http://schemas.openxmlformats.org/officeDocument/2006/relationships/image" Target="/xl/media/image747.png" Id="rId30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748.png" Id="rId1" /><Relationship Type="http://schemas.openxmlformats.org/officeDocument/2006/relationships/image" Target="/xl/media/image749.png" Id="rId2" /><Relationship Type="http://schemas.openxmlformats.org/officeDocument/2006/relationships/image" Target="/xl/media/image750.png" Id="rId3" /><Relationship Type="http://schemas.openxmlformats.org/officeDocument/2006/relationships/image" Target="/xl/media/image751.png" Id="rId4" /><Relationship Type="http://schemas.openxmlformats.org/officeDocument/2006/relationships/image" Target="/xl/media/image752.png" Id="rId5" /><Relationship Type="http://schemas.openxmlformats.org/officeDocument/2006/relationships/image" Target="/xl/media/image753.png" Id="rId6" /><Relationship Type="http://schemas.openxmlformats.org/officeDocument/2006/relationships/image" Target="/xl/media/image754.png" Id="rId7" /><Relationship Type="http://schemas.openxmlformats.org/officeDocument/2006/relationships/image" Target="/xl/media/image755.png" Id="rId8" /><Relationship Type="http://schemas.openxmlformats.org/officeDocument/2006/relationships/image" Target="/xl/media/image756.png" Id="rId9" /><Relationship Type="http://schemas.openxmlformats.org/officeDocument/2006/relationships/image" Target="/xl/media/image757.png" Id="rId10" /><Relationship Type="http://schemas.openxmlformats.org/officeDocument/2006/relationships/image" Target="/xl/media/image758.png" Id="rId11" /><Relationship Type="http://schemas.openxmlformats.org/officeDocument/2006/relationships/image" Target="/xl/media/image759.png" Id="rId12" /><Relationship Type="http://schemas.openxmlformats.org/officeDocument/2006/relationships/image" Target="/xl/media/image760.png" Id="rId13" /><Relationship Type="http://schemas.openxmlformats.org/officeDocument/2006/relationships/image" Target="/xl/media/image761.png" Id="rId14" /><Relationship Type="http://schemas.openxmlformats.org/officeDocument/2006/relationships/image" Target="/xl/media/image762.png" Id="rId15" /><Relationship Type="http://schemas.openxmlformats.org/officeDocument/2006/relationships/image" Target="/xl/media/image763.png" Id="rId16" /><Relationship Type="http://schemas.openxmlformats.org/officeDocument/2006/relationships/image" Target="/xl/media/image764.png" Id="rId17" /><Relationship Type="http://schemas.openxmlformats.org/officeDocument/2006/relationships/image" Target="/xl/media/image765.png" Id="rId18" /><Relationship Type="http://schemas.openxmlformats.org/officeDocument/2006/relationships/image" Target="/xl/media/image766.png" Id="rId19" /><Relationship Type="http://schemas.openxmlformats.org/officeDocument/2006/relationships/image" Target="/xl/media/image767.png" Id="rId20" /><Relationship Type="http://schemas.openxmlformats.org/officeDocument/2006/relationships/image" Target="/xl/media/image768.png" Id="rId21" /><Relationship Type="http://schemas.openxmlformats.org/officeDocument/2006/relationships/image" Target="/xl/media/image769.png" Id="rId22" /><Relationship Type="http://schemas.openxmlformats.org/officeDocument/2006/relationships/image" Target="/xl/media/image770.png" Id="rId23" /><Relationship Type="http://schemas.openxmlformats.org/officeDocument/2006/relationships/image" Target="/xl/media/image771.png" Id="rId24" /><Relationship Type="http://schemas.openxmlformats.org/officeDocument/2006/relationships/image" Target="/xl/media/image772.png" Id="rId25" /><Relationship Type="http://schemas.openxmlformats.org/officeDocument/2006/relationships/image" Target="/xl/media/image773.png" Id="rId26" /><Relationship Type="http://schemas.openxmlformats.org/officeDocument/2006/relationships/image" Target="/xl/media/image774.png" Id="rId27" /></Relationships>
</file>

<file path=xl/drawings/_rels/drawing2.xml.rels><Relationships xmlns="http://schemas.openxmlformats.org/package/2006/relationships"><Relationship Type="http://schemas.openxmlformats.org/officeDocument/2006/relationships/image" Target="/xl/media/image62.png" Id="rId1" /><Relationship Type="http://schemas.openxmlformats.org/officeDocument/2006/relationships/image" Target="/xl/media/image63.png" Id="rId2" /><Relationship Type="http://schemas.openxmlformats.org/officeDocument/2006/relationships/image" Target="/xl/media/image64.png" Id="rId3" /><Relationship Type="http://schemas.openxmlformats.org/officeDocument/2006/relationships/image" Target="/xl/media/image65.png" Id="rId4" /><Relationship Type="http://schemas.openxmlformats.org/officeDocument/2006/relationships/image" Target="/xl/media/image66.png" Id="rId5" /><Relationship Type="http://schemas.openxmlformats.org/officeDocument/2006/relationships/image" Target="/xl/media/image67.png" Id="rId6" /><Relationship Type="http://schemas.openxmlformats.org/officeDocument/2006/relationships/image" Target="/xl/media/image68.png" Id="rId7" /><Relationship Type="http://schemas.openxmlformats.org/officeDocument/2006/relationships/image" Target="/xl/media/image69.png" Id="rId8" /><Relationship Type="http://schemas.openxmlformats.org/officeDocument/2006/relationships/image" Target="/xl/media/image70.png" Id="rId9" /><Relationship Type="http://schemas.openxmlformats.org/officeDocument/2006/relationships/image" Target="/xl/media/image71.png" Id="rId10" /><Relationship Type="http://schemas.openxmlformats.org/officeDocument/2006/relationships/image" Target="/xl/media/image72.png" Id="rId11" /><Relationship Type="http://schemas.openxmlformats.org/officeDocument/2006/relationships/image" Target="/xl/media/image73.png" Id="rId12" /><Relationship Type="http://schemas.openxmlformats.org/officeDocument/2006/relationships/image" Target="/xl/media/image74.png" Id="rId13" /><Relationship Type="http://schemas.openxmlformats.org/officeDocument/2006/relationships/image" Target="/xl/media/image75.png" Id="rId14" /><Relationship Type="http://schemas.openxmlformats.org/officeDocument/2006/relationships/image" Target="/xl/media/image76.png" Id="rId15" /><Relationship Type="http://schemas.openxmlformats.org/officeDocument/2006/relationships/image" Target="/xl/media/image77.png" Id="rId16" /><Relationship Type="http://schemas.openxmlformats.org/officeDocument/2006/relationships/image" Target="/xl/media/image78.png" Id="rId17" /><Relationship Type="http://schemas.openxmlformats.org/officeDocument/2006/relationships/image" Target="/xl/media/image79.png" Id="rId18" /><Relationship Type="http://schemas.openxmlformats.org/officeDocument/2006/relationships/image" Target="/xl/media/image80.png" Id="rId19" /><Relationship Type="http://schemas.openxmlformats.org/officeDocument/2006/relationships/image" Target="/xl/media/image81.png" Id="rId20" /><Relationship Type="http://schemas.openxmlformats.org/officeDocument/2006/relationships/image" Target="/xl/media/image82.png" Id="rId21" /><Relationship Type="http://schemas.openxmlformats.org/officeDocument/2006/relationships/image" Target="/xl/media/image83.png" Id="rId22" /><Relationship Type="http://schemas.openxmlformats.org/officeDocument/2006/relationships/image" Target="/xl/media/image84.png" Id="rId23" /><Relationship Type="http://schemas.openxmlformats.org/officeDocument/2006/relationships/image" Target="/xl/media/image85.png" Id="rId24" /><Relationship Type="http://schemas.openxmlformats.org/officeDocument/2006/relationships/image" Target="/xl/media/image86.png" Id="rId25" /><Relationship Type="http://schemas.openxmlformats.org/officeDocument/2006/relationships/image" Target="/xl/media/image87.png" Id="rId26" /><Relationship Type="http://schemas.openxmlformats.org/officeDocument/2006/relationships/image" Target="/xl/media/image88.png" Id="rId27" /><Relationship Type="http://schemas.openxmlformats.org/officeDocument/2006/relationships/image" Target="/xl/media/image89.png" Id="rId28" /><Relationship Type="http://schemas.openxmlformats.org/officeDocument/2006/relationships/image" Target="/xl/media/image90.png" Id="rId29" /><Relationship Type="http://schemas.openxmlformats.org/officeDocument/2006/relationships/image" Target="/xl/media/image91.png" Id="rId30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775.png" Id="rId1" /><Relationship Type="http://schemas.openxmlformats.org/officeDocument/2006/relationships/image" Target="/xl/media/image776.png" Id="rId2" /><Relationship Type="http://schemas.openxmlformats.org/officeDocument/2006/relationships/image" Target="/xl/media/image777.png" Id="rId3" /><Relationship Type="http://schemas.openxmlformats.org/officeDocument/2006/relationships/image" Target="/xl/media/image778.png" Id="rId4" /><Relationship Type="http://schemas.openxmlformats.org/officeDocument/2006/relationships/image" Target="/xl/media/image779.png" Id="rId5" /><Relationship Type="http://schemas.openxmlformats.org/officeDocument/2006/relationships/image" Target="/xl/media/image780.png" Id="rId6" /><Relationship Type="http://schemas.openxmlformats.org/officeDocument/2006/relationships/image" Target="/xl/media/image781.png" Id="rId7" /><Relationship Type="http://schemas.openxmlformats.org/officeDocument/2006/relationships/image" Target="/xl/media/image782.png" Id="rId8" /><Relationship Type="http://schemas.openxmlformats.org/officeDocument/2006/relationships/image" Target="/xl/media/image783.png" Id="rId9" /><Relationship Type="http://schemas.openxmlformats.org/officeDocument/2006/relationships/image" Target="/xl/media/image784.png" Id="rId10" /><Relationship Type="http://schemas.openxmlformats.org/officeDocument/2006/relationships/image" Target="/xl/media/image785.png" Id="rId11" /><Relationship Type="http://schemas.openxmlformats.org/officeDocument/2006/relationships/image" Target="/xl/media/image786.png" Id="rId12" /><Relationship Type="http://schemas.openxmlformats.org/officeDocument/2006/relationships/image" Target="/xl/media/image787.png" Id="rId13" /><Relationship Type="http://schemas.openxmlformats.org/officeDocument/2006/relationships/image" Target="/xl/media/image788.png" Id="rId14" /><Relationship Type="http://schemas.openxmlformats.org/officeDocument/2006/relationships/image" Target="/xl/media/image789.png" Id="rId15" /><Relationship Type="http://schemas.openxmlformats.org/officeDocument/2006/relationships/image" Target="/xl/media/image790.png" Id="rId16" /><Relationship Type="http://schemas.openxmlformats.org/officeDocument/2006/relationships/image" Target="/xl/media/image791.png" Id="rId17" /><Relationship Type="http://schemas.openxmlformats.org/officeDocument/2006/relationships/image" Target="/xl/media/image792.png" Id="rId18" /><Relationship Type="http://schemas.openxmlformats.org/officeDocument/2006/relationships/image" Target="/xl/media/image793.png" Id="rId19" /><Relationship Type="http://schemas.openxmlformats.org/officeDocument/2006/relationships/image" Target="/xl/media/image794.png" Id="rId20" /><Relationship Type="http://schemas.openxmlformats.org/officeDocument/2006/relationships/image" Target="/xl/media/image795.png" Id="rId21" /><Relationship Type="http://schemas.openxmlformats.org/officeDocument/2006/relationships/image" Target="/xl/media/image796.png" Id="rId22" /><Relationship Type="http://schemas.openxmlformats.org/officeDocument/2006/relationships/image" Target="/xl/media/image797.png" Id="rId23" /><Relationship Type="http://schemas.openxmlformats.org/officeDocument/2006/relationships/image" Target="/xl/media/image798.png" Id="rId24" /><Relationship Type="http://schemas.openxmlformats.org/officeDocument/2006/relationships/image" Target="/xl/media/image799.png" Id="rId25" /><Relationship Type="http://schemas.openxmlformats.org/officeDocument/2006/relationships/image" Target="/xl/media/image800.png" Id="rId26" /><Relationship Type="http://schemas.openxmlformats.org/officeDocument/2006/relationships/image" Target="/xl/media/image801.png" Id="rId27" /><Relationship Type="http://schemas.openxmlformats.org/officeDocument/2006/relationships/image" Target="/xl/media/image802.png" Id="rId28" /><Relationship Type="http://schemas.openxmlformats.org/officeDocument/2006/relationships/image" Target="/xl/media/image803.png" Id="rId29" /><Relationship Type="http://schemas.openxmlformats.org/officeDocument/2006/relationships/image" Target="/xl/media/image804.png" Id="rId30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805.png" Id="rId1" /><Relationship Type="http://schemas.openxmlformats.org/officeDocument/2006/relationships/image" Target="/xl/media/image806.png" Id="rId2" /><Relationship Type="http://schemas.openxmlformats.org/officeDocument/2006/relationships/image" Target="/xl/media/image807.png" Id="rId3" /><Relationship Type="http://schemas.openxmlformats.org/officeDocument/2006/relationships/image" Target="/xl/media/image808.png" Id="rId4" /><Relationship Type="http://schemas.openxmlformats.org/officeDocument/2006/relationships/image" Target="/xl/media/image809.png" Id="rId5" /><Relationship Type="http://schemas.openxmlformats.org/officeDocument/2006/relationships/image" Target="/xl/media/image810.png" Id="rId6" /><Relationship Type="http://schemas.openxmlformats.org/officeDocument/2006/relationships/image" Target="/xl/media/image811.png" Id="rId7" /><Relationship Type="http://schemas.openxmlformats.org/officeDocument/2006/relationships/image" Target="/xl/media/image812.png" Id="rId8" /><Relationship Type="http://schemas.openxmlformats.org/officeDocument/2006/relationships/image" Target="/xl/media/image813.png" Id="rId9" /><Relationship Type="http://schemas.openxmlformats.org/officeDocument/2006/relationships/image" Target="/xl/media/image814.png" Id="rId10" /><Relationship Type="http://schemas.openxmlformats.org/officeDocument/2006/relationships/image" Target="/xl/media/image815.png" Id="rId11" /><Relationship Type="http://schemas.openxmlformats.org/officeDocument/2006/relationships/image" Target="/xl/media/image816.png" Id="rId12" /><Relationship Type="http://schemas.openxmlformats.org/officeDocument/2006/relationships/image" Target="/xl/media/image817.png" Id="rId13" /><Relationship Type="http://schemas.openxmlformats.org/officeDocument/2006/relationships/image" Target="/xl/media/image818.png" Id="rId14" /><Relationship Type="http://schemas.openxmlformats.org/officeDocument/2006/relationships/image" Target="/xl/media/image819.png" Id="rId15" /><Relationship Type="http://schemas.openxmlformats.org/officeDocument/2006/relationships/image" Target="/xl/media/image820.png" Id="rId16" /><Relationship Type="http://schemas.openxmlformats.org/officeDocument/2006/relationships/image" Target="/xl/media/image821.png" Id="rId17" /><Relationship Type="http://schemas.openxmlformats.org/officeDocument/2006/relationships/image" Target="/xl/media/image822.png" Id="rId18" /><Relationship Type="http://schemas.openxmlformats.org/officeDocument/2006/relationships/image" Target="/xl/media/image823.png" Id="rId19" /><Relationship Type="http://schemas.openxmlformats.org/officeDocument/2006/relationships/image" Target="/xl/media/image824.png" Id="rId20" /><Relationship Type="http://schemas.openxmlformats.org/officeDocument/2006/relationships/image" Target="/xl/media/image825.png" Id="rId21" /><Relationship Type="http://schemas.openxmlformats.org/officeDocument/2006/relationships/image" Target="/xl/media/image826.png" Id="rId22" /><Relationship Type="http://schemas.openxmlformats.org/officeDocument/2006/relationships/image" Target="/xl/media/image827.png" Id="rId23" /><Relationship Type="http://schemas.openxmlformats.org/officeDocument/2006/relationships/image" Target="/xl/media/image828.png" Id="rId24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829.png" Id="rId1" /><Relationship Type="http://schemas.openxmlformats.org/officeDocument/2006/relationships/image" Target="/xl/media/image830.png" Id="rId2" /><Relationship Type="http://schemas.openxmlformats.org/officeDocument/2006/relationships/image" Target="/xl/media/image831.png" Id="rId3" /><Relationship Type="http://schemas.openxmlformats.org/officeDocument/2006/relationships/image" Target="/xl/media/image832.png" Id="rId4" /><Relationship Type="http://schemas.openxmlformats.org/officeDocument/2006/relationships/image" Target="/xl/media/image833.png" Id="rId5" /><Relationship Type="http://schemas.openxmlformats.org/officeDocument/2006/relationships/image" Target="/xl/media/image834.png" Id="rId6" /><Relationship Type="http://schemas.openxmlformats.org/officeDocument/2006/relationships/image" Target="/xl/media/image835.png" Id="rId7" /><Relationship Type="http://schemas.openxmlformats.org/officeDocument/2006/relationships/image" Target="/xl/media/image836.png" Id="rId8" /><Relationship Type="http://schemas.openxmlformats.org/officeDocument/2006/relationships/image" Target="/xl/media/image837.png" Id="rId9" /><Relationship Type="http://schemas.openxmlformats.org/officeDocument/2006/relationships/image" Target="/xl/media/image838.png" Id="rId10" /><Relationship Type="http://schemas.openxmlformats.org/officeDocument/2006/relationships/image" Target="/xl/media/image839.png" Id="rId11" /><Relationship Type="http://schemas.openxmlformats.org/officeDocument/2006/relationships/image" Target="/xl/media/image840.png" Id="rId12" /><Relationship Type="http://schemas.openxmlformats.org/officeDocument/2006/relationships/image" Target="/xl/media/image841.png" Id="rId13" /><Relationship Type="http://schemas.openxmlformats.org/officeDocument/2006/relationships/image" Target="/xl/media/image842.png" Id="rId14" /><Relationship Type="http://schemas.openxmlformats.org/officeDocument/2006/relationships/image" Target="/xl/media/image843.png" Id="rId15" /><Relationship Type="http://schemas.openxmlformats.org/officeDocument/2006/relationships/image" Target="/xl/media/image844.png" Id="rId16" /><Relationship Type="http://schemas.openxmlformats.org/officeDocument/2006/relationships/image" Target="/xl/media/image845.png" Id="rId17" /><Relationship Type="http://schemas.openxmlformats.org/officeDocument/2006/relationships/image" Target="/xl/media/image846.png" Id="rId18" /><Relationship Type="http://schemas.openxmlformats.org/officeDocument/2006/relationships/image" Target="/xl/media/image847.png" Id="rId19" /><Relationship Type="http://schemas.openxmlformats.org/officeDocument/2006/relationships/image" Target="/xl/media/image848.png" Id="rId20" /><Relationship Type="http://schemas.openxmlformats.org/officeDocument/2006/relationships/image" Target="/xl/media/image849.png" Id="rId21" /><Relationship Type="http://schemas.openxmlformats.org/officeDocument/2006/relationships/image" Target="/xl/media/image850.png" Id="rId22" /><Relationship Type="http://schemas.openxmlformats.org/officeDocument/2006/relationships/image" Target="/xl/media/image851.png" Id="rId23" /><Relationship Type="http://schemas.openxmlformats.org/officeDocument/2006/relationships/image" Target="/xl/media/image852.png" Id="rId24" /><Relationship Type="http://schemas.openxmlformats.org/officeDocument/2006/relationships/image" Target="/xl/media/image853.png" Id="rId25" /><Relationship Type="http://schemas.openxmlformats.org/officeDocument/2006/relationships/image" Target="/xl/media/image854.png" Id="rId26" /><Relationship Type="http://schemas.openxmlformats.org/officeDocument/2006/relationships/image" Target="/xl/media/image855.png" Id="rId27" /><Relationship Type="http://schemas.openxmlformats.org/officeDocument/2006/relationships/image" Target="/xl/media/image856.png" Id="rId28" /><Relationship Type="http://schemas.openxmlformats.org/officeDocument/2006/relationships/image" Target="/xl/media/image857.png" Id="rId29" /><Relationship Type="http://schemas.openxmlformats.org/officeDocument/2006/relationships/image" Target="/xl/media/image858.png" Id="rId30" /><Relationship Type="http://schemas.openxmlformats.org/officeDocument/2006/relationships/image" Target="/xl/media/image859.png" Id="rId31" /><Relationship Type="http://schemas.openxmlformats.org/officeDocument/2006/relationships/image" Target="/xl/media/image860.png" Id="rId32" /><Relationship Type="http://schemas.openxmlformats.org/officeDocument/2006/relationships/image" Target="/xl/media/image861.png" Id="rId33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862.png" Id="rId1" /><Relationship Type="http://schemas.openxmlformats.org/officeDocument/2006/relationships/image" Target="/xl/media/image863.png" Id="rId2" /><Relationship Type="http://schemas.openxmlformats.org/officeDocument/2006/relationships/image" Target="/xl/media/image864.png" Id="rId3" /><Relationship Type="http://schemas.openxmlformats.org/officeDocument/2006/relationships/image" Target="/xl/media/image865.png" Id="rId4" /><Relationship Type="http://schemas.openxmlformats.org/officeDocument/2006/relationships/image" Target="/xl/media/image866.png" Id="rId5" /><Relationship Type="http://schemas.openxmlformats.org/officeDocument/2006/relationships/image" Target="/xl/media/image867.png" Id="rId6" /><Relationship Type="http://schemas.openxmlformats.org/officeDocument/2006/relationships/image" Target="/xl/media/image868.png" Id="rId7" /><Relationship Type="http://schemas.openxmlformats.org/officeDocument/2006/relationships/image" Target="/xl/media/image869.png" Id="rId8" /><Relationship Type="http://schemas.openxmlformats.org/officeDocument/2006/relationships/image" Target="/xl/media/image870.png" Id="rId9" /><Relationship Type="http://schemas.openxmlformats.org/officeDocument/2006/relationships/image" Target="/xl/media/image871.png" Id="rId10" /><Relationship Type="http://schemas.openxmlformats.org/officeDocument/2006/relationships/image" Target="/xl/media/image872.png" Id="rId11" /><Relationship Type="http://schemas.openxmlformats.org/officeDocument/2006/relationships/image" Target="/xl/media/image873.png" Id="rId12" /><Relationship Type="http://schemas.openxmlformats.org/officeDocument/2006/relationships/image" Target="/xl/media/image874.png" Id="rId13" /><Relationship Type="http://schemas.openxmlformats.org/officeDocument/2006/relationships/image" Target="/xl/media/image875.png" Id="rId14" /><Relationship Type="http://schemas.openxmlformats.org/officeDocument/2006/relationships/image" Target="/xl/media/image876.png" Id="rId15" /><Relationship Type="http://schemas.openxmlformats.org/officeDocument/2006/relationships/image" Target="/xl/media/image877.png" Id="rId16" /><Relationship Type="http://schemas.openxmlformats.org/officeDocument/2006/relationships/image" Target="/xl/media/image878.png" Id="rId17" /><Relationship Type="http://schemas.openxmlformats.org/officeDocument/2006/relationships/image" Target="/xl/media/image879.png" Id="rId18" /><Relationship Type="http://schemas.openxmlformats.org/officeDocument/2006/relationships/image" Target="/xl/media/image880.png" Id="rId19" /><Relationship Type="http://schemas.openxmlformats.org/officeDocument/2006/relationships/image" Target="/xl/media/image881.png" Id="rId20" /><Relationship Type="http://schemas.openxmlformats.org/officeDocument/2006/relationships/image" Target="/xl/media/image882.png" Id="rId21" /><Relationship Type="http://schemas.openxmlformats.org/officeDocument/2006/relationships/image" Target="/xl/media/image883.png" Id="rId22" /><Relationship Type="http://schemas.openxmlformats.org/officeDocument/2006/relationships/image" Target="/xl/media/image884.png" Id="rId23" /><Relationship Type="http://schemas.openxmlformats.org/officeDocument/2006/relationships/image" Target="/xl/media/image885.png" Id="rId24" /><Relationship Type="http://schemas.openxmlformats.org/officeDocument/2006/relationships/image" Target="/xl/media/image886.png" Id="rId25" /><Relationship Type="http://schemas.openxmlformats.org/officeDocument/2006/relationships/image" Target="/xl/media/image887.png" Id="rId26" /><Relationship Type="http://schemas.openxmlformats.org/officeDocument/2006/relationships/image" Target="/xl/media/image888.png" Id="rId27" /><Relationship Type="http://schemas.openxmlformats.org/officeDocument/2006/relationships/image" Target="/xl/media/image889.png" Id="rId28" /><Relationship Type="http://schemas.openxmlformats.org/officeDocument/2006/relationships/image" Target="/xl/media/image890.png" Id="rId29" /><Relationship Type="http://schemas.openxmlformats.org/officeDocument/2006/relationships/image" Target="/xl/media/image891.png" Id="rId30" /><Relationship Type="http://schemas.openxmlformats.org/officeDocument/2006/relationships/image" Target="/xl/media/image892.png" Id="rId31" /><Relationship Type="http://schemas.openxmlformats.org/officeDocument/2006/relationships/image" Target="/xl/media/image893.png" Id="rId32" /><Relationship Type="http://schemas.openxmlformats.org/officeDocument/2006/relationships/image" Target="/xl/media/image894.png" Id="rId33" /><Relationship Type="http://schemas.openxmlformats.org/officeDocument/2006/relationships/image" Target="/xl/media/image895.png" Id="rId34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896.png" Id="rId1" /><Relationship Type="http://schemas.openxmlformats.org/officeDocument/2006/relationships/image" Target="/xl/media/image897.png" Id="rId2" /><Relationship Type="http://schemas.openxmlformats.org/officeDocument/2006/relationships/image" Target="/xl/media/image898.png" Id="rId3" /><Relationship Type="http://schemas.openxmlformats.org/officeDocument/2006/relationships/image" Target="/xl/media/image899.png" Id="rId4" /><Relationship Type="http://schemas.openxmlformats.org/officeDocument/2006/relationships/image" Target="/xl/media/image900.png" Id="rId5" /><Relationship Type="http://schemas.openxmlformats.org/officeDocument/2006/relationships/image" Target="/xl/media/image901.png" Id="rId6" /><Relationship Type="http://schemas.openxmlformats.org/officeDocument/2006/relationships/image" Target="/xl/media/image902.png" Id="rId7" /><Relationship Type="http://schemas.openxmlformats.org/officeDocument/2006/relationships/image" Target="/xl/media/image903.png" Id="rId8" /><Relationship Type="http://schemas.openxmlformats.org/officeDocument/2006/relationships/image" Target="/xl/media/image904.png" Id="rId9" /><Relationship Type="http://schemas.openxmlformats.org/officeDocument/2006/relationships/image" Target="/xl/media/image905.png" Id="rId10" /><Relationship Type="http://schemas.openxmlformats.org/officeDocument/2006/relationships/image" Target="/xl/media/image906.png" Id="rId11" /><Relationship Type="http://schemas.openxmlformats.org/officeDocument/2006/relationships/image" Target="/xl/media/image907.png" Id="rId12" /><Relationship Type="http://schemas.openxmlformats.org/officeDocument/2006/relationships/image" Target="/xl/media/image908.png" Id="rId13" /><Relationship Type="http://schemas.openxmlformats.org/officeDocument/2006/relationships/image" Target="/xl/media/image909.png" Id="rId14" /><Relationship Type="http://schemas.openxmlformats.org/officeDocument/2006/relationships/image" Target="/xl/media/image910.png" Id="rId15" /><Relationship Type="http://schemas.openxmlformats.org/officeDocument/2006/relationships/image" Target="/xl/media/image911.png" Id="rId16" /><Relationship Type="http://schemas.openxmlformats.org/officeDocument/2006/relationships/image" Target="/xl/media/image912.png" Id="rId17" /><Relationship Type="http://schemas.openxmlformats.org/officeDocument/2006/relationships/image" Target="/xl/media/image913.png" Id="rId18" /><Relationship Type="http://schemas.openxmlformats.org/officeDocument/2006/relationships/image" Target="/xl/media/image914.png" Id="rId19" /><Relationship Type="http://schemas.openxmlformats.org/officeDocument/2006/relationships/image" Target="/xl/media/image915.png" Id="rId20" /><Relationship Type="http://schemas.openxmlformats.org/officeDocument/2006/relationships/image" Target="/xl/media/image916.png" Id="rId21" /><Relationship Type="http://schemas.openxmlformats.org/officeDocument/2006/relationships/image" Target="/xl/media/image917.png" Id="rId22" /><Relationship Type="http://schemas.openxmlformats.org/officeDocument/2006/relationships/image" Target="/xl/media/image918.png" Id="rId23" /><Relationship Type="http://schemas.openxmlformats.org/officeDocument/2006/relationships/image" Target="/xl/media/image919.png" Id="rId24" /><Relationship Type="http://schemas.openxmlformats.org/officeDocument/2006/relationships/image" Target="/xl/media/image920.png" Id="rId25" /><Relationship Type="http://schemas.openxmlformats.org/officeDocument/2006/relationships/image" Target="/xl/media/image921.png" Id="rId26" /><Relationship Type="http://schemas.openxmlformats.org/officeDocument/2006/relationships/image" Target="/xl/media/image922.png" Id="rId27" /><Relationship Type="http://schemas.openxmlformats.org/officeDocument/2006/relationships/image" Target="/xl/media/image923.png" Id="rId28" /><Relationship Type="http://schemas.openxmlformats.org/officeDocument/2006/relationships/image" Target="/xl/media/image924.png" Id="rId29" /><Relationship Type="http://schemas.openxmlformats.org/officeDocument/2006/relationships/image" Target="/xl/media/image925.png" Id="rId30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926.png" Id="rId1" /><Relationship Type="http://schemas.openxmlformats.org/officeDocument/2006/relationships/image" Target="/xl/media/image927.png" Id="rId2" /><Relationship Type="http://schemas.openxmlformats.org/officeDocument/2006/relationships/image" Target="/xl/media/image928.png" Id="rId3" /><Relationship Type="http://schemas.openxmlformats.org/officeDocument/2006/relationships/image" Target="/xl/media/image929.png" Id="rId4" /><Relationship Type="http://schemas.openxmlformats.org/officeDocument/2006/relationships/image" Target="/xl/media/image930.png" Id="rId5" /><Relationship Type="http://schemas.openxmlformats.org/officeDocument/2006/relationships/image" Target="/xl/media/image931.png" Id="rId6" /><Relationship Type="http://schemas.openxmlformats.org/officeDocument/2006/relationships/image" Target="/xl/media/image932.png" Id="rId7" /><Relationship Type="http://schemas.openxmlformats.org/officeDocument/2006/relationships/image" Target="/xl/media/image933.png" Id="rId8" /><Relationship Type="http://schemas.openxmlformats.org/officeDocument/2006/relationships/image" Target="/xl/media/image934.png" Id="rId9" /><Relationship Type="http://schemas.openxmlformats.org/officeDocument/2006/relationships/image" Target="/xl/media/image935.png" Id="rId10" /><Relationship Type="http://schemas.openxmlformats.org/officeDocument/2006/relationships/image" Target="/xl/media/image936.png" Id="rId11" /><Relationship Type="http://schemas.openxmlformats.org/officeDocument/2006/relationships/image" Target="/xl/media/image937.png" Id="rId12" /><Relationship Type="http://schemas.openxmlformats.org/officeDocument/2006/relationships/image" Target="/xl/media/image938.png" Id="rId13" /><Relationship Type="http://schemas.openxmlformats.org/officeDocument/2006/relationships/image" Target="/xl/media/image939.png" Id="rId14" /><Relationship Type="http://schemas.openxmlformats.org/officeDocument/2006/relationships/image" Target="/xl/media/image940.png" Id="rId15" /><Relationship Type="http://schemas.openxmlformats.org/officeDocument/2006/relationships/image" Target="/xl/media/image941.png" Id="rId16" /><Relationship Type="http://schemas.openxmlformats.org/officeDocument/2006/relationships/image" Target="/xl/media/image942.png" Id="rId17" /><Relationship Type="http://schemas.openxmlformats.org/officeDocument/2006/relationships/image" Target="/xl/media/image943.png" Id="rId18" /><Relationship Type="http://schemas.openxmlformats.org/officeDocument/2006/relationships/image" Target="/xl/media/image944.png" Id="rId19" /><Relationship Type="http://schemas.openxmlformats.org/officeDocument/2006/relationships/image" Target="/xl/media/image945.png" Id="rId20" /><Relationship Type="http://schemas.openxmlformats.org/officeDocument/2006/relationships/image" Target="/xl/media/image946.png" Id="rId21" /><Relationship Type="http://schemas.openxmlformats.org/officeDocument/2006/relationships/image" Target="/xl/media/image947.png" Id="rId22" /><Relationship Type="http://schemas.openxmlformats.org/officeDocument/2006/relationships/image" Target="/xl/media/image948.png" Id="rId23" /><Relationship Type="http://schemas.openxmlformats.org/officeDocument/2006/relationships/image" Target="/xl/media/image949.png" Id="rId24" /><Relationship Type="http://schemas.openxmlformats.org/officeDocument/2006/relationships/image" Target="/xl/media/image950.png" Id="rId25" /><Relationship Type="http://schemas.openxmlformats.org/officeDocument/2006/relationships/image" Target="/xl/media/image951.png" Id="rId26" /><Relationship Type="http://schemas.openxmlformats.org/officeDocument/2006/relationships/image" Target="/xl/media/image952.png" Id="rId27" /><Relationship Type="http://schemas.openxmlformats.org/officeDocument/2006/relationships/image" Target="/xl/media/image953.png" Id="rId28" /><Relationship Type="http://schemas.openxmlformats.org/officeDocument/2006/relationships/image" Target="/xl/media/image954.png" Id="rId29" /><Relationship Type="http://schemas.openxmlformats.org/officeDocument/2006/relationships/image" Target="/xl/media/image955.png" Id="rId30" /><Relationship Type="http://schemas.openxmlformats.org/officeDocument/2006/relationships/image" Target="/xl/media/image956.png" Id="rId3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957.png" Id="rId1" /><Relationship Type="http://schemas.openxmlformats.org/officeDocument/2006/relationships/image" Target="/xl/media/image958.png" Id="rId2" /><Relationship Type="http://schemas.openxmlformats.org/officeDocument/2006/relationships/image" Target="/xl/media/image959.png" Id="rId3" /><Relationship Type="http://schemas.openxmlformats.org/officeDocument/2006/relationships/image" Target="/xl/media/image960.png" Id="rId4" /><Relationship Type="http://schemas.openxmlformats.org/officeDocument/2006/relationships/image" Target="/xl/media/image961.png" Id="rId5" /><Relationship Type="http://schemas.openxmlformats.org/officeDocument/2006/relationships/image" Target="/xl/media/image962.png" Id="rId6" /><Relationship Type="http://schemas.openxmlformats.org/officeDocument/2006/relationships/image" Target="/xl/media/image963.png" Id="rId7" /><Relationship Type="http://schemas.openxmlformats.org/officeDocument/2006/relationships/image" Target="/xl/media/image964.png" Id="rId8" /><Relationship Type="http://schemas.openxmlformats.org/officeDocument/2006/relationships/image" Target="/xl/media/image965.png" Id="rId9" /><Relationship Type="http://schemas.openxmlformats.org/officeDocument/2006/relationships/image" Target="/xl/media/image966.png" Id="rId10" /><Relationship Type="http://schemas.openxmlformats.org/officeDocument/2006/relationships/image" Target="/xl/media/image967.png" Id="rId11" /><Relationship Type="http://schemas.openxmlformats.org/officeDocument/2006/relationships/image" Target="/xl/media/image968.png" Id="rId12" /><Relationship Type="http://schemas.openxmlformats.org/officeDocument/2006/relationships/image" Target="/xl/media/image969.png" Id="rId13" /><Relationship Type="http://schemas.openxmlformats.org/officeDocument/2006/relationships/image" Target="/xl/media/image970.png" Id="rId14" /><Relationship Type="http://schemas.openxmlformats.org/officeDocument/2006/relationships/image" Target="/xl/media/image971.png" Id="rId15" /><Relationship Type="http://schemas.openxmlformats.org/officeDocument/2006/relationships/image" Target="/xl/media/image972.png" Id="rId16" /><Relationship Type="http://schemas.openxmlformats.org/officeDocument/2006/relationships/image" Target="/xl/media/image973.png" Id="rId17" /><Relationship Type="http://schemas.openxmlformats.org/officeDocument/2006/relationships/image" Target="/xl/media/image974.png" Id="rId18" /><Relationship Type="http://schemas.openxmlformats.org/officeDocument/2006/relationships/image" Target="/xl/media/image975.png" Id="rId19" /><Relationship Type="http://schemas.openxmlformats.org/officeDocument/2006/relationships/image" Target="/xl/media/image976.png" Id="rId20" /><Relationship Type="http://schemas.openxmlformats.org/officeDocument/2006/relationships/image" Target="/xl/media/image977.png" Id="rId21" /><Relationship Type="http://schemas.openxmlformats.org/officeDocument/2006/relationships/image" Target="/xl/media/image978.png" Id="rId22" /><Relationship Type="http://schemas.openxmlformats.org/officeDocument/2006/relationships/image" Target="/xl/media/image979.png" Id="rId23" /><Relationship Type="http://schemas.openxmlformats.org/officeDocument/2006/relationships/image" Target="/xl/media/image980.png" Id="rId24" /><Relationship Type="http://schemas.openxmlformats.org/officeDocument/2006/relationships/image" Target="/xl/media/image981.png" Id="rId25" /></Relationships>
</file>

<file path=xl/drawings/_rels/drawing3.xml.rels><Relationships xmlns="http://schemas.openxmlformats.org/package/2006/relationships"><Relationship Type="http://schemas.openxmlformats.org/officeDocument/2006/relationships/image" Target="/xl/media/image92.png" Id="rId1" /><Relationship Type="http://schemas.openxmlformats.org/officeDocument/2006/relationships/image" Target="/xl/media/image93.png" Id="rId2" /><Relationship Type="http://schemas.openxmlformats.org/officeDocument/2006/relationships/image" Target="/xl/media/image94.png" Id="rId3" /><Relationship Type="http://schemas.openxmlformats.org/officeDocument/2006/relationships/image" Target="/xl/media/image95.png" Id="rId4" /><Relationship Type="http://schemas.openxmlformats.org/officeDocument/2006/relationships/image" Target="/xl/media/image96.png" Id="rId5" /><Relationship Type="http://schemas.openxmlformats.org/officeDocument/2006/relationships/image" Target="/xl/media/image97.png" Id="rId6" /><Relationship Type="http://schemas.openxmlformats.org/officeDocument/2006/relationships/image" Target="/xl/media/image98.png" Id="rId7" /><Relationship Type="http://schemas.openxmlformats.org/officeDocument/2006/relationships/image" Target="/xl/media/image99.png" Id="rId8" /><Relationship Type="http://schemas.openxmlformats.org/officeDocument/2006/relationships/image" Target="/xl/media/image100.png" Id="rId9" /><Relationship Type="http://schemas.openxmlformats.org/officeDocument/2006/relationships/image" Target="/xl/media/image101.png" Id="rId10" /><Relationship Type="http://schemas.openxmlformats.org/officeDocument/2006/relationships/image" Target="/xl/media/image102.png" Id="rId11" /><Relationship Type="http://schemas.openxmlformats.org/officeDocument/2006/relationships/image" Target="/xl/media/image103.png" Id="rId12" /><Relationship Type="http://schemas.openxmlformats.org/officeDocument/2006/relationships/image" Target="/xl/media/image104.png" Id="rId13" /><Relationship Type="http://schemas.openxmlformats.org/officeDocument/2006/relationships/image" Target="/xl/media/image105.png" Id="rId14" /><Relationship Type="http://schemas.openxmlformats.org/officeDocument/2006/relationships/image" Target="/xl/media/image106.png" Id="rId15" /><Relationship Type="http://schemas.openxmlformats.org/officeDocument/2006/relationships/image" Target="/xl/media/image107.png" Id="rId16" /><Relationship Type="http://schemas.openxmlformats.org/officeDocument/2006/relationships/image" Target="/xl/media/image108.png" Id="rId17" /><Relationship Type="http://schemas.openxmlformats.org/officeDocument/2006/relationships/image" Target="/xl/media/image109.png" Id="rId18" /><Relationship Type="http://schemas.openxmlformats.org/officeDocument/2006/relationships/image" Target="/xl/media/image110.png" Id="rId19" /><Relationship Type="http://schemas.openxmlformats.org/officeDocument/2006/relationships/image" Target="/xl/media/image111.png" Id="rId20" /><Relationship Type="http://schemas.openxmlformats.org/officeDocument/2006/relationships/image" Target="/xl/media/image112.png" Id="rId21" /><Relationship Type="http://schemas.openxmlformats.org/officeDocument/2006/relationships/image" Target="/xl/media/image113.png" Id="rId22" /><Relationship Type="http://schemas.openxmlformats.org/officeDocument/2006/relationships/image" Target="/xl/media/image114.png" Id="rId23" /><Relationship Type="http://schemas.openxmlformats.org/officeDocument/2006/relationships/image" Target="/xl/media/image115.png" Id="rId24" /><Relationship Type="http://schemas.openxmlformats.org/officeDocument/2006/relationships/image" Target="/xl/media/image116.png" Id="rId25" /><Relationship Type="http://schemas.openxmlformats.org/officeDocument/2006/relationships/image" Target="/xl/media/image117.png" Id="rId26" /><Relationship Type="http://schemas.openxmlformats.org/officeDocument/2006/relationships/image" Target="/xl/media/image118.png" Id="rId27" /><Relationship Type="http://schemas.openxmlformats.org/officeDocument/2006/relationships/image" Target="/xl/media/image119.png" Id="rId28" /><Relationship Type="http://schemas.openxmlformats.org/officeDocument/2006/relationships/image" Target="/xl/media/image120.png" Id="rId29" /><Relationship Type="http://schemas.openxmlformats.org/officeDocument/2006/relationships/image" Target="/xl/media/image121.png" Id="rId30" /><Relationship Type="http://schemas.openxmlformats.org/officeDocument/2006/relationships/image" Target="/xl/media/image122.png" Id="rId31" /><Relationship Type="http://schemas.openxmlformats.org/officeDocument/2006/relationships/image" Target="/xl/media/image123.png" Id="rId32" /><Relationship Type="http://schemas.openxmlformats.org/officeDocument/2006/relationships/image" Target="/xl/media/image124.png" Id="rId33" /><Relationship Type="http://schemas.openxmlformats.org/officeDocument/2006/relationships/image" Target="/xl/media/image125.png" Id="rId34" /><Relationship Type="http://schemas.openxmlformats.org/officeDocument/2006/relationships/image" Target="/xl/media/image126.png" Id="rId35" /><Relationship Type="http://schemas.openxmlformats.org/officeDocument/2006/relationships/image" Target="/xl/media/image127.png" Id="rId36" /><Relationship Type="http://schemas.openxmlformats.org/officeDocument/2006/relationships/image" Target="/xl/media/image128.png" Id="rId37" /><Relationship Type="http://schemas.openxmlformats.org/officeDocument/2006/relationships/image" Target="/xl/media/image129.png" Id="rId38" /><Relationship Type="http://schemas.openxmlformats.org/officeDocument/2006/relationships/image" Target="/xl/media/image130.png" Id="rId39" /><Relationship Type="http://schemas.openxmlformats.org/officeDocument/2006/relationships/image" Target="/xl/media/image131.png" Id="rId40" /><Relationship Type="http://schemas.openxmlformats.org/officeDocument/2006/relationships/image" Target="/xl/media/image132.png" Id="rId41" /><Relationship Type="http://schemas.openxmlformats.org/officeDocument/2006/relationships/image" Target="/xl/media/image133.png" Id="rId42" /><Relationship Type="http://schemas.openxmlformats.org/officeDocument/2006/relationships/image" Target="/xl/media/image134.png" Id="rId43" /><Relationship Type="http://schemas.openxmlformats.org/officeDocument/2006/relationships/image" Target="/xl/media/image135.png" Id="rId44" /><Relationship Type="http://schemas.openxmlformats.org/officeDocument/2006/relationships/image" Target="/xl/media/image136.png" Id="rId45" /><Relationship Type="http://schemas.openxmlformats.org/officeDocument/2006/relationships/image" Target="/xl/media/image137.png" Id="rId46" /><Relationship Type="http://schemas.openxmlformats.org/officeDocument/2006/relationships/image" Target="/xl/media/image138.png" Id="rId47" /><Relationship Type="http://schemas.openxmlformats.org/officeDocument/2006/relationships/image" Target="/xl/media/image139.png" Id="rId48" /><Relationship Type="http://schemas.openxmlformats.org/officeDocument/2006/relationships/image" Target="/xl/media/image140.png" Id="rId49" /><Relationship Type="http://schemas.openxmlformats.org/officeDocument/2006/relationships/image" Target="/xl/media/image141.png" Id="rId50" /><Relationship Type="http://schemas.openxmlformats.org/officeDocument/2006/relationships/image" Target="/xl/media/image142.png" Id="rId51" /><Relationship Type="http://schemas.openxmlformats.org/officeDocument/2006/relationships/image" Target="/xl/media/image143.png" Id="rId52" /><Relationship Type="http://schemas.openxmlformats.org/officeDocument/2006/relationships/image" Target="/xl/media/image144.png" Id="rId53" /><Relationship Type="http://schemas.openxmlformats.org/officeDocument/2006/relationships/image" Target="/xl/media/image145.png" Id="rId54" /><Relationship Type="http://schemas.openxmlformats.org/officeDocument/2006/relationships/image" Target="/xl/media/image146.png" Id="rId55" /><Relationship Type="http://schemas.openxmlformats.org/officeDocument/2006/relationships/image" Target="/xl/media/image147.png" Id="rId56" /><Relationship Type="http://schemas.openxmlformats.org/officeDocument/2006/relationships/image" Target="/xl/media/image148.png" Id="rId57" /><Relationship Type="http://schemas.openxmlformats.org/officeDocument/2006/relationships/image" Target="/xl/media/image149.png" Id="rId58" /><Relationship Type="http://schemas.openxmlformats.org/officeDocument/2006/relationships/image" Target="/xl/media/image150.png" Id="rId59" /><Relationship Type="http://schemas.openxmlformats.org/officeDocument/2006/relationships/image" Target="/xl/media/image151.png" Id="rId60" /></Relationships>
</file>

<file path=xl/drawings/_rels/drawing4.xml.rels><Relationships xmlns="http://schemas.openxmlformats.org/package/2006/relationships"><Relationship Type="http://schemas.openxmlformats.org/officeDocument/2006/relationships/image" Target="/xl/media/image152.png" Id="rId1" /><Relationship Type="http://schemas.openxmlformats.org/officeDocument/2006/relationships/image" Target="/xl/media/image153.png" Id="rId2" /><Relationship Type="http://schemas.openxmlformats.org/officeDocument/2006/relationships/image" Target="/xl/media/image154.png" Id="rId3" /><Relationship Type="http://schemas.openxmlformats.org/officeDocument/2006/relationships/image" Target="/xl/media/image155.png" Id="rId4" /><Relationship Type="http://schemas.openxmlformats.org/officeDocument/2006/relationships/image" Target="/xl/media/image156.png" Id="rId5" /><Relationship Type="http://schemas.openxmlformats.org/officeDocument/2006/relationships/image" Target="/xl/media/image157.png" Id="rId6" /><Relationship Type="http://schemas.openxmlformats.org/officeDocument/2006/relationships/image" Target="/xl/media/image158.png" Id="rId7" /><Relationship Type="http://schemas.openxmlformats.org/officeDocument/2006/relationships/image" Target="/xl/media/image159.png" Id="rId8" /><Relationship Type="http://schemas.openxmlformats.org/officeDocument/2006/relationships/image" Target="/xl/media/image160.png" Id="rId9" /><Relationship Type="http://schemas.openxmlformats.org/officeDocument/2006/relationships/image" Target="/xl/media/image161.png" Id="rId10" /><Relationship Type="http://schemas.openxmlformats.org/officeDocument/2006/relationships/image" Target="/xl/media/image162.png" Id="rId11" /><Relationship Type="http://schemas.openxmlformats.org/officeDocument/2006/relationships/image" Target="/xl/media/image163.png" Id="rId12" /><Relationship Type="http://schemas.openxmlformats.org/officeDocument/2006/relationships/image" Target="/xl/media/image164.png" Id="rId13" /><Relationship Type="http://schemas.openxmlformats.org/officeDocument/2006/relationships/image" Target="/xl/media/image165.png" Id="rId14" /><Relationship Type="http://schemas.openxmlformats.org/officeDocument/2006/relationships/image" Target="/xl/media/image166.png" Id="rId15" /><Relationship Type="http://schemas.openxmlformats.org/officeDocument/2006/relationships/image" Target="/xl/media/image167.png" Id="rId16" /><Relationship Type="http://schemas.openxmlformats.org/officeDocument/2006/relationships/image" Target="/xl/media/image168.png" Id="rId17" /><Relationship Type="http://schemas.openxmlformats.org/officeDocument/2006/relationships/image" Target="/xl/media/image169.png" Id="rId18" /><Relationship Type="http://schemas.openxmlformats.org/officeDocument/2006/relationships/image" Target="/xl/media/image170.png" Id="rId19" /><Relationship Type="http://schemas.openxmlformats.org/officeDocument/2006/relationships/image" Target="/xl/media/image171.png" Id="rId20" /><Relationship Type="http://schemas.openxmlformats.org/officeDocument/2006/relationships/image" Target="/xl/media/image172.png" Id="rId21" /><Relationship Type="http://schemas.openxmlformats.org/officeDocument/2006/relationships/image" Target="/xl/media/image173.png" Id="rId22" /><Relationship Type="http://schemas.openxmlformats.org/officeDocument/2006/relationships/image" Target="/xl/media/image174.png" Id="rId23" /><Relationship Type="http://schemas.openxmlformats.org/officeDocument/2006/relationships/image" Target="/xl/media/image175.png" Id="rId24" /><Relationship Type="http://schemas.openxmlformats.org/officeDocument/2006/relationships/image" Target="/xl/media/image176.png" Id="rId25" /><Relationship Type="http://schemas.openxmlformats.org/officeDocument/2006/relationships/image" Target="/xl/media/image177.png" Id="rId26" /><Relationship Type="http://schemas.openxmlformats.org/officeDocument/2006/relationships/image" Target="/xl/media/image178.png" Id="rId27" /><Relationship Type="http://schemas.openxmlformats.org/officeDocument/2006/relationships/image" Target="/xl/media/image179.png" Id="rId28" /><Relationship Type="http://schemas.openxmlformats.org/officeDocument/2006/relationships/image" Target="/xl/media/image180.png" Id="rId29" /><Relationship Type="http://schemas.openxmlformats.org/officeDocument/2006/relationships/image" Target="/xl/media/image181.png" Id="rId30" /><Relationship Type="http://schemas.openxmlformats.org/officeDocument/2006/relationships/image" Target="/xl/media/image182.png" Id="rId3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183.png" Id="rId1" /><Relationship Type="http://schemas.openxmlformats.org/officeDocument/2006/relationships/image" Target="/xl/media/image184.png" Id="rId2" /><Relationship Type="http://schemas.openxmlformats.org/officeDocument/2006/relationships/image" Target="/xl/media/image185.png" Id="rId3" /><Relationship Type="http://schemas.openxmlformats.org/officeDocument/2006/relationships/image" Target="/xl/media/image186.png" Id="rId4" /><Relationship Type="http://schemas.openxmlformats.org/officeDocument/2006/relationships/image" Target="/xl/media/image187.png" Id="rId5" /><Relationship Type="http://schemas.openxmlformats.org/officeDocument/2006/relationships/image" Target="/xl/media/image188.png" Id="rId6" /><Relationship Type="http://schemas.openxmlformats.org/officeDocument/2006/relationships/image" Target="/xl/media/image189.png" Id="rId7" /><Relationship Type="http://schemas.openxmlformats.org/officeDocument/2006/relationships/image" Target="/xl/media/image190.png" Id="rId8" /><Relationship Type="http://schemas.openxmlformats.org/officeDocument/2006/relationships/image" Target="/xl/media/image191.png" Id="rId9" /><Relationship Type="http://schemas.openxmlformats.org/officeDocument/2006/relationships/image" Target="/xl/media/image192.png" Id="rId10" /><Relationship Type="http://schemas.openxmlformats.org/officeDocument/2006/relationships/image" Target="/xl/media/image193.png" Id="rId11" /><Relationship Type="http://schemas.openxmlformats.org/officeDocument/2006/relationships/image" Target="/xl/media/image194.png" Id="rId12" /><Relationship Type="http://schemas.openxmlformats.org/officeDocument/2006/relationships/image" Target="/xl/media/image195.png" Id="rId13" /><Relationship Type="http://schemas.openxmlformats.org/officeDocument/2006/relationships/image" Target="/xl/media/image196.png" Id="rId14" /><Relationship Type="http://schemas.openxmlformats.org/officeDocument/2006/relationships/image" Target="/xl/media/image197.png" Id="rId15" /><Relationship Type="http://schemas.openxmlformats.org/officeDocument/2006/relationships/image" Target="/xl/media/image198.png" Id="rId16" /><Relationship Type="http://schemas.openxmlformats.org/officeDocument/2006/relationships/image" Target="/xl/media/image199.png" Id="rId17" /><Relationship Type="http://schemas.openxmlformats.org/officeDocument/2006/relationships/image" Target="/xl/media/image200.png" Id="rId18" /><Relationship Type="http://schemas.openxmlformats.org/officeDocument/2006/relationships/image" Target="/xl/media/image201.png" Id="rId19" /><Relationship Type="http://schemas.openxmlformats.org/officeDocument/2006/relationships/image" Target="/xl/media/image202.png" Id="rId20" /><Relationship Type="http://schemas.openxmlformats.org/officeDocument/2006/relationships/image" Target="/xl/media/image203.png" Id="rId21" /><Relationship Type="http://schemas.openxmlformats.org/officeDocument/2006/relationships/image" Target="/xl/media/image204.png" Id="rId22" /><Relationship Type="http://schemas.openxmlformats.org/officeDocument/2006/relationships/image" Target="/xl/media/image205.png" Id="rId23" /><Relationship Type="http://schemas.openxmlformats.org/officeDocument/2006/relationships/image" Target="/xl/media/image206.png" Id="rId24" /><Relationship Type="http://schemas.openxmlformats.org/officeDocument/2006/relationships/image" Target="/xl/media/image207.png" Id="rId25" /><Relationship Type="http://schemas.openxmlformats.org/officeDocument/2006/relationships/image" Target="/xl/media/image208.png" Id="rId26" /><Relationship Type="http://schemas.openxmlformats.org/officeDocument/2006/relationships/image" Target="/xl/media/image209.png" Id="rId27" /><Relationship Type="http://schemas.openxmlformats.org/officeDocument/2006/relationships/image" Target="/xl/media/image210.png" Id="rId28" /><Relationship Type="http://schemas.openxmlformats.org/officeDocument/2006/relationships/image" Target="/xl/media/image211.png" Id="rId29" /><Relationship Type="http://schemas.openxmlformats.org/officeDocument/2006/relationships/image" Target="/xl/media/image212.png" Id="rId30" /><Relationship Type="http://schemas.openxmlformats.org/officeDocument/2006/relationships/image" Target="/xl/media/image213.png" Id="rId31" /><Relationship Type="http://schemas.openxmlformats.org/officeDocument/2006/relationships/image" Target="/xl/media/image214.png" Id="rId32" /><Relationship Type="http://schemas.openxmlformats.org/officeDocument/2006/relationships/image" Target="/xl/media/image215.png" Id="rId33" /><Relationship Type="http://schemas.openxmlformats.org/officeDocument/2006/relationships/image" Target="/xl/media/image216.png" Id="rId34" /><Relationship Type="http://schemas.openxmlformats.org/officeDocument/2006/relationships/image" Target="/xl/media/image217.png" Id="rId35" /><Relationship Type="http://schemas.openxmlformats.org/officeDocument/2006/relationships/image" Target="/xl/media/image218.png" Id="rId36" /><Relationship Type="http://schemas.openxmlformats.org/officeDocument/2006/relationships/image" Target="/xl/media/image219.png" Id="rId37" /><Relationship Type="http://schemas.openxmlformats.org/officeDocument/2006/relationships/image" Target="/xl/media/image220.png" Id="rId38" /><Relationship Type="http://schemas.openxmlformats.org/officeDocument/2006/relationships/image" Target="/xl/media/image221.png" Id="rId39" /><Relationship Type="http://schemas.openxmlformats.org/officeDocument/2006/relationships/image" Target="/xl/media/image222.png" Id="rId40" /><Relationship Type="http://schemas.openxmlformats.org/officeDocument/2006/relationships/image" Target="/xl/media/image223.png" Id="rId41" /><Relationship Type="http://schemas.openxmlformats.org/officeDocument/2006/relationships/image" Target="/xl/media/image224.png" Id="rId42" /><Relationship Type="http://schemas.openxmlformats.org/officeDocument/2006/relationships/image" Target="/xl/media/image225.png" Id="rId43" /><Relationship Type="http://schemas.openxmlformats.org/officeDocument/2006/relationships/image" Target="/xl/media/image226.png" Id="rId44" /><Relationship Type="http://schemas.openxmlformats.org/officeDocument/2006/relationships/image" Target="/xl/media/image227.png" Id="rId45" /><Relationship Type="http://schemas.openxmlformats.org/officeDocument/2006/relationships/image" Target="/xl/media/image228.png" Id="rId46" /><Relationship Type="http://schemas.openxmlformats.org/officeDocument/2006/relationships/image" Target="/xl/media/image229.png" Id="rId47" /><Relationship Type="http://schemas.openxmlformats.org/officeDocument/2006/relationships/image" Target="/xl/media/image230.png" Id="rId48" /><Relationship Type="http://schemas.openxmlformats.org/officeDocument/2006/relationships/image" Target="/xl/media/image231.png" Id="rId49" /><Relationship Type="http://schemas.openxmlformats.org/officeDocument/2006/relationships/image" Target="/xl/media/image232.png" Id="rId50" /><Relationship Type="http://schemas.openxmlformats.org/officeDocument/2006/relationships/image" Target="/xl/media/image233.png" Id="rId51" /><Relationship Type="http://schemas.openxmlformats.org/officeDocument/2006/relationships/image" Target="/xl/media/image234.png" Id="rId52" /><Relationship Type="http://schemas.openxmlformats.org/officeDocument/2006/relationships/image" Target="/xl/media/image235.png" Id="rId53" /><Relationship Type="http://schemas.openxmlformats.org/officeDocument/2006/relationships/image" Target="/xl/media/image236.png" Id="rId54" /></Relationships>
</file>

<file path=xl/drawings/_rels/drawing6.xml.rels><Relationships xmlns="http://schemas.openxmlformats.org/package/2006/relationships"><Relationship Type="http://schemas.openxmlformats.org/officeDocument/2006/relationships/image" Target="/xl/media/image237.png" Id="rId1" /><Relationship Type="http://schemas.openxmlformats.org/officeDocument/2006/relationships/image" Target="/xl/media/image238.png" Id="rId2" /><Relationship Type="http://schemas.openxmlformats.org/officeDocument/2006/relationships/image" Target="/xl/media/image239.png" Id="rId3" /><Relationship Type="http://schemas.openxmlformats.org/officeDocument/2006/relationships/image" Target="/xl/media/image240.png" Id="rId4" /><Relationship Type="http://schemas.openxmlformats.org/officeDocument/2006/relationships/image" Target="/xl/media/image241.png" Id="rId5" /><Relationship Type="http://schemas.openxmlformats.org/officeDocument/2006/relationships/image" Target="/xl/media/image242.png" Id="rId6" /><Relationship Type="http://schemas.openxmlformats.org/officeDocument/2006/relationships/image" Target="/xl/media/image243.png" Id="rId7" /><Relationship Type="http://schemas.openxmlformats.org/officeDocument/2006/relationships/image" Target="/xl/media/image244.png" Id="rId8" /><Relationship Type="http://schemas.openxmlformats.org/officeDocument/2006/relationships/image" Target="/xl/media/image245.png" Id="rId9" /><Relationship Type="http://schemas.openxmlformats.org/officeDocument/2006/relationships/image" Target="/xl/media/image246.png" Id="rId10" /><Relationship Type="http://schemas.openxmlformats.org/officeDocument/2006/relationships/image" Target="/xl/media/image247.png" Id="rId11" /><Relationship Type="http://schemas.openxmlformats.org/officeDocument/2006/relationships/image" Target="/xl/media/image248.png" Id="rId12" /><Relationship Type="http://schemas.openxmlformats.org/officeDocument/2006/relationships/image" Target="/xl/media/image249.png" Id="rId13" /><Relationship Type="http://schemas.openxmlformats.org/officeDocument/2006/relationships/image" Target="/xl/media/image250.png" Id="rId14" /><Relationship Type="http://schemas.openxmlformats.org/officeDocument/2006/relationships/image" Target="/xl/media/image251.png" Id="rId15" /><Relationship Type="http://schemas.openxmlformats.org/officeDocument/2006/relationships/image" Target="/xl/media/image252.png" Id="rId16" /><Relationship Type="http://schemas.openxmlformats.org/officeDocument/2006/relationships/image" Target="/xl/media/image253.png" Id="rId17" /><Relationship Type="http://schemas.openxmlformats.org/officeDocument/2006/relationships/image" Target="/xl/media/image254.png" Id="rId18" /><Relationship Type="http://schemas.openxmlformats.org/officeDocument/2006/relationships/image" Target="/xl/media/image255.png" Id="rId19" /><Relationship Type="http://schemas.openxmlformats.org/officeDocument/2006/relationships/image" Target="/xl/media/image256.png" Id="rId20" /><Relationship Type="http://schemas.openxmlformats.org/officeDocument/2006/relationships/image" Target="/xl/media/image257.png" Id="rId21" /><Relationship Type="http://schemas.openxmlformats.org/officeDocument/2006/relationships/image" Target="/xl/media/image258.png" Id="rId22" /><Relationship Type="http://schemas.openxmlformats.org/officeDocument/2006/relationships/image" Target="/xl/media/image259.png" Id="rId23" /><Relationship Type="http://schemas.openxmlformats.org/officeDocument/2006/relationships/image" Target="/xl/media/image260.png" Id="rId24" /><Relationship Type="http://schemas.openxmlformats.org/officeDocument/2006/relationships/image" Target="/xl/media/image261.png" Id="rId25" /><Relationship Type="http://schemas.openxmlformats.org/officeDocument/2006/relationships/image" Target="/xl/media/image262.png" Id="rId26" /><Relationship Type="http://schemas.openxmlformats.org/officeDocument/2006/relationships/image" Target="/xl/media/image263.png" Id="rId27" /><Relationship Type="http://schemas.openxmlformats.org/officeDocument/2006/relationships/image" Target="/xl/media/image264.png" Id="rId28" /><Relationship Type="http://schemas.openxmlformats.org/officeDocument/2006/relationships/image" Target="/xl/media/image265.png" Id="rId29" /><Relationship Type="http://schemas.openxmlformats.org/officeDocument/2006/relationships/image" Target="/xl/media/image266.png" Id="rId30" /></Relationships>
</file>

<file path=xl/drawings/_rels/drawing7.xml.rels><Relationships xmlns="http://schemas.openxmlformats.org/package/2006/relationships"><Relationship Type="http://schemas.openxmlformats.org/officeDocument/2006/relationships/image" Target="/xl/media/image267.png" Id="rId1" /><Relationship Type="http://schemas.openxmlformats.org/officeDocument/2006/relationships/image" Target="/xl/media/image268.png" Id="rId2" /><Relationship Type="http://schemas.openxmlformats.org/officeDocument/2006/relationships/image" Target="/xl/media/image269.png" Id="rId3" /><Relationship Type="http://schemas.openxmlformats.org/officeDocument/2006/relationships/image" Target="/xl/media/image270.png" Id="rId4" /><Relationship Type="http://schemas.openxmlformats.org/officeDocument/2006/relationships/image" Target="/xl/media/image271.png" Id="rId5" /><Relationship Type="http://schemas.openxmlformats.org/officeDocument/2006/relationships/image" Target="/xl/media/image272.png" Id="rId6" /><Relationship Type="http://schemas.openxmlformats.org/officeDocument/2006/relationships/image" Target="/xl/media/image273.png" Id="rId7" /><Relationship Type="http://schemas.openxmlformats.org/officeDocument/2006/relationships/image" Target="/xl/media/image274.png" Id="rId8" /><Relationship Type="http://schemas.openxmlformats.org/officeDocument/2006/relationships/image" Target="/xl/media/image275.png" Id="rId9" /><Relationship Type="http://schemas.openxmlformats.org/officeDocument/2006/relationships/image" Target="/xl/media/image276.png" Id="rId10" /><Relationship Type="http://schemas.openxmlformats.org/officeDocument/2006/relationships/image" Target="/xl/media/image277.png" Id="rId11" /><Relationship Type="http://schemas.openxmlformats.org/officeDocument/2006/relationships/image" Target="/xl/media/image278.png" Id="rId12" /><Relationship Type="http://schemas.openxmlformats.org/officeDocument/2006/relationships/image" Target="/xl/media/image279.png" Id="rId13" /><Relationship Type="http://schemas.openxmlformats.org/officeDocument/2006/relationships/image" Target="/xl/media/image280.png" Id="rId14" /><Relationship Type="http://schemas.openxmlformats.org/officeDocument/2006/relationships/image" Target="/xl/media/image281.png" Id="rId15" /><Relationship Type="http://schemas.openxmlformats.org/officeDocument/2006/relationships/image" Target="/xl/media/image282.png" Id="rId16" /><Relationship Type="http://schemas.openxmlformats.org/officeDocument/2006/relationships/image" Target="/xl/media/image283.png" Id="rId17" /><Relationship Type="http://schemas.openxmlformats.org/officeDocument/2006/relationships/image" Target="/xl/media/image284.png" Id="rId18" /><Relationship Type="http://schemas.openxmlformats.org/officeDocument/2006/relationships/image" Target="/xl/media/image285.png" Id="rId19" /><Relationship Type="http://schemas.openxmlformats.org/officeDocument/2006/relationships/image" Target="/xl/media/image286.png" Id="rId20" /><Relationship Type="http://schemas.openxmlformats.org/officeDocument/2006/relationships/image" Target="/xl/media/image287.png" Id="rId21" /><Relationship Type="http://schemas.openxmlformats.org/officeDocument/2006/relationships/image" Target="/xl/media/image288.png" Id="rId22" /><Relationship Type="http://schemas.openxmlformats.org/officeDocument/2006/relationships/image" Target="/xl/media/image289.png" Id="rId23" /><Relationship Type="http://schemas.openxmlformats.org/officeDocument/2006/relationships/image" Target="/xl/media/image290.png" Id="rId24" /><Relationship Type="http://schemas.openxmlformats.org/officeDocument/2006/relationships/image" Target="/xl/media/image291.png" Id="rId25" /><Relationship Type="http://schemas.openxmlformats.org/officeDocument/2006/relationships/image" Target="/xl/media/image292.png" Id="rId26" /><Relationship Type="http://schemas.openxmlformats.org/officeDocument/2006/relationships/image" Target="/xl/media/image293.png" Id="rId27" /><Relationship Type="http://schemas.openxmlformats.org/officeDocument/2006/relationships/image" Target="/xl/media/image294.png" Id="rId28" /><Relationship Type="http://schemas.openxmlformats.org/officeDocument/2006/relationships/image" Target="/xl/media/image295.png" Id="rId29" /><Relationship Type="http://schemas.openxmlformats.org/officeDocument/2006/relationships/image" Target="/xl/media/image296.png" Id="rId30" /><Relationship Type="http://schemas.openxmlformats.org/officeDocument/2006/relationships/image" Target="/xl/media/image297.png" Id="rId31" /><Relationship Type="http://schemas.openxmlformats.org/officeDocument/2006/relationships/image" Target="/xl/media/image298.png" Id="rId32" /><Relationship Type="http://schemas.openxmlformats.org/officeDocument/2006/relationships/image" Target="/xl/media/image299.png" Id="rId33" /><Relationship Type="http://schemas.openxmlformats.org/officeDocument/2006/relationships/image" Target="/xl/media/image300.png" Id="rId34" /><Relationship Type="http://schemas.openxmlformats.org/officeDocument/2006/relationships/image" Target="/xl/media/image301.png" Id="rId35" /><Relationship Type="http://schemas.openxmlformats.org/officeDocument/2006/relationships/image" Target="/xl/media/image302.png" Id="rId36" /><Relationship Type="http://schemas.openxmlformats.org/officeDocument/2006/relationships/image" Target="/xl/media/image303.png" Id="rId37" /><Relationship Type="http://schemas.openxmlformats.org/officeDocument/2006/relationships/image" Target="/xl/media/image304.png" Id="rId38" /><Relationship Type="http://schemas.openxmlformats.org/officeDocument/2006/relationships/image" Target="/xl/media/image305.png" Id="rId39" /><Relationship Type="http://schemas.openxmlformats.org/officeDocument/2006/relationships/image" Target="/xl/media/image306.png" Id="rId40" /><Relationship Type="http://schemas.openxmlformats.org/officeDocument/2006/relationships/image" Target="/xl/media/image307.png" Id="rId41" /><Relationship Type="http://schemas.openxmlformats.org/officeDocument/2006/relationships/image" Target="/xl/media/image308.png" Id="rId42" /><Relationship Type="http://schemas.openxmlformats.org/officeDocument/2006/relationships/image" Target="/xl/media/image309.png" Id="rId43" /><Relationship Type="http://schemas.openxmlformats.org/officeDocument/2006/relationships/image" Target="/xl/media/image310.png" Id="rId44" /><Relationship Type="http://schemas.openxmlformats.org/officeDocument/2006/relationships/image" Target="/xl/media/image311.png" Id="rId45" /><Relationship Type="http://schemas.openxmlformats.org/officeDocument/2006/relationships/image" Target="/xl/media/image312.png" Id="rId46" /><Relationship Type="http://schemas.openxmlformats.org/officeDocument/2006/relationships/image" Target="/xl/media/image313.png" Id="rId47" /><Relationship Type="http://schemas.openxmlformats.org/officeDocument/2006/relationships/image" Target="/xl/media/image314.png" Id="rId48" /><Relationship Type="http://schemas.openxmlformats.org/officeDocument/2006/relationships/image" Target="/xl/media/image315.png" Id="rId49" /><Relationship Type="http://schemas.openxmlformats.org/officeDocument/2006/relationships/image" Target="/xl/media/image316.png" Id="rId50" /><Relationship Type="http://schemas.openxmlformats.org/officeDocument/2006/relationships/image" Target="/xl/media/image317.png" Id="rId51" /><Relationship Type="http://schemas.openxmlformats.org/officeDocument/2006/relationships/image" Target="/xl/media/image318.png" Id="rId52" /><Relationship Type="http://schemas.openxmlformats.org/officeDocument/2006/relationships/image" Target="/xl/media/image319.png" Id="rId53" /><Relationship Type="http://schemas.openxmlformats.org/officeDocument/2006/relationships/image" Target="/xl/media/image320.png" Id="rId54" /><Relationship Type="http://schemas.openxmlformats.org/officeDocument/2006/relationships/image" Target="/xl/media/image321.png" Id="rId55" /><Relationship Type="http://schemas.openxmlformats.org/officeDocument/2006/relationships/image" Target="/xl/media/image322.png" Id="rId56" /><Relationship Type="http://schemas.openxmlformats.org/officeDocument/2006/relationships/image" Target="/xl/media/image323.png" Id="rId57" /><Relationship Type="http://schemas.openxmlformats.org/officeDocument/2006/relationships/image" Target="/xl/media/image324.png" Id="rId58" /><Relationship Type="http://schemas.openxmlformats.org/officeDocument/2006/relationships/image" Target="/xl/media/image325.png" Id="rId59" /><Relationship Type="http://schemas.openxmlformats.org/officeDocument/2006/relationships/image" Target="/xl/media/image326.png" Id="rId60" /><Relationship Type="http://schemas.openxmlformats.org/officeDocument/2006/relationships/image" Target="/xl/media/image327.png" Id="rId61" /><Relationship Type="http://schemas.openxmlformats.org/officeDocument/2006/relationships/image" Target="/xl/media/image328.png" Id="rId62" /><Relationship Type="http://schemas.openxmlformats.org/officeDocument/2006/relationships/image" Target="/xl/media/image329.png" Id="rId63" /><Relationship Type="http://schemas.openxmlformats.org/officeDocument/2006/relationships/image" Target="/xl/media/image330.png" Id="rId64" /><Relationship Type="http://schemas.openxmlformats.org/officeDocument/2006/relationships/image" Target="/xl/media/image331.png" Id="rId65" /><Relationship Type="http://schemas.openxmlformats.org/officeDocument/2006/relationships/image" Target="/xl/media/image332.png" Id="rId66" /><Relationship Type="http://schemas.openxmlformats.org/officeDocument/2006/relationships/image" Target="/xl/media/image333.png" Id="rId67" /><Relationship Type="http://schemas.openxmlformats.org/officeDocument/2006/relationships/image" Target="/xl/media/image334.png" Id="rId68" /><Relationship Type="http://schemas.openxmlformats.org/officeDocument/2006/relationships/image" Target="/xl/media/image335.png" Id="rId69" /><Relationship Type="http://schemas.openxmlformats.org/officeDocument/2006/relationships/image" Target="/xl/media/image336.png" Id="rId70" /><Relationship Type="http://schemas.openxmlformats.org/officeDocument/2006/relationships/image" Target="/xl/media/image337.png" Id="rId71" /><Relationship Type="http://schemas.openxmlformats.org/officeDocument/2006/relationships/image" Target="/xl/media/image338.png" Id="rId72" /><Relationship Type="http://schemas.openxmlformats.org/officeDocument/2006/relationships/image" Target="/xl/media/image339.png" Id="rId73" /><Relationship Type="http://schemas.openxmlformats.org/officeDocument/2006/relationships/image" Target="/xl/media/image340.png" Id="rId74" /><Relationship Type="http://schemas.openxmlformats.org/officeDocument/2006/relationships/image" Target="/xl/media/image341.png" Id="rId75" /><Relationship Type="http://schemas.openxmlformats.org/officeDocument/2006/relationships/image" Target="/xl/media/image342.png" Id="rId76" /><Relationship Type="http://schemas.openxmlformats.org/officeDocument/2006/relationships/image" Target="/xl/media/image343.png" Id="rId77" /><Relationship Type="http://schemas.openxmlformats.org/officeDocument/2006/relationships/image" Target="/xl/media/image344.png" Id="rId78" /><Relationship Type="http://schemas.openxmlformats.org/officeDocument/2006/relationships/image" Target="/xl/media/image345.png" Id="rId79" /><Relationship Type="http://schemas.openxmlformats.org/officeDocument/2006/relationships/image" Target="/xl/media/image346.png" Id="rId80" /><Relationship Type="http://schemas.openxmlformats.org/officeDocument/2006/relationships/image" Target="/xl/media/image347.png" Id="rId81" /><Relationship Type="http://schemas.openxmlformats.org/officeDocument/2006/relationships/image" Target="/xl/media/image348.png" Id="rId82" /><Relationship Type="http://schemas.openxmlformats.org/officeDocument/2006/relationships/image" Target="/xl/media/image349.png" Id="rId83" /><Relationship Type="http://schemas.openxmlformats.org/officeDocument/2006/relationships/image" Target="/xl/media/image350.png" Id="rId84" /><Relationship Type="http://schemas.openxmlformats.org/officeDocument/2006/relationships/image" Target="/xl/media/image351.png" Id="rId85" /><Relationship Type="http://schemas.openxmlformats.org/officeDocument/2006/relationships/image" Target="/xl/media/image352.png" Id="rId86" /><Relationship Type="http://schemas.openxmlformats.org/officeDocument/2006/relationships/image" Target="/xl/media/image353.png" Id="rId87" /><Relationship Type="http://schemas.openxmlformats.org/officeDocument/2006/relationships/image" Target="/xl/media/image354.png" Id="rId88" /><Relationship Type="http://schemas.openxmlformats.org/officeDocument/2006/relationships/image" Target="/xl/media/image355.png" Id="rId89" /><Relationship Type="http://schemas.openxmlformats.org/officeDocument/2006/relationships/image" Target="/xl/media/image356.png" Id="rId90" /><Relationship Type="http://schemas.openxmlformats.org/officeDocument/2006/relationships/image" Target="/xl/media/image357.png" Id="rId91" /><Relationship Type="http://schemas.openxmlformats.org/officeDocument/2006/relationships/image" Target="/xl/media/image358.png" Id="rId92" /><Relationship Type="http://schemas.openxmlformats.org/officeDocument/2006/relationships/image" Target="/xl/media/image359.png" Id="rId93" /><Relationship Type="http://schemas.openxmlformats.org/officeDocument/2006/relationships/image" Target="/xl/media/image360.png" Id="rId94" /><Relationship Type="http://schemas.openxmlformats.org/officeDocument/2006/relationships/image" Target="/xl/media/image361.png" Id="rId95" /><Relationship Type="http://schemas.openxmlformats.org/officeDocument/2006/relationships/image" Target="/xl/media/image362.png" Id="rId96" /><Relationship Type="http://schemas.openxmlformats.org/officeDocument/2006/relationships/image" Target="/xl/media/image363.png" Id="rId97" /><Relationship Type="http://schemas.openxmlformats.org/officeDocument/2006/relationships/image" Target="/xl/media/image364.png" Id="rId98" /><Relationship Type="http://schemas.openxmlformats.org/officeDocument/2006/relationships/image" Target="/xl/media/image365.png" Id="rId99" /><Relationship Type="http://schemas.openxmlformats.org/officeDocument/2006/relationships/image" Target="/xl/media/image366.png" Id="rId100" /><Relationship Type="http://schemas.openxmlformats.org/officeDocument/2006/relationships/image" Target="/xl/media/image367.png" Id="rId101" /><Relationship Type="http://schemas.openxmlformats.org/officeDocument/2006/relationships/image" Target="/xl/media/image368.png" Id="rId102" /><Relationship Type="http://schemas.openxmlformats.org/officeDocument/2006/relationships/image" Target="/xl/media/image369.png" Id="rId103" /><Relationship Type="http://schemas.openxmlformats.org/officeDocument/2006/relationships/image" Target="/xl/media/image370.png" Id="rId104" /><Relationship Type="http://schemas.openxmlformats.org/officeDocument/2006/relationships/image" Target="/xl/media/image371.png" Id="rId105" /></Relationships>
</file>

<file path=xl/drawings/_rels/drawing8.xml.rels><Relationships xmlns="http://schemas.openxmlformats.org/package/2006/relationships"><Relationship Type="http://schemas.openxmlformats.org/officeDocument/2006/relationships/image" Target="/xl/media/image372.png" Id="rId1" /><Relationship Type="http://schemas.openxmlformats.org/officeDocument/2006/relationships/image" Target="/xl/media/image373.png" Id="rId2" /><Relationship Type="http://schemas.openxmlformats.org/officeDocument/2006/relationships/image" Target="/xl/media/image374.png" Id="rId3" /><Relationship Type="http://schemas.openxmlformats.org/officeDocument/2006/relationships/image" Target="/xl/media/image375.png" Id="rId4" /><Relationship Type="http://schemas.openxmlformats.org/officeDocument/2006/relationships/image" Target="/xl/media/image376.png" Id="rId5" /><Relationship Type="http://schemas.openxmlformats.org/officeDocument/2006/relationships/image" Target="/xl/media/image377.png" Id="rId6" /><Relationship Type="http://schemas.openxmlformats.org/officeDocument/2006/relationships/image" Target="/xl/media/image378.png" Id="rId7" /><Relationship Type="http://schemas.openxmlformats.org/officeDocument/2006/relationships/image" Target="/xl/media/image379.png" Id="rId8" /><Relationship Type="http://schemas.openxmlformats.org/officeDocument/2006/relationships/image" Target="/xl/media/image380.png" Id="rId9" /><Relationship Type="http://schemas.openxmlformats.org/officeDocument/2006/relationships/image" Target="/xl/media/image381.png" Id="rId10" /><Relationship Type="http://schemas.openxmlformats.org/officeDocument/2006/relationships/image" Target="/xl/media/image382.png" Id="rId11" /><Relationship Type="http://schemas.openxmlformats.org/officeDocument/2006/relationships/image" Target="/xl/media/image383.png" Id="rId12" /><Relationship Type="http://schemas.openxmlformats.org/officeDocument/2006/relationships/image" Target="/xl/media/image384.png" Id="rId13" /><Relationship Type="http://schemas.openxmlformats.org/officeDocument/2006/relationships/image" Target="/xl/media/image385.png" Id="rId14" /><Relationship Type="http://schemas.openxmlformats.org/officeDocument/2006/relationships/image" Target="/xl/media/image386.png" Id="rId15" /><Relationship Type="http://schemas.openxmlformats.org/officeDocument/2006/relationships/image" Target="/xl/media/image387.png" Id="rId16" /><Relationship Type="http://schemas.openxmlformats.org/officeDocument/2006/relationships/image" Target="/xl/media/image388.png" Id="rId17" /><Relationship Type="http://schemas.openxmlformats.org/officeDocument/2006/relationships/image" Target="/xl/media/image389.png" Id="rId18" /><Relationship Type="http://schemas.openxmlformats.org/officeDocument/2006/relationships/image" Target="/xl/media/image390.png" Id="rId19" /><Relationship Type="http://schemas.openxmlformats.org/officeDocument/2006/relationships/image" Target="/xl/media/image391.png" Id="rId20" /><Relationship Type="http://schemas.openxmlformats.org/officeDocument/2006/relationships/image" Target="/xl/media/image392.png" Id="rId21" /><Relationship Type="http://schemas.openxmlformats.org/officeDocument/2006/relationships/image" Target="/xl/media/image393.png" Id="rId22" /><Relationship Type="http://schemas.openxmlformats.org/officeDocument/2006/relationships/image" Target="/xl/media/image394.png" Id="rId23" /><Relationship Type="http://schemas.openxmlformats.org/officeDocument/2006/relationships/image" Target="/xl/media/image395.png" Id="rId24" /><Relationship Type="http://schemas.openxmlformats.org/officeDocument/2006/relationships/image" Target="/xl/media/image396.png" Id="rId25" /><Relationship Type="http://schemas.openxmlformats.org/officeDocument/2006/relationships/image" Target="/xl/media/image397.png" Id="rId26" /><Relationship Type="http://schemas.openxmlformats.org/officeDocument/2006/relationships/image" Target="/xl/media/image398.png" Id="rId27" /><Relationship Type="http://schemas.openxmlformats.org/officeDocument/2006/relationships/image" Target="/xl/media/image399.png" Id="rId28" /><Relationship Type="http://schemas.openxmlformats.org/officeDocument/2006/relationships/image" Target="/xl/media/image400.png" Id="rId29" /><Relationship Type="http://schemas.openxmlformats.org/officeDocument/2006/relationships/image" Target="/xl/media/image401.png" Id="rId30" /></Relationships>
</file>

<file path=xl/drawings/_rels/drawing9.xml.rels><Relationships xmlns="http://schemas.openxmlformats.org/package/2006/relationships"><Relationship Type="http://schemas.openxmlformats.org/officeDocument/2006/relationships/image" Target="/xl/media/image402.png" Id="rId1" /><Relationship Type="http://schemas.openxmlformats.org/officeDocument/2006/relationships/image" Target="/xl/media/image403.png" Id="rId2" /><Relationship Type="http://schemas.openxmlformats.org/officeDocument/2006/relationships/image" Target="/xl/media/image404.png" Id="rId3" /><Relationship Type="http://schemas.openxmlformats.org/officeDocument/2006/relationships/image" Target="/xl/media/image405.png" Id="rId4" /><Relationship Type="http://schemas.openxmlformats.org/officeDocument/2006/relationships/image" Target="/xl/media/image406.png" Id="rId5" /><Relationship Type="http://schemas.openxmlformats.org/officeDocument/2006/relationships/image" Target="/xl/media/image407.png" Id="rId6" /><Relationship Type="http://schemas.openxmlformats.org/officeDocument/2006/relationships/image" Target="/xl/media/image408.png" Id="rId7" /><Relationship Type="http://schemas.openxmlformats.org/officeDocument/2006/relationships/image" Target="/xl/media/image409.png" Id="rId8" /><Relationship Type="http://schemas.openxmlformats.org/officeDocument/2006/relationships/image" Target="/xl/media/image410.png" Id="rId9" /><Relationship Type="http://schemas.openxmlformats.org/officeDocument/2006/relationships/image" Target="/xl/media/image411.png" Id="rId10" /><Relationship Type="http://schemas.openxmlformats.org/officeDocument/2006/relationships/image" Target="/xl/media/image412.png" Id="rId11" /><Relationship Type="http://schemas.openxmlformats.org/officeDocument/2006/relationships/image" Target="/xl/media/image413.png" Id="rId12" /><Relationship Type="http://schemas.openxmlformats.org/officeDocument/2006/relationships/image" Target="/xl/media/image414.png" Id="rId13" /><Relationship Type="http://schemas.openxmlformats.org/officeDocument/2006/relationships/image" Target="/xl/media/image415.png" Id="rId14" /><Relationship Type="http://schemas.openxmlformats.org/officeDocument/2006/relationships/image" Target="/xl/media/image416.png" Id="rId15" /><Relationship Type="http://schemas.openxmlformats.org/officeDocument/2006/relationships/image" Target="/xl/media/image417.png" Id="rId16" /><Relationship Type="http://schemas.openxmlformats.org/officeDocument/2006/relationships/image" Target="/xl/media/image418.png" Id="rId17" /><Relationship Type="http://schemas.openxmlformats.org/officeDocument/2006/relationships/image" Target="/xl/media/image419.png" Id="rId18" /><Relationship Type="http://schemas.openxmlformats.org/officeDocument/2006/relationships/image" Target="/xl/media/image420.png" Id="rId19" /><Relationship Type="http://schemas.openxmlformats.org/officeDocument/2006/relationships/image" Target="/xl/media/image421.png" Id="rId20" /><Relationship Type="http://schemas.openxmlformats.org/officeDocument/2006/relationships/image" Target="/xl/media/image422.png" Id="rId21" /><Relationship Type="http://schemas.openxmlformats.org/officeDocument/2006/relationships/image" Target="/xl/media/image423.png" Id="rId22" /><Relationship Type="http://schemas.openxmlformats.org/officeDocument/2006/relationships/image" Target="/xl/media/image424.png" Id="rId23" /><Relationship Type="http://schemas.openxmlformats.org/officeDocument/2006/relationships/image" Target="/xl/media/image425.png" Id="rId24" /><Relationship Type="http://schemas.openxmlformats.org/officeDocument/2006/relationships/image" Target="/xl/media/image426.png" Id="rId25" /><Relationship Type="http://schemas.openxmlformats.org/officeDocument/2006/relationships/image" Target="/xl/media/image427.png" Id="rId26" /><Relationship Type="http://schemas.openxmlformats.org/officeDocument/2006/relationships/image" Target="/xl/media/image428.png" Id="rId27" /><Relationship Type="http://schemas.openxmlformats.org/officeDocument/2006/relationships/image" Target="/xl/media/image429.png" Id="rId28" /><Relationship Type="http://schemas.openxmlformats.org/officeDocument/2006/relationships/image" Target="/xl/media/image430.png" Id="rId29" /><Relationship Type="http://schemas.openxmlformats.org/officeDocument/2006/relationships/image" Target="/xl/media/image431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19050</rowOff>
    </from>
    <to>
      <col>2</col>
      <colOff>1933575</colOff>
      <row>14</row>
      <rowOff>190499</rowOff>
    </to>
    <pic>
      <nvPicPr>
        <cNvPr id="4" name="Imagen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35625875"/>
          <a:ext cx="37052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2</col>
      <colOff>1943100</colOff>
      <row>45</row>
      <rowOff>0</rowOff>
    </to>
    <pic>
      <nvPicPr>
        <cNvPr id="5" name="Imagen 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413504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19050</rowOff>
    </from>
    <to>
      <col>2</col>
      <colOff>1943101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1279207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19051</rowOff>
    </from>
    <to>
      <col>2</col>
      <colOff>1943101</colOff>
      <row>85</row>
      <rowOff>180975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450657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0</colOff>
      <row>103</row>
      <rowOff>9525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9478626"/>
          <a:ext cx="37242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0</colOff>
      <row>133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38412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1943100</colOff>
      <row>147</row>
      <rowOff>171450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0701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2</col>
      <colOff>1943100</colOff>
      <row>180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166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9525</rowOff>
    </from>
    <to>
      <col>3</col>
      <colOff>0</colOff>
      <row>198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37604700"/>
          <a:ext cx="37242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1933575</colOff>
      <row>220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1805226"/>
          <a:ext cx="37052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248</row>
      <rowOff>19050</rowOff>
    </from>
    <to>
      <col>3</col>
      <colOff>9525</colOff>
      <row>249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7329725"/>
          <a:ext cx="37338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19051</rowOff>
    </from>
    <to>
      <col>2</col>
      <colOff>1933575</colOff>
      <row>271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730276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2</col>
      <colOff>1943100</colOff>
      <row>302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74452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316</row>
      <rowOff>19051</rowOff>
    </from>
    <to>
      <col>2</col>
      <colOff>1933575</colOff>
      <row>316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3313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340</row>
      <rowOff>28576</rowOff>
    </from>
    <to>
      <col>3</col>
      <colOff>9525</colOff>
      <row>341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4722376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355</row>
      <rowOff>19050</rowOff>
    </from>
    <to>
      <col>2</col>
      <colOff>1924051</colOff>
      <row>356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67589400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377</row>
      <rowOff>9525</rowOff>
    </from>
    <to>
      <col>2</col>
      <colOff>1924050</colOff>
      <row>377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1770875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391</row>
      <rowOff>19051</rowOff>
    </from>
    <to>
      <col>3</col>
      <colOff>0</colOff>
      <row>391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74466451"/>
          <a:ext cx="3724274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427</row>
      <rowOff>19049</rowOff>
    </from>
    <to>
      <col>2</col>
      <colOff>1943100</colOff>
      <row>428</row>
      <rowOff>9524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1324449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439</row>
      <rowOff>19050</rowOff>
    </from>
    <to>
      <col>3</col>
      <colOff>0</colOff>
      <row>439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836295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467</row>
      <rowOff>19050</rowOff>
    </from>
    <to>
      <col>2</col>
      <colOff>1943101</colOff>
      <row>467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889635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494</row>
      <rowOff>19050</rowOff>
    </from>
    <to>
      <col>2</col>
      <colOff>1943100</colOff>
      <row>494</row>
      <rowOff>171449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94107000"/>
          <a:ext cx="37147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518</row>
      <rowOff>19050</rowOff>
    </from>
    <to>
      <col>2</col>
      <colOff>1943101</colOff>
      <row>518</row>
      <rowOff>171449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98698050"/>
          <a:ext cx="37147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562</row>
      <rowOff>19050</rowOff>
    </from>
    <to>
      <col>3</col>
      <colOff>0</colOff>
      <row>562</row>
      <rowOff>181807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06889550"/>
          <a:ext cx="3724275" cy="1627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572</row>
      <rowOff>19051</rowOff>
    </from>
    <to>
      <col>3</col>
      <colOff>9526</colOff>
      <row>572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108823126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595</row>
      <rowOff>19050</rowOff>
    </from>
    <to>
      <col>2</col>
      <colOff>1943100</colOff>
      <row>595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13204625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619</row>
      <rowOff>28575</rowOff>
    </from>
    <to>
      <col>2</col>
      <colOff>1943100</colOff>
      <row>619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17805200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645</row>
      <rowOff>28576</rowOff>
    </from>
    <to>
      <col>2</col>
      <colOff>1943100</colOff>
      <row>646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122758201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666</row>
      <rowOff>9525</rowOff>
    </from>
    <to>
      <col>3</col>
      <colOff>0</colOff>
      <row>666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126758700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709</row>
      <rowOff>19050</rowOff>
    </from>
    <to>
      <col>2</col>
      <colOff>1933575</colOff>
      <row>709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134959725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768</row>
      <rowOff>19051</rowOff>
    </from>
    <to>
      <col>3</col>
      <colOff>0</colOff>
      <row>769</row>
      <rowOff>1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45075276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731</row>
      <rowOff>19050</rowOff>
    </from>
    <to>
      <col>3</col>
      <colOff>0</colOff>
      <row>731</row>
      <rowOff>180975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38598275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710</row>
      <rowOff>0</rowOff>
    </from>
    <to>
      <col>2</col>
      <colOff>1924050</colOff>
      <row>710</row>
      <rowOff>171450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35150225"/>
          <a:ext cx="36957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732</row>
      <rowOff>19050</rowOff>
    </from>
    <to>
      <col>2</col>
      <colOff>1924050</colOff>
      <row>732</row>
      <rowOff>180975</rowOff>
    </to>
    <pic>
      <nvPicPr>
        <cNvPr id="36" name="Imagen 35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38979275"/>
          <a:ext cx="36957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813</row>
      <rowOff>19051</rowOff>
    </from>
    <to>
      <col>3</col>
      <colOff>9525</colOff>
      <row>813</row>
      <rowOff>180975</rowOff>
    </to>
    <pic>
      <nvPicPr>
        <cNvPr id="35" name="Imagen 34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53142951"/>
          <a:ext cx="37338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835</row>
      <rowOff>19050</rowOff>
    </from>
    <to>
      <col>2</col>
      <colOff>1943101</colOff>
      <row>835</row>
      <rowOff>180975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15733395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855</row>
      <rowOff>19050</rowOff>
    </from>
    <to>
      <col>2</col>
      <colOff>1943101</colOff>
      <row>855</row>
      <rowOff>171450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161143950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883</row>
      <rowOff>19051</rowOff>
    </from>
    <to>
      <col>2</col>
      <colOff>1933575</colOff>
      <row>883</row>
      <rowOff>180975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166477951"/>
          <a:ext cx="37052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903</row>
      <rowOff>19051</rowOff>
    </from>
    <to>
      <col>2</col>
      <colOff>1943100</colOff>
      <row>903</row>
      <rowOff>180975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72031026"/>
          <a:ext cx="37147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925</row>
      <rowOff>19051</rowOff>
    </from>
    <to>
      <col>3</col>
      <colOff>0</colOff>
      <row>925</row>
      <rowOff>180975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76222026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943</row>
      <rowOff>19050</rowOff>
    </from>
    <to>
      <col>3</col>
      <colOff>0</colOff>
      <row>944</row>
      <rowOff>0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17967007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1003</row>
      <rowOff>28576</rowOff>
    </from>
    <to>
      <col>3</col>
      <colOff>0</colOff>
      <row>1004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191109601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1068</row>
      <rowOff>19050</rowOff>
    </from>
    <to>
      <col>2</col>
      <colOff>1933575</colOff>
      <row>1069</row>
      <rowOff>0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203501625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1117</row>
      <rowOff>19049</rowOff>
    </from>
    <to>
      <col>2</col>
      <colOff>1943101</colOff>
      <row>1117</row>
      <rowOff>180974</rowOff>
    </to>
    <pic>
      <nvPicPr>
        <cNvPr id="46" name="Imagen 45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1" y="212836124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1131</row>
      <rowOff>19050</rowOff>
    </from>
    <to>
      <col>2</col>
      <colOff>1943101</colOff>
      <row>1132</row>
      <rowOff>0</rowOff>
    </to>
    <pic>
      <nvPicPr>
        <cNvPr id="45" name="Imagen 44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1" y="21590317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1141</row>
      <rowOff>19050</rowOff>
    </from>
    <to>
      <col>2</col>
      <colOff>1933575</colOff>
      <row>1141</row>
      <rowOff>171450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2178081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1164</row>
      <rowOff>19051</rowOff>
    </from>
    <to>
      <col>3</col>
      <colOff>0</colOff>
      <row>1164</row>
      <rowOff>180975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21427676"/>
          <a:ext cx="37242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1218</row>
      <rowOff>19050</rowOff>
    </from>
    <to>
      <col>2</col>
      <colOff>1933575</colOff>
      <row>1218</row>
      <rowOff>171450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0" y="23019067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1176</row>
      <rowOff>28575</rowOff>
    </from>
    <to>
      <col>5</col>
      <colOff>666750</colOff>
      <row>1178</row>
      <rowOff>161925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223170750"/>
          <a:ext cx="6210300" cy="514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1167</row>
      <rowOff>38100</rowOff>
    </from>
    <to>
      <col>6</col>
      <colOff>0</colOff>
      <row>1169</row>
      <rowOff>161925</rowOff>
    </to>
    <pic>
      <nvPicPr>
        <cNvPr id="52" name="Imagen 51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222418275"/>
          <a:ext cx="6219825" cy="5048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1144</row>
      <rowOff>28575</rowOff>
    </from>
    <to>
      <col>6</col>
      <colOff>0</colOff>
      <row>1146</row>
      <rowOff>0</rowOff>
    </to>
    <pic>
      <nvPicPr>
        <cNvPr id="53" name="Imagen 52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218217750"/>
          <a:ext cx="6219825" cy="3524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1240</row>
      <rowOff>19050</rowOff>
    </from>
    <to>
      <col>2</col>
      <colOff>1943101</colOff>
      <row>1240</row>
      <rowOff>190499</rowOff>
    </to>
    <pic>
      <nvPicPr>
        <cNvPr id="51" name="Imagen 50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1" y="236305725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1361</row>
      <rowOff>19050</rowOff>
    </from>
    <to>
      <col>3</col>
      <colOff>0</colOff>
      <row>1361</row>
      <rowOff>190499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258403725"/>
          <a:ext cx="37242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1340</row>
      <rowOff>28575</rowOff>
    </from>
    <to>
      <col>3</col>
      <colOff>0</colOff>
      <row>1340</row>
      <rowOff>180975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254603250"/>
          <a:ext cx="37242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1328</row>
      <rowOff>19050</rowOff>
    </from>
    <to>
      <col>2</col>
      <colOff>1933575</colOff>
      <row>1328</row>
      <rowOff>180975</rowOff>
    </to>
    <pic>
      <nvPicPr>
        <cNvPr id="56" name="Imagen 55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0" y="252498225"/>
          <a:ext cx="37052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1305</row>
      <rowOff>9525</rowOff>
    </from>
    <to>
      <col>2</col>
      <colOff>1943100</colOff>
      <row>1306</row>
      <rowOff>0</rowOff>
    </to>
    <pic>
      <nvPicPr>
        <cNvPr id="57" name="Imagen 56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248154825"/>
          <a:ext cx="37147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1276</row>
      <rowOff>28575</rowOff>
    </from>
    <to>
      <col>2</col>
      <colOff>1943100</colOff>
      <row>1276</row>
      <rowOff>180975</rowOff>
    </to>
    <pic>
      <nvPicPr>
        <cNvPr id="58" name="Imagen 57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0" y="242839875"/>
          <a:ext cx="37147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1384</row>
      <rowOff>19050</rowOff>
    </from>
    <to>
      <col>2</col>
      <colOff>1933575</colOff>
      <row>1385</row>
      <rowOff>9525</rowOff>
    </to>
    <pic>
      <nvPicPr>
        <cNvPr id="59" name="Imagen 58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263623425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1423</row>
      <rowOff>19050</rowOff>
    </from>
    <to>
      <col>2</col>
      <colOff>1943101</colOff>
      <row>1424</row>
      <rowOff>0</rowOff>
    </to>
    <pic>
      <nvPicPr>
        <cNvPr id="60" name="Imagen 59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1" y="271052925"/>
          <a:ext cx="37147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1463</row>
      <rowOff>19050</rowOff>
    </from>
    <to>
      <col>2</col>
      <colOff>1933575</colOff>
      <row>1464</row>
      <rowOff>9525</rowOff>
    </to>
    <pic>
      <nvPicPr>
        <cNvPr id="61" name="Imagen 60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279072975"/>
          <a:ext cx="37052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1486</row>
      <rowOff>28575</rowOff>
    </from>
    <to>
      <col>2</col>
      <colOff>1933575</colOff>
      <row>1487</row>
      <rowOff>19050</rowOff>
    </to>
    <pic>
      <nvPicPr>
        <cNvPr id="62" name="Imagen 61"/>
        <cNvPicPr>
          <a:picLocks noChangeAspect="1"/>
        </cNvPicPr>
      </nvPicPr>
      <blipFill>
        <a:blip r:embed="rId61"/>
        <a:stretch>
          <a:fillRect/>
        </a:stretch>
      </blipFill>
      <spPr>
        <a:xfrm>
          <a:off x="0" y="283273500"/>
          <a:ext cx="37052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50118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2</col>
      <colOff>2476501</colOff>
      <row>27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9525</colOff>
      <row>35</row>
      <rowOff>190499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19050</rowOff>
    </from>
    <to>
      <col>3</col>
      <colOff>1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96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9525</rowOff>
    </from>
    <to>
      <col>4</col>
      <colOff>0</colOff>
      <row>38</row>
      <rowOff>161925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7086600"/>
          <a:ext cx="5162550" cy="3429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19051</rowOff>
    </from>
    <to>
      <col>2</col>
      <colOff>2486025</colOff>
      <row>57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44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2458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3</col>
      <colOff>1</colOff>
      <row>76</row>
      <rowOff>19049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4373225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</row>
      <rowOff>19050</rowOff>
    </from>
    <to>
      <col>3</col>
      <colOff>1</colOff>
      <row>85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27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19050</rowOff>
    </from>
    <to>
      <col>2</col>
      <colOff>2476500</colOff>
      <row>94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0022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</row>
      <rowOff>28575</rowOff>
    </from>
    <to>
      <col>2</col>
      <colOff>2486025</colOff>
      <row>104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97453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19050</rowOff>
    </from>
    <to>
      <col>3</col>
      <colOff>9525</colOff>
      <row>113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14693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3</col>
      <colOff>9525</colOff>
      <row>122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3743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19050</rowOff>
    </from>
    <to>
      <col>2</col>
      <colOff>2476500</colOff>
      <row>132</row>
      <rowOff>171450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2888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28575</rowOff>
    </from>
    <to>
      <col>2</col>
      <colOff>2486025</colOff>
      <row>141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0129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9525</rowOff>
    </from>
    <to>
      <col>3</col>
      <colOff>0</colOff>
      <row>150</row>
      <rowOff>171450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87274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2</col>
      <colOff>2486025</colOff>
      <row>159</row>
      <rowOff>171450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451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19049</rowOff>
    </from>
    <to>
      <col>3</col>
      <colOff>9525</colOff>
      <row>168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194499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177</row>
      <rowOff>19050</rowOff>
    </from>
    <to>
      <col>3</col>
      <colOff>0</colOff>
      <row>178</row>
      <rowOff>19049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3909000"/>
          <a:ext cx="43053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</row>
      <rowOff>19051</rowOff>
    </from>
    <to>
      <col>2</col>
      <colOff>2486025</colOff>
      <row>196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5814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19050</rowOff>
    </from>
    <to>
      <col>2</col>
      <colOff>2476500</colOff>
      <row>206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75380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214</row>
      <rowOff>19050</rowOff>
    </from>
    <to>
      <col>2</col>
      <colOff>2476501</colOff>
      <row>214</row>
      <rowOff>171450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09860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223</row>
      <rowOff>19050</rowOff>
    </from>
    <to>
      <col>2</col>
      <colOff>2476501</colOff>
      <row>223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27101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232</row>
      <rowOff>19050</rowOff>
    </from>
    <to>
      <col>3</col>
      <colOff>1</colOff>
      <row>233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4424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</row>
      <rowOff>19051</rowOff>
    </from>
    <to>
      <col>3</col>
      <colOff>0</colOff>
      <row>242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63581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28575</rowOff>
    </from>
    <to>
      <col>2</col>
      <colOff>2476500</colOff>
      <row>252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0822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19050</rowOff>
    </from>
    <to>
      <col>3</col>
      <colOff>0</colOff>
      <row>261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9806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271</row>
      <rowOff>9525</rowOff>
    </from>
    <to>
      <col>2</col>
      <colOff>2486025</colOff>
      <row>271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1711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3</col>
      <colOff>9525</colOff>
      <row>280</row>
      <rowOff>162895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3635275"/>
          <a:ext cx="4314825" cy="1438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289</row>
      <rowOff>28576</rowOff>
    </from>
    <to>
      <col>2</col>
      <colOff>2486025</colOff>
      <row>290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359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3</col>
      <colOff>9525</colOff>
      <row>299</row>
      <rowOff>190499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7254775"/>
          <a:ext cx="431482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51</row>
      <rowOff>19050</rowOff>
    </from>
    <to>
      <col>2</col>
      <colOff>2486025</colOff>
      <row>51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43513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69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7227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2476500</colOff>
      <row>53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45514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0</colOff>
      <row>92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104</row>
      <rowOff>19050</rowOff>
    </from>
    <to>
      <col>2</col>
      <colOff>2486025</colOff>
      <row>105</row>
      <rowOff>19049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921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</row>
      <rowOff>19050</rowOff>
    </from>
    <to>
      <col>2</col>
      <colOff>2486025</colOff>
      <row>17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07657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2476500</colOff>
      <row>32</row>
      <rowOff>180974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07414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9525</rowOff>
    </from>
    <to>
      <col>2</col>
      <colOff>2476500</colOff>
      <row>116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0027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129</row>
      <rowOff>19050</rowOff>
    </from>
    <to>
      <col>2</col>
      <colOff>2486025</colOff>
      <row>129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4679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2486025</colOff>
      <row>147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917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19050</rowOff>
    </from>
    <to>
      <col>3</col>
      <colOff>1</colOff>
      <row>156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9851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19050</rowOff>
    </from>
    <to>
      <col>2</col>
      <colOff>2476500</colOff>
      <row>173</row>
      <rowOff>171449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310890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187</row>
      <rowOff>9525</rowOff>
    </from>
    <to>
      <col>2</col>
      <colOff>2486025</colOff>
      <row>187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57663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206</row>
      <rowOff>19049</rowOff>
    </from>
    <to>
      <col>3</col>
      <colOff>9525</colOff>
      <row>206</row>
      <rowOff>190500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9414449"/>
          <a:ext cx="431482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9525</rowOff>
    </from>
    <to>
      <col>3</col>
      <colOff>19050</colOff>
      <row>207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9595425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0</colOff>
      <row>223</row>
      <rowOff>190499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426720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236</row>
      <rowOff>19050</rowOff>
    </from>
    <to>
      <col>3</col>
      <colOff>1</colOff>
      <row>236</row>
      <rowOff>190499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451485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19050</rowOff>
    </from>
    <to>
      <col>2</col>
      <colOff>2486025</colOff>
      <row>247</row>
      <rowOff>190499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72535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263</row>
      <rowOff>19050</rowOff>
    </from>
    <to>
      <col>2</col>
      <colOff>2486025</colOff>
      <row>263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50320575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277</row>
      <rowOff>19050</rowOff>
    </from>
    <to>
      <col>2</col>
      <colOff>2476501</colOff>
      <row>277</row>
      <rowOff>171450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529875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291</row>
      <rowOff>19050</rowOff>
    </from>
    <to>
      <col>2</col>
      <colOff>2476501</colOff>
      <row>291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556736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309</row>
      <rowOff>28575</rowOff>
    </from>
    <to>
      <col>2</col>
      <colOff>2486025</colOff>
      <row>309</row>
      <rowOff>187110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59112150"/>
          <a:ext cx="4295775" cy="15853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325</row>
      <rowOff>19050</rowOff>
    </from>
    <to>
      <col>2</col>
      <colOff>2486025</colOff>
      <row>325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62150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345</row>
      <rowOff>19050</rowOff>
    </from>
    <to>
      <col>3</col>
      <colOff>1</colOff>
      <row>345</row>
      <rowOff>190499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64265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357</row>
      <rowOff>28575</rowOff>
    </from>
    <to>
      <col>2</col>
      <colOff>2476501</colOff>
      <row>357</row>
      <rowOff>180974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665797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370</row>
      <rowOff>19050</rowOff>
    </from>
    <to>
      <col>2</col>
      <colOff>2476500</colOff>
      <row>370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707898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2486025</colOff>
      <row>385</row>
      <rowOff>9525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734568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400</row>
      <rowOff>19050</rowOff>
    </from>
    <to>
      <col>3</col>
      <colOff>1</colOff>
      <row>401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7650480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401</row>
      <rowOff>19050</rowOff>
    </from>
    <to>
      <col>3</col>
      <colOff>0</colOff>
      <row>401</row>
      <rowOff>190500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767143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416</row>
      <rowOff>28575</rowOff>
    </from>
    <to>
      <col>2</col>
      <colOff>2486025</colOff>
      <row>416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795813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430</row>
      <rowOff>19050</rowOff>
    </from>
    <to>
      <col>2</col>
      <colOff>2486025</colOff>
      <row>430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822579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441</row>
      <rowOff>19049</rowOff>
    </from>
    <to>
      <col>2</col>
      <colOff>2486025</colOff>
      <row>441</row>
      <rowOff>180974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843533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458</row>
      <rowOff>19050</rowOff>
    </from>
    <to>
      <col>2</col>
      <colOff>2457450</colOff>
      <row>458</row>
      <rowOff>180975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87401400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469</row>
      <rowOff>19050</rowOff>
    </from>
    <to>
      <col>3</col>
      <colOff>19050</colOff>
      <row>469</row>
      <rowOff>182777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89325450"/>
          <a:ext cx="4324350" cy="16372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483</row>
      <rowOff>19051</rowOff>
    </from>
    <to>
      <col>2</col>
      <colOff>2476500</colOff>
      <row>484</row>
      <rowOff>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91992451"/>
          <a:ext cx="4286249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492</row>
      <rowOff>19049</rowOff>
    </from>
    <to>
      <col>2</col>
      <colOff>2486025</colOff>
      <row>493</row>
      <rowOff>9524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94106999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9</row>
      <rowOff>19050</rowOff>
    </from>
    <to>
      <col>2</col>
      <colOff>2476501</colOff>
      <row>10</row>
      <rowOff>9525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8888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</row>
      <rowOff>9526</rowOff>
    </from>
    <to>
      <col>2</col>
      <colOff>2486025</colOff>
      <row>21</row>
      <rowOff>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0297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</row>
      <rowOff>19051</rowOff>
    </from>
    <to>
      <col>3</col>
      <colOff>0</colOff>
      <row>39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57531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3</col>
      <colOff>0</colOff>
      <row>49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7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2466975</colOff>
      <row>61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9525</colOff>
      <row>70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112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2486025</colOff>
      <row>91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101</row>
      <rowOff>19051</rowOff>
    </from>
    <to>
      <col>2</col>
      <colOff>2476501</colOff>
      <row>102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9335751"/>
          <a:ext cx="4286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112</row>
      <rowOff>19050</rowOff>
    </from>
    <to>
      <col>3</col>
      <colOff>19051</colOff>
      <row>112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144077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3553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177474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098375"/>
          <a:ext cx="4305300" cy="1488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19051</rowOff>
    </from>
    <to>
      <col>3</col>
      <colOff>9525</colOff>
      <row>142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18435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153</row>
      <rowOff>19050</rowOff>
    </from>
    <to>
      <col>3</col>
      <colOff>9525</colOff>
      <row>153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92893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28575</rowOff>
    </from>
    <to>
      <col>2</col>
      <colOff>2486025</colOff>
      <row>164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14039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28575</rowOff>
    </from>
    <to>
      <col>3</col>
      <colOff>0</colOff>
      <row>175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33184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186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5604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</row>
      <rowOff>28575</rowOff>
    </from>
    <to>
      <col>2</col>
      <colOff>2486025</colOff>
      <row>196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75475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207</row>
      <rowOff>19050</rowOff>
    </from>
    <to>
      <col>2</col>
      <colOff>2476501</colOff>
      <row>207</row>
      <rowOff>171450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96335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227</row>
      <rowOff>19051</rowOff>
    </from>
    <to>
      <col>2</col>
      <colOff>2486025</colOff>
      <row>227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17385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19050</rowOff>
    </from>
    <to>
      <col>2</col>
      <colOff>2486025</colOff>
      <row>237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34530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19050</rowOff>
    </from>
    <to>
      <col>3</col>
      <colOff>9525</colOff>
      <row>247</row>
      <rowOff>9525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709160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28575</rowOff>
    </from>
    <to>
      <col>2</col>
      <colOff>2466975</colOff>
      <row>255</row>
      <rowOff>179071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8825150"/>
          <a:ext cx="4276725" cy="1504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</row>
      <rowOff>19051</rowOff>
    </from>
    <to>
      <col>2</col>
      <colOff>2486025</colOff>
      <row>265</row>
      <rowOff>171451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072062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28575</rowOff>
    </from>
    <to>
      <col>2</col>
      <colOff>2486025</colOff>
      <row>275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26637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287</row>
      <rowOff>19050</rowOff>
    </from>
    <to>
      <col>2</col>
      <colOff>2486025</colOff>
      <row>287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47497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297</row>
      <rowOff>28575</rowOff>
    </from>
    <to>
      <col>2</col>
      <colOff>2476500</colOff>
      <row>297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66832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306</row>
      <rowOff>19050</rowOff>
    </from>
    <to>
      <col>2</col>
      <colOff>2476501</colOff>
      <row>306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8397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316</row>
      <rowOff>19051</rowOff>
    </from>
    <to>
      <col>3</col>
      <colOff>1</colOff>
      <row>316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605028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326</row>
      <rowOff>19050</rowOff>
    </from>
    <to>
      <col>2</col>
      <colOff>2476501</colOff>
      <row>326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624078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337</row>
      <rowOff>19050</rowOff>
    </from>
    <to>
      <col>3</col>
      <colOff>1</colOff>
      <row>338</row>
      <rowOff>0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1" y="64503300"/>
          <a:ext cx="430530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56</row>
      <rowOff>19050</rowOff>
    </from>
    <to>
      <col>2</col>
      <colOff>2466975</colOff>
      <row>57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85476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</row>
      <rowOff>19050</rowOff>
    </from>
    <to>
      <col>2</col>
      <colOff>2476500</colOff>
      <row>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761136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</row>
      <rowOff>9526</rowOff>
    </from>
    <to>
      <col>3</col>
      <colOff>9525</colOff>
      <row>9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6304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</row>
      <rowOff>9525</rowOff>
    </from>
    <to>
      <col>3</col>
      <colOff>0</colOff>
      <row>9</row>
      <rowOff>182121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6504200"/>
          <a:ext cx="4305300" cy="1725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19050</rowOff>
    </from>
    <to>
      <col>2</col>
      <colOff>2486025</colOff>
      <row>99</row>
      <rowOff>9524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0021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28575</rowOff>
    </from>
    <to>
      <col>2</col>
      <colOff>2466975</colOff>
      <row>100</row>
      <rowOff>9524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202150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135</row>
      <rowOff>19051</rowOff>
    </from>
    <to>
      <col>3</col>
      <colOff>1</colOff>
      <row>135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5774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</row>
      <rowOff>9525</rowOff>
    </from>
    <to>
      <col>3</col>
      <colOff>19050</colOff>
      <row>136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96515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173</row>
      <rowOff>19050</rowOff>
    </from>
    <to>
      <col>2</col>
      <colOff>2476501</colOff>
      <row>174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330327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222</row>
      <rowOff>28576</rowOff>
    </from>
    <to>
      <col>3</col>
      <colOff>9525</colOff>
      <row>222</row>
      <rowOff>190500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423957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19050</rowOff>
    </from>
    <to>
      <col>3</col>
      <colOff>9525</colOff>
      <row>223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42586275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279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28732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279</row>
      <rowOff>19050</rowOff>
    </from>
    <to>
      <col>2</col>
      <colOff>2486025</colOff>
      <row>279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3063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321</row>
      <rowOff>19051</rowOff>
    </from>
    <to>
      <col>2</col>
      <colOff>2476500</colOff>
      <row>321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6087427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355</row>
      <rowOff>19051</rowOff>
    </from>
    <to>
      <col>3</col>
      <colOff>0</colOff>
      <row>356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673512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356</row>
      <rowOff>9525</rowOff>
    </from>
    <to>
      <col>3</col>
      <colOff>19050</colOff>
      <row>356</row>
      <rowOff>190500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6753225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397</row>
      <rowOff>28575</rowOff>
    </from>
    <to>
      <col>3</col>
      <colOff>0</colOff>
      <row>397</row>
      <rowOff>171451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5361800"/>
          <a:ext cx="4305300" cy="1428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439</row>
      <rowOff>19050</rowOff>
    </from>
    <to>
      <col>2</col>
      <colOff>2486025</colOff>
      <row>439</row>
      <rowOff>190500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837819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440</row>
      <rowOff>19050</rowOff>
    </from>
    <to>
      <col>3</col>
      <colOff>19050</colOff>
      <row>440</row>
      <rowOff>190500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83972400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498</row>
      <rowOff>19050</rowOff>
    </from>
    <to>
      <col>2</col>
      <colOff>2486025</colOff>
      <row>498</row>
      <rowOff>190499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50404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499</row>
      <rowOff>19050</rowOff>
    </from>
    <to>
      <col>2</col>
      <colOff>2486025</colOff>
      <row>499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952500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547</row>
      <rowOff>28575</rowOff>
    </from>
    <to>
      <col>2</col>
      <colOff>2476500</colOff>
      <row>548</row>
      <rowOff>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03651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548</row>
      <rowOff>19050</rowOff>
    </from>
    <to>
      <col>3</col>
      <colOff>0</colOff>
      <row>548</row>
      <rowOff>191261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04232075"/>
          <a:ext cx="4305300" cy="17221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500</row>
      <rowOff>0</rowOff>
    </from>
    <to>
      <col>4</col>
      <colOff>9525</colOff>
      <row>502</row>
      <rowOff>180975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95450025"/>
          <a:ext cx="5153025" cy="561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592</row>
      <rowOff>19050</rowOff>
    </from>
    <to>
      <col>3</col>
      <colOff>1</colOff>
      <row>592</row>
      <rowOff>190500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1126140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598</row>
      <rowOff>19050</rowOff>
    </from>
    <to>
      <col>2</col>
      <colOff>2476500</colOff>
      <row>599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1356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652</row>
      <rowOff>19050</rowOff>
    </from>
    <to>
      <col>3</col>
      <colOff>0</colOff>
      <row>652</row>
      <rowOff>172126</rowOff>
    </to>
    <pic>
      <nvPicPr>
        <cNvPr id="29" name="Imagen 28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23853575"/>
          <a:ext cx="4305300" cy="1530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593</row>
      <rowOff>28574</rowOff>
    </from>
    <to>
      <col>2</col>
      <colOff>2486025</colOff>
      <row>593</row>
      <rowOff>190499</rowOff>
    </to>
    <pic>
      <nvPicPr>
        <cNvPr id="30" name="Imagen 29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112814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653</row>
      <rowOff>9525</rowOff>
    </from>
    <to>
      <col>3</col>
      <colOff>0</colOff>
      <row>653</row>
      <rowOff>180974</rowOff>
    </to>
    <pic>
      <nvPicPr>
        <cNvPr id="31" name="Imagen 30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124625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695</row>
      <rowOff>19050</rowOff>
    </from>
    <to>
      <col>2</col>
      <colOff>2486025</colOff>
      <row>695</row>
      <rowOff>190499</rowOff>
    </to>
    <pic>
      <nvPicPr>
        <cNvPr id="28" name="Imagen 27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1326356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696</row>
      <rowOff>28575</rowOff>
    </from>
    <to>
      <col>3</col>
      <colOff>0</colOff>
      <row>696</row>
      <rowOff>200024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32854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705</row>
      <rowOff>28575</rowOff>
    </from>
    <to>
      <col>2</col>
      <colOff>2457450</colOff>
      <row>706</row>
      <rowOff>9524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345692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759</row>
      <rowOff>19050</rowOff>
    </from>
    <to>
      <col>3</col>
      <colOff>1</colOff>
      <row>760</row>
      <rowOff>9525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1" y="1446561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744</row>
      <rowOff>19050</rowOff>
    </from>
    <to>
      <col>2</col>
      <colOff>2476501</colOff>
      <row>745</row>
      <rowOff>0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1419891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760</row>
      <rowOff>9525</rowOff>
    </from>
    <to>
      <col>3</col>
      <colOff>19051</colOff>
      <row>760</row>
      <rowOff>180975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144846675"/>
          <a:ext cx="43243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745</row>
      <rowOff>19050</rowOff>
    </from>
    <to>
      <col>2</col>
      <colOff>2466975</colOff>
      <row>746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142189200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825</row>
      <rowOff>19050</rowOff>
    </from>
    <to>
      <col>2</col>
      <colOff>2476501</colOff>
      <row>826</row>
      <rowOff>0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1" y="1557242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826</row>
      <rowOff>28575</rowOff>
    </from>
    <to>
      <col>2</col>
      <colOff>2486025</colOff>
      <row>827</row>
      <rowOff>0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155952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866</row>
      <rowOff>19050</rowOff>
    </from>
    <to>
      <col>2</col>
      <colOff>2486025</colOff>
      <row>866</row>
      <rowOff>171450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636014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867</row>
      <rowOff>28575</rowOff>
    </from>
    <to>
      <col>2</col>
      <colOff>2476500</colOff>
      <row>867</row>
      <rowOff>190500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638109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912</row>
      <rowOff>19050</rowOff>
    </from>
    <to>
      <col>2</col>
      <colOff>2486025</colOff>
      <row>912</row>
      <rowOff>171450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1741170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913</row>
      <rowOff>1</rowOff>
    </from>
    <to>
      <col>2</col>
      <colOff>2486025</colOff>
      <row>913</row>
      <rowOff>180975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1742979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964</row>
      <rowOff>9525</rowOff>
    </from>
    <to>
      <col>2</col>
      <colOff>2476500</colOff>
      <row>964</row>
      <rowOff>180975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184042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965</row>
      <rowOff>9525</rowOff>
    </from>
    <to>
      <col>2</col>
      <colOff>2476500</colOff>
      <row>965</row>
      <rowOff>180975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184242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1021</row>
      <rowOff>28576</rowOff>
    </from>
    <to>
      <col>2</col>
      <colOff>2486025</colOff>
      <row>1022</row>
      <rowOff>9525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1949481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1022</row>
      <rowOff>19050</rowOff>
    </from>
    <to>
      <col>2</col>
      <colOff>2486025</colOff>
      <row>1022</row>
      <rowOff>190500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1951291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1075</row>
      <rowOff>19050</rowOff>
    </from>
    <to>
      <col>2</col>
      <colOff>2486025</colOff>
      <row>1075</row>
      <rowOff>190499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05225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1110</row>
      <rowOff>19050</rowOff>
    </from>
    <to>
      <col>2</col>
      <colOff>2486025</colOff>
      <row>1110</row>
      <rowOff>171450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0" y="211912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1111</row>
      <rowOff>0</rowOff>
    </from>
    <to>
      <col>2</col>
      <colOff>2476500</colOff>
      <row>1111</row>
      <rowOff>190500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212083650"/>
          <a:ext cx="42862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1149</row>
      <rowOff>19050</rowOff>
    </from>
    <to>
      <col>2</col>
      <colOff>2486025</colOff>
      <row>1149</row>
      <rowOff>190499</rowOff>
    </to>
    <pic>
      <nvPicPr>
        <cNvPr id="51" name="Imagen 50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21934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1150</row>
      <rowOff>9525</rowOff>
    </from>
    <to>
      <col>3</col>
      <colOff>9525</colOff>
      <row>1150</row>
      <rowOff>180975</rowOff>
    </to>
    <pic>
      <nvPicPr>
        <cNvPr id="52" name="Imagen 51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21954172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1195</row>
      <rowOff>9525</rowOff>
    </from>
    <to>
      <col>3</col>
      <colOff>9525</colOff>
      <row>1195</row>
      <rowOff>180975</rowOff>
    </to>
    <pic>
      <nvPicPr>
        <cNvPr id="53" name="Imagen 52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227933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1248</row>
      <rowOff>19050</rowOff>
    </from>
    <to>
      <col>2</col>
      <colOff>2486025</colOff>
      <row>1249</row>
      <rowOff>9525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238248825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2476500</colOff>
      <row>8</row>
      <rowOff>171449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41989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</row>
      <rowOff>19051</rowOff>
    </from>
    <to>
      <col>2</col>
      <colOff>2486025</colOff>
      <row>13</row>
      <rowOff>180975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451514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190499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29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2486025</colOff>
      <row>37</row>
      <rowOff>190499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5372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46</row>
      <rowOff>19051</rowOff>
    </from>
    <to>
      <col>2</col>
      <colOff>2476501</colOff>
      <row>47</row>
      <rowOff>0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88201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01536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28576</rowOff>
    </from>
    <to>
      <col>2</col>
      <colOff>2476500</colOff>
      <row>63</row>
      <rowOff>0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18967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</row>
      <rowOff>19050</rowOff>
    </from>
    <to>
      <col>3</col>
      <colOff>0</colOff>
      <row>68</row>
      <rowOff>171449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30302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78</row>
      <rowOff>19050</rowOff>
    </from>
    <to>
      <col>3</col>
      <colOff>1</colOff>
      <row>78</row>
      <rowOff>190499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4963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19050</rowOff>
    </from>
    <to>
      <col>3</col>
      <colOff>9525</colOff>
      <row>92</row>
      <rowOff>180975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66782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19050</rowOff>
    </from>
    <to>
      <col>3</col>
      <colOff>0</colOff>
      <row>84</row>
      <rowOff>9526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28575</rowOff>
    </from>
    <to>
      <col>3</col>
      <colOff>1</colOff>
      <row>106</row>
      <rowOff>161925</rowOff>
    </to>
    <pic>
      <nvPicPr>
        <cNvPr id="12" name="Imagen 11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0326350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3</col>
      <colOff>0</colOff>
      <row>113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459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3193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127</row>
      <rowOff>19050</rowOff>
    </from>
    <to>
      <col>2</col>
      <colOff>2486025</colOff>
      <row>128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41458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9524</rowOff>
    </from>
    <to>
      <col>4</col>
      <colOff>28574</colOff>
      <row>149</row>
      <rowOff>19050</rowOff>
    </to>
    <pic>
      <nvPicPr>
        <cNvPr id="19" name="Imagen 18"/>
        <cNvPicPr>
          <a:picLocks noChangeAspect="1"/>
        </cNvPicPr>
      </nvPicPr>
      <blipFill rotWithShape="1">
        <a:blip r:embed="rId17"/>
        <a:srcRect r="21587" b="-5128"/>
        <a:stretch>
          <a:fillRect/>
        </a:stretch>
      </blipFill>
      <spPr>
        <a:xfrm>
          <a:off x="0" y="26069924"/>
          <a:ext cx="5172074" cy="3905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19051</rowOff>
    </from>
    <to>
      <col>3</col>
      <colOff>0</colOff>
      <row>146</row>
      <rowOff>180975</rowOff>
    </to>
    <pic>
      <nvPicPr>
        <cNvPr id="20" name="Imagen 19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262604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154</row>
      <rowOff>19050</rowOff>
    </from>
    <to>
      <col>2</col>
      <colOff>2476501</colOff>
      <row>155</row>
      <rowOff>9525</rowOff>
    </to>
    <pic>
      <nvPicPr>
        <cNvPr id="18" name="Imagen 17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2741295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9525</rowOff>
    </from>
    <to>
      <col>4</col>
      <colOff>28574</colOff>
      <row>135</row>
      <rowOff>19051</rowOff>
    </to>
    <pic>
      <nvPicPr>
        <cNvPr id="22" name="Imagen 21"/>
        <cNvPicPr>
          <a:picLocks noChangeAspect="1"/>
        </cNvPicPr>
      </nvPicPr>
      <blipFill rotWithShape="1">
        <a:blip r:embed="rId20"/>
        <a:srcRect r="21587" b="-5128"/>
        <a:stretch>
          <a:fillRect/>
        </a:stretch>
      </blipFill>
      <spPr>
        <a:xfrm>
          <a:off x="0" y="25488900"/>
          <a:ext cx="5172074" cy="3905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163</row>
      <rowOff>19051</rowOff>
    </from>
    <to>
      <col>2</col>
      <colOff>2486025</colOff>
      <row>164</row>
      <rowOff>1</rowOff>
    </to>
    <pic>
      <nvPicPr>
        <cNvPr id="21" name="Imagen 20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1061026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177</row>
      <rowOff>19050</rowOff>
    </from>
    <to>
      <col>2</col>
      <colOff>2476501</colOff>
      <row>177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329660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28575</rowOff>
    </from>
    <to>
      <col>2</col>
      <colOff>2476500</colOff>
      <row>192</row>
      <rowOff>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36414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28575</rowOff>
    </from>
    <to>
      <col>2</col>
      <colOff>2476500</colOff>
      <row>206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390906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19050</rowOff>
    </from>
    <to>
      <col>3</col>
      <colOff>0</colOff>
      <row>220</row>
      <rowOff>171449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09956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234</row>
      <rowOff>0</rowOff>
    </to>
    <pic>
      <nvPicPr>
        <cNvPr id="28" name="Imagen 27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431006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19050</rowOff>
    </from>
    <to>
      <col>2</col>
      <colOff>2486025</colOff>
      <row>247</row>
      <rowOff>0</rowOff>
    </to>
    <pic>
      <nvPicPr>
        <cNvPr id="29" name="Imagen 28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48437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259</row>
      <rowOff>19050</rowOff>
    </from>
    <to>
      <col>3</col>
      <colOff>1</colOff>
      <row>260</row>
      <rowOff>9525</rowOff>
    </to>
    <pic>
      <nvPicPr>
        <cNvPr id="30" name="Imagen 29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4655820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281</row>
      <rowOff>28575</rowOff>
    </from>
    <to>
      <col>3</col>
      <colOff>19051</colOff>
      <row>281</row>
      <rowOff>140480</rowOff>
    </to>
    <pic>
      <nvPicPr>
        <cNvPr id="31" name="Imagen 30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48282225"/>
          <a:ext cx="4324350" cy="1119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296</row>
      <rowOff>19050</rowOff>
    </from>
    <to>
      <col>2</col>
      <colOff>2486025</colOff>
      <row>296</row>
      <rowOff>180975</rowOff>
    </to>
    <pic>
      <nvPicPr>
        <cNvPr id="32" name="Imagen 31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0387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2</col>
      <colOff>2486025</colOff>
      <row>310</row>
      <rowOff>180975</rowOff>
    </to>
    <pic>
      <nvPicPr>
        <cNvPr id="33" name="Imagen 32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76357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323</row>
      <rowOff>19050</rowOff>
    </from>
    <to>
      <col>2</col>
      <colOff>2476500</colOff>
      <row>323</row>
      <rowOff>180975</rowOff>
    </to>
    <pic>
      <nvPicPr>
        <cNvPr id="34" name="Imagen 33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593502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336</row>
      <rowOff>28576</rowOff>
    </from>
    <to>
      <col>2</col>
      <colOff>2486025</colOff>
      <row>337</row>
      <rowOff>0</rowOff>
    </to>
    <pic>
      <nvPicPr>
        <cNvPr id="35" name="Imagen 34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610743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350</row>
      <rowOff>19050</rowOff>
    </from>
    <to>
      <col>3</col>
      <colOff>9525</colOff>
      <row>351</row>
      <rowOff>0</rowOff>
    </to>
    <pic>
      <nvPicPr>
        <cNvPr id="27" name="Imagen 26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670083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356</row>
      <rowOff>28576</rowOff>
    </from>
    <to>
      <col>3</col>
      <colOff>1</colOff>
      <row>356</row>
      <rowOff>171450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68160901"/>
          <a:ext cx="43053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367</row>
      <rowOff>19050</rowOff>
    </from>
    <to>
      <col>3</col>
      <colOff>9525</colOff>
      <row>367</row>
      <rowOff>180975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702468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19051</rowOff>
    </from>
    <to>
      <col>3</col>
      <colOff>0</colOff>
      <row>372</row>
      <rowOff>180975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711993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382</row>
      <rowOff>19050</rowOff>
    </from>
    <to>
      <col>2</col>
      <colOff>2476501</colOff>
      <row>382</row>
      <rowOff>180975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" y="731234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387</row>
      <rowOff>19051</rowOff>
    </from>
    <to>
      <col>3</col>
      <colOff>9525</colOff>
      <row>387</row>
      <rowOff>180975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7407592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397</row>
      <rowOff>19050</rowOff>
    </from>
    <to>
      <col>2</col>
      <colOff>2476501</colOff>
      <row>398</row>
      <rowOff>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759999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19049</rowOff>
    </from>
    <to>
      <col>2</col>
      <colOff>2486025</colOff>
      <row>402</row>
      <rowOff>180974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769524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413</row>
      <rowOff>19049</rowOff>
    </from>
    <to>
      <col>2</col>
      <colOff>2476500</colOff>
      <row>413</row>
      <rowOff>180974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79067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418</row>
      <rowOff>19050</rowOff>
    </from>
    <to>
      <col>3</col>
      <colOff>1</colOff>
      <row>418</row>
      <rowOff>180975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1" y="800195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428</row>
      <rowOff>19050</rowOff>
    </from>
    <to>
      <col>2</col>
      <colOff>2486025</colOff>
      <row>428</row>
      <rowOff>171450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81924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433</row>
      <rowOff>28575</rowOff>
    </from>
    <to>
      <col>2</col>
      <colOff>2476500</colOff>
      <row>433</row>
      <rowOff>161925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82886550"/>
          <a:ext cx="428625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443</row>
      <rowOff>28575</rowOff>
    </from>
    <to>
      <col>2</col>
      <colOff>2486025</colOff>
      <row>444</row>
      <rowOff>1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84791550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449</row>
      <rowOff>28575</rowOff>
    </from>
    <to>
      <col>2</col>
      <colOff>2476501</colOff>
      <row>449</row>
      <rowOff>180975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1" y="85934550"/>
          <a:ext cx="4286250" cy="152400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97</row>
      <rowOff>19050</rowOff>
    </from>
    <ext cx="4305300" cy="180976"/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916275"/>
          <a:ext cx="4305300" cy="180976"/>
        </a:xfrm>
        <a:prstGeom prst="rect">
          <avLst/>
        </a:prstGeom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9526</rowOff>
    </from>
    <to>
      <col>3</col>
      <colOff>47625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80313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3</col>
      <colOff>28575</colOff>
      <row>25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19051</rowOff>
    </from>
    <to>
      <col>3</col>
      <colOff>38100</colOff>
      <row>35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3</col>
      <colOff>57150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28575</rowOff>
    </from>
    <to>
      <col>3</col>
      <colOff>28575</colOff>
      <row>54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3632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3</col>
      <colOff>28575</colOff>
      <row>65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2586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</row>
      <rowOff>19050</rowOff>
    </from>
    <to>
      <col>3</col>
      <colOff>19051</colOff>
      <row>74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41732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83</row>
      <rowOff>9526</rowOff>
    </from>
    <to>
      <col>3</col>
      <colOff>19050</colOff>
      <row>83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88770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</row>
      <rowOff>28575</rowOff>
    </from>
    <to>
      <col>4</col>
      <colOff>28575</colOff>
      <row>104</row>
      <rowOff>171450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7821275"/>
          <a:ext cx="5153025" cy="3333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19051</rowOff>
    </from>
    <to>
      <col>3</col>
      <colOff>28575</colOff>
      <row>102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78117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</row>
      <rowOff>19050</rowOff>
    </from>
    <to>
      <col>3</col>
      <colOff>19051</colOff>
      <row>111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19192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4</col>
      <colOff>28575</colOff>
      <row>91</row>
      <rowOff>9525</rowOff>
    </to>
    <pic>
      <nvPicPr>
        <cNvPr id="14" name="Imagen 13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7040225"/>
          <a:ext cx="5153025" cy="3810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38100</colOff>
      <row>121</row>
      <rowOff>190499</rowOff>
    </to>
    <pic>
      <nvPicPr>
        <cNvPr id="13" name="Imagen 12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10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130</row>
      <rowOff>28575</rowOff>
    </from>
    <to>
      <col>3</col>
      <colOff>38100</colOff>
      <row>130</row>
      <rowOff>180974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48316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19050</rowOff>
    </from>
    <to>
      <col>2</col>
      <colOff>2447925</colOff>
      <row>141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67366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19050</rowOff>
    </from>
    <to>
      <col>2</col>
      <colOff>2447925</colOff>
      <row>151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866072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28575</rowOff>
    </from>
    <to>
      <col>3</col>
      <colOff>0</colOff>
      <row>159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38475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28575</rowOff>
    </from>
    <to>
      <col>2</col>
      <colOff>2447925</colOff>
      <row>169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289750"/>
          <a:ext cx="42576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9525</rowOff>
    </from>
    <to>
      <col>3</col>
      <colOff>0</colOff>
      <row>180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213800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19050</rowOff>
    </from>
    <to>
      <col>2</col>
      <colOff>2438400</colOff>
      <row>189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128325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19050</rowOff>
    </from>
    <to>
      <col>3</col>
      <colOff>0</colOff>
      <row>208</row>
      <rowOff>0</rowOff>
    </to>
    <pic>
      <nvPicPr>
        <cNvPr id="23" name="Imagen 22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78523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216</row>
      <rowOff>28575</rowOff>
    </from>
    <to>
      <col>2</col>
      <colOff>2447925</colOff>
      <row>217</row>
      <rowOff>9524</rowOff>
    </to>
    <pic>
      <nvPicPr>
        <cNvPr id="22" name="Imagen 21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95763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28575</rowOff>
    </from>
    <to>
      <col>2</col>
      <colOff>2447925</colOff>
      <row>226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3214925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235</row>
      <rowOff>28576</rowOff>
    </from>
    <to>
      <col>3</col>
      <colOff>1</colOff>
      <row>236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49389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245</row>
      <rowOff>19050</rowOff>
    </from>
    <to>
      <col>2</col>
      <colOff>2438401</colOff>
      <row>246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8344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19050</rowOff>
    </from>
    <to>
      <col>3</col>
      <colOff>0</colOff>
      <row>255</row>
      <rowOff>171450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768000"/>
          <a:ext cx="42672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265</row>
      <rowOff>19050</rowOff>
    </from>
    <to>
      <col>3</col>
      <colOff>1</colOff>
      <row>266</row>
      <rowOff>9525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50673000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23875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284</row>
      <rowOff>19050</rowOff>
    </from>
    <to>
      <col>2</col>
      <colOff>2438401</colOff>
      <row>285</row>
      <rowOff>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43115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293</row>
      <rowOff>19050</rowOff>
    </from>
    <to>
      <col>2</col>
      <colOff>2447925</colOff>
      <row>294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6035575"/>
          <a:ext cx="42576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303</row>
      <rowOff>19050</rowOff>
    </from>
    <to>
      <col>2</col>
      <colOff>2447925</colOff>
      <row>304</row>
      <rowOff>19049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7940575"/>
          <a:ext cx="42576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313</row>
      <rowOff>19050</rowOff>
    </from>
    <to>
      <col>3</col>
      <colOff>9525</colOff>
      <row>314</row>
      <rowOff>9525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59845575"/>
          <a:ext cx="427672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30</row>
      <rowOff>28575</rowOff>
    </from>
    <to>
      <col>2</col>
      <colOff>2466975</colOff>
      <row>31</row>
      <rowOff>0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536287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19050</rowOff>
    </from>
    <to>
      <col>3</col>
      <colOff>0</colOff>
      <row>15</row>
      <rowOff>190499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50752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5" name="Imagen 4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220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19050</rowOff>
    </from>
    <to>
      <col>2</col>
      <colOff>2476501</colOff>
      <row>65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2411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19051</rowOff>
    </from>
    <to>
      <col>3</col>
      <colOff>0</colOff>
      <row>76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25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973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0</colOff>
      <row>119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7457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28575</rowOff>
    </from>
    <to>
      <col>3</col>
      <colOff>1</colOff>
      <row>134</row>
      <rowOff>180974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56222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19050</rowOff>
    </from>
    <to>
      <col>2</col>
      <colOff>2486025</colOff>
      <row>147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8089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165</row>
      <rowOff>19050</rowOff>
    </from>
    <to>
      <col>2</col>
      <colOff>2486025</colOff>
      <row>165</row>
      <rowOff>171450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15372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185</row>
      <rowOff>19050</rowOff>
    </from>
    <to>
      <col>2</col>
      <colOff>2486025</colOff>
      <row>185</row>
      <rowOff>190499</rowOff>
    </to>
    <pic>
      <nvPicPr>
        <cNvPr id="13" name="Imagen 12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53472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</row>
      <rowOff>19051</rowOff>
    </from>
    <to>
      <col>2</col>
      <colOff>2486025</colOff>
      <row>219</row>
      <rowOff>180975</rowOff>
    </to>
    <pic>
      <nvPicPr>
        <cNvPr id="12" name="Imagen 11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418433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233</row>
      <rowOff>19050</rowOff>
    </from>
    <to>
      <col>2</col>
      <colOff>2476501</colOff>
      <row>234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44519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19051</rowOff>
    </from>
    <to>
      <col>2</col>
      <colOff>2486025</colOff>
      <row>248</row>
      <rowOff>1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7186851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19051</rowOff>
    </from>
    <to>
      <col>2</col>
      <colOff>2476500</colOff>
      <row>267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50825401"/>
          <a:ext cx="4286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285</row>
      <rowOff>19050</rowOff>
    </from>
    <to>
      <col>3</col>
      <colOff>1</colOff>
      <row>286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544449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320</row>
      <rowOff>19050</rowOff>
    </from>
    <to>
      <col>2</col>
      <colOff>2486025</colOff>
      <row>321</row>
      <rowOff>19050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9416950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338</row>
      <rowOff>28575</rowOff>
    </from>
    <to>
      <col>2</col>
      <colOff>2476501</colOff>
      <row>338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62865000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353</row>
      <rowOff>19050</rowOff>
    </from>
    <to>
      <col>2</col>
      <colOff>2476501</colOff>
      <row>353</row>
      <rowOff>161925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67437000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368</row>
      <rowOff>19051</rowOff>
    </from>
    <to>
      <col>3</col>
      <colOff>1</colOff>
      <row>368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703135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396</row>
      <rowOff>9525</rowOff>
    </from>
    <to>
      <col>3</col>
      <colOff>0</colOff>
      <row>396</row>
      <rowOff>171450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756380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418</row>
      <rowOff>19051</rowOff>
    </from>
    <to>
      <col>3</col>
      <colOff>0</colOff>
      <row>418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798576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431</row>
      <rowOff>19050</rowOff>
    </from>
    <to>
      <col>3</col>
      <colOff>9525</colOff>
      <row>432</row>
      <rowOff>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823341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446</row>
      <rowOff>19051</rowOff>
    </from>
    <to>
      <col>2</col>
      <colOff>2486025</colOff>
      <row>446</row>
      <rowOff>180975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85001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460</row>
      <rowOff>28574</rowOff>
    </from>
    <to>
      <col>3</col>
      <colOff>0</colOff>
      <row>461</row>
      <rowOff>38099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87696674"/>
          <a:ext cx="4305300" cy="2000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487</row>
      <rowOff>19050</rowOff>
    </from>
    <to>
      <col>2</col>
      <colOff>2476501</colOff>
      <row>488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93030675"/>
          <a:ext cx="42862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3</col>
      <colOff>28575</colOff>
      <row>7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36688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38101</colOff>
      <row>25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28575</rowOff>
    </from>
    <to>
      <col>3</col>
      <colOff>47625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246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28575</colOff>
      <row>43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391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23124</rowOff>
    </from>
    <to>
      <col>3</col>
      <colOff>28575</colOff>
      <row>62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91249"/>
          <a:ext cx="4295775" cy="1864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3</col>
      <colOff>38100</colOff>
      <row>53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9726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19051</colOff>
      <row>70</row>
      <rowOff>190119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3411200"/>
          <a:ext cx="4286250" cy="17106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3</col>
      <colOff>28575</colOff>
      <row>79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9525</rowOff>
    </from>
    <to>
      <col>3</col>
      <colOff>28575</colOff>
      <row>89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684972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</row>
      <rowOff>19051</rowOff>
    </from>
    <to>
      <col>3</col>
      <colOff>28575</colOff>
      <row>98</row>
      <rowOff>1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583276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3</col>
      <colOff>28575</colOff>
      <row>106</row>
      <rowOff>190499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3168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28576</rowOff>
    </from>
    <to>
      <col>3</col>
      <colOff>28575</colOff>
      <row>116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0408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124</row>
      <rowOff>19050</rowOff>
    </from>
    <to>
      <col>3</col>
      <colOff>1</colOff>
      <row>124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37553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2438400</colOff>
      <row>133</row>
      <rowOff>171450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4793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19051</rowOff>
    </from>
    <to>
      <col>2</col>
      <colOff>2447925</colOff>
      <row>142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2034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151</row>
      <rowOff>28576</rowOff>
    </from>
    <to>
      <col>3</col>
      <colOff>0</colOff>
      <row>151</row>
      <rowOff>180976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28927426"/>
          <a:ext cx="4267199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161</row>
      <rowOff>19049</rowOff>
    </from>
    <to>
      <col>2</col>
      <colOff>2419351</colOff>
      <row>161</row>
      <rowOff>180974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0841949"/>
          <a:ext cx="42291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9526</rowOff>
    </from>
    <to>
      <col>2</col>
      <colOff>2419350</colOff>
      <row>171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737426"/>
          <a:ext cx="42291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19050</rowOff>
    </from>
    <to>
      <col>3</col>
      <colOff>0</colOff>
      <row>190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4805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198</row>
      <rowOff>19050</rowOff>
    </from>
    <to>
      <col>3</col>
      <colOff>1</colOff>
      <row>198</row>
      <rowOff>190499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361950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207</row>
      <rowOff>19050</rowOff>
    </from>
    <to>
      <col>2</col>
      <colOff>2447925</colOff>
      <row>207</row>
      <rowOff>171450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96430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216</row>
      <rowOff>28575</rowOff>
    </from>
    <to>
      <col>3</col>
      <colOff>1</colOff>
      <row>216</row>
      <rowOff>180974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1376600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19051</rowOff>
    </from>
    <to>
      <col>2</col>
      <colOff>2438400</colOff>
      <row>226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3272076"/>
          <a:ext cx="42481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19050</rowOff>
    </from>
    <to>
      <col>2</col>
      <colOff>2438400</colOff>
      <row>236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5205650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19050</rowOff>
    </from>
    <to>
      <col>2</col>
      <colOff>2447925</colOff>
      <row>247</row>
      <rowOff>19050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6920150"/>
          <a:ext cx="42576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19050</rowOff>
    </from>
    <to>
      <col>2</col>
      <colOff>2447925</colOff>
      <row>255</row>
      <rowOff>171450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6537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264</row>
      <rowOff>19050</rowOff>
    </from>
    <to>
      <col>3</col>
      <colOff>1</colOff>
      <row>265</row>
      <rowOff>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503777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2447925</colOff>
      <row>274</row>
      <rowOff>9524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23017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19050</rowOff>
    </from>
    <to>
      <col>2</col>
      <colOff>2447925</colOff>
      <row>284</row>
      <rowOff>19049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4197250"/>
          <a:ext cx="42576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292</row>
      <rowOff>28575</rowOff>
    </from>
    <to>
      <col>2</col>
      <colOff>2438400</colOff>
      <row>293</row>
      <rowOff>19050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921275"/>
          <a:ext cx="42481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3</col>
      <colOff>28575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65263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3</col>
      <colOff>19050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3</col>
      <colOff>19050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96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3</col>
      <colOff>28575</colOff>
      <row>46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3</col>
      <colOff>19050</colOff>
      <row>66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639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19050</colOff>
      <row>56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0734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19050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19051</rowOff>
    </from>
    <to>
      <col>3</col>
      <colOff>19050</colOff>
      <row>85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2782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38101</rowOff>
    </from>
    <to>
      <col>3</col>
      <colOff>19050</colOff>
      <row>96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2118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19051</rowOff>
    </from>
    <to>
      <col>3</col>
      <colOff>19050</colOff>
      <row>106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01072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28575</rowOff>
    </from>
    <to>
      <col>3</col>
      <colOff>28575</colOff>
      <row>115</row>
      <rowOff>9524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18503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3</col>
      <colOff>28575</colOff>
      <row>124</row>
      <rowOff>9524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564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133</row>
      <rowOff>19051</rowOff>
    </from>
    <to>
      <col>2</col>
      <colOff>2457451</colOff>
      <row>133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546985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28575</rowOff>
    </from>
    <to>
      <col>4</col>
      <colOff>0</colOff>
      <row>145</row>
      <rowOff>19050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393900"/>
          <a:ext cx="5133975" cy="3714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154</row>
      <rowOff>19050</rowOff>
    </from>
    <to>
      <col>2</col>
      <colOff>2447925</colOff>
      <row>154</row>
      <rowOff>190499</rowOff>
    </to>
    <pic>
      <nvPicPr>
        <cNvPr id="15" name="Imagen 14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94894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19051</rowOff>
    </from>
    <to>
      <col>2</col>
      <colOff>2447925</colOff>
      <row>164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13944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174</row>
      <rowOff>19050</rowOff>
    </from>
    <to>
      <col>3</col>
      <colOff>28576</colOff>
      <row>174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33184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2457450</colOff>
      <row>183</row>
      <rowOff>190499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50329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19051</rowOff>
    </from>
    <to>
      <col>2</col>
      <colOff>2447925</colOff>
      <row>201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67665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9525</colOff>
      <row>210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84810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19050</rowOff>
    </from>
    <to>
      <col>3</col>
      <colOff>0</colOff>
      <row>221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21195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229</row>
      <rowOff>28575</rowOff>
    </from>
    <to>
      <col>2</col>
      <colOff>2447925</colOff>
      <row>229</row>
      <rowOff>190500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38531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19051</rowOff>
    </from>
    <to>
      <col>2</col>
      <colOff>2438400</colOff>
      <row>239</row>
      <rowOff>7917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5558076"/>
          <a:ext cx="4248150" cy="17936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9525</rowOff>
    </from>
    <to>
      <col>3</col>
      <colOff>0</colOff>
      <row>247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73011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257</row>
      <rowOff>19050</rowOff>
    </from>
    <to>
      <col>3</col>
      <colOff>9526</colOff>
      <row>257</row>
      <rowOff>171450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90251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2</col>
      <colOff>2457449</colOff>
      <row>266</row>
      <rowOff>181701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0758725"/>
          <a:ext cx="4267199" cy="1626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19049</rowOff>
    </from>
    <to>
      <col>3</col>
      <colOff>0</colOff>
      <row>275</row>
      <rowOff>180974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249227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19050</rowOff>
    </from>
    <to>
      <col>2</col>
      <colOff>2428875</colOff>
      <row>284</row>
      <rowOff>190499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4397275"/>
          <a:ext cx="42386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293</row>
      <rowOff>28575</rowOff>
    </from>
    <to>
      <col>3</col>
      <colOff>9525</colOff>
      <row>293</row>
      <rowOff>172731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6121300"/>
          <a:ext cx="4286250" cy="14415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304</row>
      <rowOff>19050</rowOff>
    </from>
    <to>
      <col>3</col>
      <colOff>0</colOff>
      <row>305</row>
      <rowOff>19050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8207275"/>
          <a:ext cx="4276725" cy="190500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38100</rowOff>
    </from>
    <to>
      <col>3</col>
      <colOff>9525</colOff>
      <row>9</row>
      <rowOff>19049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258443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3</col>
      <colOff>38100</colOff>
      <row>18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27539750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9525</rowOff>
    </from>
    <to>
      <col>3</col>
      <colOff>38100</colOff>
      <row>18</row>
      <rowOff>190500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7720725"/>
          <a:ext cx="43434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39</row>
      <rowOff>19050</rowOff>
    </from>
    <to>
      <col>2</col>
      <colOff>2476501</colOff>
      <row>39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57435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2</col>
      <colOff>2486025</colOff>
      <row>50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5535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64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0586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2</col>
      <colOff>2486025</colOff>
      <row>75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344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9525</rowOff>
    </from>
    <to>
      <col>3</col>
      <colOff>0</colOff>
      <row>99</row>
      <rowOff>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87356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</row>
      <rowOff>28575</rowOff>
    </from>
    <to>
      <col>2</col>
      <colOff>2466975</colOff>
      <row>113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14312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28575</rowOff>
    </from>
    <to>
      <col>2</col>
      <colOff>2486025</colOff>
      <row>122</row>
      <rowOff>171450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3336250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28575</rowOff>
    </from>
    <to>
      <col>2</col>
      <colOff>2486025</colOff>
      <row>133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5450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2486025</colOff>
      <row>145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7727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168</row>
      <rowOff>19049</rowOff>
    </from>
    <to>
      <col>2</col>
      <colOff>2486025</colOff>
      <row>168</row>
      <rowOff>180974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2127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28575</rowOff>
    </from>
    <to>
      <col>2</col>
      <colOff>2486025</colOff>
      <row>181</row>
      <rowOff>0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44328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19051</rowOff>
    </from>
    <to>
      <col>2</col>
      <colOff>2476500</colOff>
      <row>195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7090351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209</row>
      <rowOff>19050</rowOff>
    </from>
    <to>
      <col>3</col>
      <colOff>1</colOff>
      <row>210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99669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229</row>
      <rowOff>19050</rowOff>
    </from>
    <to>
      <col>2</col>
      <colOff>2476501</colOff>
      <row>230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43776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263</row>
      <rowOff>28576</rowOff>
    </from>
    <to>
      <col>2</col>
      <colOff>2486025</colOff>
      <row>264</row>
      <rowOff>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485679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19050</rowOff>
    </from>
    <to>
      <col>2</col>
      <colOff>2476500</colOff>
      <row>275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50844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303</row>
      <rowOff>19050</rowOff>
    </from>
    <to>
      <col>2</col>
      <colOff>2466975</colOff>
      <row>303</row>
      <rowOff>160838</rowOff>
    </to>
    <pic>
      <nvPicPr>
        <cNvPr id="22" name="Imagen 21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57731025"/>
          <a:ext cx="4276725" cy="14178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288</row>
      <rowOff>19050</rowOff>
    </from>
    <to>
      <col>3</col>
      <colOff>0</colOff>
      <row>289</row>
      <rowOff>0</rowOff>
    </to>
    <pic>
      <nvPicPr>
        <cNvPr id="23" name="Imagen 22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550735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332</row>
      <rowOff>19051</rowOff>
    </from>
    <to>
      <col>2</col>
      <colOff>2486025</colOff>
      <row>332</row>
      <rowOff>180975</rowOff>
    </to>
    <pic>
      <nvPicPr>
        <cNvPr id="21" name="Imagen 20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634650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344</row>
      <rowOff>9525</rowOff>
    </from>
    <to>
      <col>2</col>
      <colOff>2486025</colOff>
      <row>344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65751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355</row>
      <rowOff>19051</rowOff>
    </from>
    <to>
      <col>2</col>
      <colOff>2486025</colOff>
      <row>356</row>
      <rowOff>9525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678561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366</row>
      <rowOff>19050</rowOff>
    </from>
    <to>
      <col>2</col>
      <colOff>2476500</colOff>
      <row>367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697611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378</row>
      <rowOff>19051</rowOff>
    </from>
    <to>
      <col>2</col>
      <colOff>2486025</colOff>
      <row>379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7206615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405</row>
      <rowOff>19049</rowOff>
    </from>
    <to>
      <col>2</col>
      <colOff>2476501</colOff>
      <row>405</row>
      <rowOff>171450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77419199"/>
          <a:ext cx="4286250" cy="152401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3</col>
      <colOff>9525</colOff>
      <row>9</row>
      <rowOff>182879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327325"/>
          <a:ext cx="3276600" cy="16382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</row>
      <rowOff>9524</rowOff>
    </from>
    <to>
      <col>3</col>
      <colOff>0</colOff>
      <row>29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195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1581150</colOff>
      <row>40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658100"/>
          <a:ext cx="32385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19049</rowOff>
    </from>
    <to>
      <col>3</col>
      <colOff>0</colOff>
      <row>50</row>
      <rowOff>180974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572624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96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3</col>
      <colOff>0</colOff>
      <row>70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401675"/>
          <a:ext cx="32670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19050</rowOff>
    </from>
    <to>
      <col>2</col>
      <colOff>1590675</colOff>
      <row>82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506700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19051</rowOff>
    </from>
    <to>
      <col>3</col>
      <colOff>19050</colOff>
      <row>92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421226"/>
          <a:ext cx="32861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28575</rowOff>
    </from>
    <to>
      <col>2</col>
      <colOff>1600200</colOff>
      <row>102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34527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19050</rowOff>
    </from>
    <to>
      <col>2</col>
      <colOff>1600200</colOff>
      <row>111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5027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122</row>
      <rowOff>19050</rowOff>
    </from>
    <to>
      <col>2</col>
      <colOff>1600201</colOff>
      <row>123</row>
      <rowOff>9525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33648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19050</rowOff>
    </from>
    <to>
      <col>2</col>
      <colOff>1600200</colOff>
      <row>132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269825"/>
          <a:ext cx="32575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28575</rowOff>
    </from>
    <to>
      <col>3</col>
      <colOff>0</colOff>
      <row>143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193875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1581150</colOff>
      <row>152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9098875"/>
          <a:ext cx="32385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162</row>
      <rowOff>19050</rowOff>
    </from>
    <to>
      <col>3</col>
      <colOff>0</colOff>
      <row>162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1013400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9526</rowOff>
    </from>
    <to>
      <col>2</col>
      <colOff>1600200</colOff>
      <row>173</row>
      <rowOff>171450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3099376"/>
          <a:ext cx="32575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19050</rowOff>
    </from>
    <to>
      <col>2</col>
      <colOff>1600201</colOff>
      <row>184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50329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194</row>
      <rowOff>9525</rowOff>
    </from>
    <to>
      <col>2</col>
      <colOff>1600200</colOff>
      <row>194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71189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28574</rowOff>
    </from>
    <to>
      <col>3</col>
      <colOff>0</colOff>
      <row>214</row>
      <rowOff>190499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9242999"/>
          <a:ext cx="32670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9525</rowOff>
    </from>
    <to>
      <col>2</col>
      <colOff>1590675</colOff>
      <row>225</row>
      <rowOff>180974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1328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236</row>
      <rowOff>19050</rowOff>
    </from>
    <to>
      <col>2</col>
      <colOff>1590675</colOff>
      <row>237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5167550"/>
          <a:ext cx="32480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247</row>
      <rowOff>19050</rowOff>
    </from>
    <to>
      <col>2</col>
      <colOff>1581151</colOff>
      <row>248</row>
      <rowOff>9525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7272575"/>
          <a:ext cx="32385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257</row>
      <rowOff>18602</rowOff>
    </from>
    <to>
      <col>2</col>
      <colOff>1590675</colOff>
      <row>257</row>
      <rowOff>171449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9177127"/>
          <a:ext cx="3248024" cy="15284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268</row>
      <rowOff>19050</rowOff>
    </from>
    <to>
      <col>2</col>
      <colOff>1600200</colOff>
      <row>268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13016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3</col>
      <colOff>0</colOff>
      <row>281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339715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290</row>
      <rowOff>19050</rowOff>
    </from>
    <to>
      <col>2</col>
      <colOff>1600201</colOff>
      <row>290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5321200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300</row>
      <rowOff>19050</rowOff>
    </from>
    <to>
      <col>2</col>
      <colOff>1600201</colOff>
      <row>301</row>
      <rowOff>19050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57235725"/>
          <a:ext cx="32575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19051</rowOff>
    </from>
    <to>
      <col>2</col>
      <colOff>1600200</colOff>
      <row>310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9340751"/>
          <a:ext cx="32575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320</row>
      <rowOff>19050</rowOff>
    </from>
    <to>
      <col>3</col>
      <colOff>9525</colOff>
      <row>320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61245750"/>
          <a:ext cx="32766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330</row>
      <rowOff>28574</rowOff>
    </from>
    <to>
      <col>2</col>
      <colOff>1609724</colOff>
      <row>330</row>
      <rowOff>182319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3160274"/>
          <a:ext cx="3267074" cy="153745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2476500</colOff>
      <row>7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4535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</row>
      <rowOff>19050</rowOff>
    </from>
    <to>
      <col>2</col>
      <colOff>2476500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0765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2</col>
      <colOff>2476501</colOff>
      <row>43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239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9525</rowOff>
    </from>
    <to>
      <col>2</col>
      <colOff>2486025</colOff>
      <row>53</row>
      <rowOff>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631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9525</rowOff>
    </from>
    <to>
      <col>3</col>
      <colOff>1</colOff>
      <row>61</row>
      <rowOff>180974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1677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2466975</colOff>
      <row>70</row>
      <rowOff>161925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76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28575</rowOff>
    </from>
    <to>
      <col>2</col>
      <colOff>2476500</colOff>
      <row>80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447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2447925</colOff>
      <row>88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685925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</row>
      <rowOff>19051</rowOff>
    </from>
    <to>
      <col>3</col>
      <colOff>0</colOff>
      <row>98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5832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9525</rowOff>
    </from>
    <to>
      <col>2</col>
      <colOff>2476500</colOff>
      <row>107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4978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116</row>
      <rowOff>19050</rowOff>
    </from>
    <to>
      <col>3</col>
      <colOff>1</colOff>
      <row>117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22218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126</row>
      <rowOff>9525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9458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134</row>
      <rowOff>19050</rowOff>
    </from>
    <to>
      <col>3</col>
      <colOff>1</colOff>
      <row>134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256698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143</row>
      <rowOff>9525</rowOff>
    </from>
    <to>
      <col>2</col>
      <colOff>2476501</colOff>
      <row>144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273843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</row>
      <rowOff>19050</rowOff>
    </from>
    <to>
      <col>2</col>
      <colOff>2486025</colOff>
      <row>152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9108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19050</rowOff>
    </from>
    <to>
      <col>2</col>
      <colOff>2486025</colOff>
      <row>161</row>
      <rowOff>169937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841950"/>
          <a:ext cx="4295775" cy="15088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2476501</colOff>
      <row>170</row>
      <rowOff>171450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325564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188</row>
      <rowOff>19050</rowOff>
    </from>
    <to>
      <col>2</col>
      <colOff>2486025</colOff>
      <row>189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2900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19050</rowOff>
    </from>
    <to>
      <col>2</col>
      <colOff>2476500</colOff>
      <row>197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0045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206</row>
      <rowOff>19050</rowOff>
    </from>
    <to>
      <col>2</col>
      <colOff>2476501</colOff>
      <row>207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39462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216</row>
      <rowOff>28575</rowOff>
    </from>
    <to>
      <col>2</col>
      <colOff>2486025</colOff>
      <row>216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1376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19051</rowOff>
    </from>
    <to>
      <col>2</col>
      <colOff>2476500</colOff>
      <row>225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308157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234</row>
      <rowOff>19050</rowOff>
    </from>
    <to>
      <col>3</col>
      <colOff>0</colOff>
      <row>234</row>
      <rowOff>190499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48246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244</row>
      <rowOff>19051</rowOff>
    </from>
    <to>
      <col>2</col>
      <colOff>2476501</colOff>
      <row>245</row>
      <rowOff>28575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539151"/>
          <a:ext cx="4286250" cy="2000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</row>
      <rowOff>19050</rowOff>
    </from>
    <to>
      <col>2</col>
      <colOff>2486025</colOff>
      <row>253</row>
      <rowOff>169937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272700"/>
          <a:ext cx="4295775" cy="15088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9524</rowOff>
    </from>
    <to>
      <col>2</col>
      <colOff>2466975</colOff>
      <row>263</row>
      <rowOff>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9987199"/>
          <a:ext cx="4276725" cy="18097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2</col>
      <colOff>2486025</colOff>
      <row>271</row>
      <rowOff>188620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1911250"/>
          <a:ext cx="4295774" cy="1695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2</col>
      <colOff>2476500</colOff>
      <row>280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36257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289</row>
      <rowOff>28575</rowOff>
    </from>
    <to>
      <col>3</col>
      <colOff>0</colOff>
      <row>290</row>
      <rowOff>38100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349775"/>
          <a:ext cx="4305300" cy="200025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13</row>
      <rowOff>19049</rowOff>
    </from>
    <to>
      <col>3</col>
      <colOff>0</colOff>
      <row>13</row>
      <rowOff>180974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47723224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43</row>
      <rowOff>19050</rowOff>
    </from>
    <to>
      <col>3</col>
      <colOff>1</colOff>
      <row>43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2105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2</col>
      <colOff>2486025</colOff>
      <row>57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88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70</row>
      <rowOff>19050</rowOff>
    </from>
    <to>
      <col>3</col>
      <colOff>1</colOff>
      <row>70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13363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19051</rowOff>
    </from>
    <to>
      <col>2</col>
      <colOff>2486025</colOff>
      <row>93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77641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2476500</colOff>
      <row>106</row>
      <rowOff>190499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02501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19050</rowOff>
    </from>
    <to>
      <col>2</col>
      <colOff>2476500</colOff>
      <row>120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29171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132</row>
      <rowOff>28575</rowOff>
    </from>
    <to>
      <col>2</col>
      <colOff>2486025</colOff>
      <row>132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5231725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19050</rowOff>
    </from>
    <to>
      <col>2</col>
      <colOff>2486025</colOff>
      <row>146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76987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175</row>
      <rowOff>19050</rowOff>
    </from>
    <to>
      <col>2</col>
      <colOff>2486025</colOff>
      <row>176</row>
      <rowOff>9525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334327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9525</rowOff>
    </from>
    <to>
      <col>2</col>
      <colOff>2476500</colOff>
      <row>186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55282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</row>
      <rowOff>19050</rowOff>
    </from>
    <to>
      <col>2</col>
      <colOff>2476500</colOff>
      <row>198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7823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28575</rowOff>
    </from>
    <to>
      <col>2</col>
      <colOff>2476500</colOff>
      <row>214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09003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244</row>
      <rowOff>19050</rowOff>
    </from>
    <to>
      <col>3</col>
      <colOff>1</colOff>
      <row>244</row>
      <rowOff>190499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466058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228</row>
      <rowOff>9525</rowOff>
    </from>
    <to>
      <col>2</col>
      <colOff>2486025</colOff>
      <row>228</row>
      <rowOff>181739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3548300"/>
          <a:ext cx="4295775" cy="17221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264</row>
      <rowOff>19050</rowOff>
    </from>
    <to>
      <col>3</col>
      <colOff>1</colOff>
      <row>265</row>
      <rowOff>9525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48720375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2</col>
      <colOff>2486025</colOff>
      <row>278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13873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290</row>
      <rowOff>28574</rowOff>
    </from>
    <to>
      <col>2</col>
      <colOff>2476501</colOff>
      <row>290</row>
      <rowOff>190499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5543549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305</row>
      <rowOff>19050</rowOff>
    </from>
    <to>
      <col>2</col>
      <colOff>2486025</colOff>
      <row>305</row>
      <rowOff>190499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582834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334</row>
      <rowOff>9525</rowOff>
    </from>
    <to>
      <col>2</col>
      <colOff>2466975</colOff>
      <row>334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638175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350</row>
      <rowOff>28575</rowOff>
    </from>
    <to>
      <col>2</col>
      <colOff>2466975</colOff>
      <row>350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668940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375</row>
      <rowOff>28575</rowOff>
    </from>
    <to>
      <col>2</col>
      <colOff>2466975</colOff>
      <row>375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716565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389</row>
      <rowOff>19050</rowOff>
    </from>
    <to>
      <col>3</col>
      <colOff>1</colOff>
      <row>390</row>
      <rowOff>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74142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415</row>
      <rowOff>19050</rowOff>
    </from>
    <to>
      <col>3</col>
      <colOff>19050</colOff>
      <row>416</row>
      <rowOff>9525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79295625"/>
          <a:ext cx="4324350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19051</rowOff>
    </from>
    <to>
      <col>2</col>
      <colOff>2486025</colOff>
      <row>7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7640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</row>
      <rowOff>19050</rowOff>
    </from>
    <to>
      <col>2</col>
      <colOff>2486025</colOff>
      <row>17</row>
      <rowOff>190499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9545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3</col>
      <colOff>0</colOff>
      <row>35</row>
      <rowOff>171449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99110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44</row>
      <rowOff>19050</rowOff>
    </from>
    <to>
      <col>2</col>
      <colOff>2476501</colOff>
      <row>44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8420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171449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536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2486025</colOff>
      <row>62</row>
      <rowOff>171450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872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28575</rowOff>
    </from>
    <to>
      <col>3</col>
      <colOff>9525</colOff>
      <row>72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11225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2476500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19051</rowOff>
    </from>
    <to>
      <col>2</col>
      <colOff>2476501</colOff>
      <row>89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02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28576</rowOff>
    </from>
    <to>
      <col>3</col>
      <colOff>9525</colOff>
      <row>98</row>
      <rowOff>171450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18773776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108</row>
      <rowOff>19049</rowOff>
    </from>
    <to>
      <col>2</col>
      <colOff>2476500</colOff>
      <row>108</row>
      <rowOff>180974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68829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2</col>
      <colOff>2476500</colOff>
      <row>117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421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19051</rowOff>
    </from>
    <to>
      <col>2</col>
      <colOff>2486025</colOff>
      <row>126</row>
      <rowOff>189743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136351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8603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</row>
      <rowOff>28576</rowOff>
    </from>
    <to>
      <col>2</col>
      <colOff>2486025</colOff>
      <row>146</row>
      <rowOff>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774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154</row>
      <rowOff>28575</rowOff>
    </from>
    <to>
      <col>3</col>
      <colOff>19050</colOff>
      <row>154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9508450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19051</rowOff>
    </from>
    <to>
      <col>2</col>
      <colOff>2486025</colOff>
      <row>164</row>
      <rowOff>171450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1403926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173</row>
      <rowOff>9525</rowOff>
    </from>
    <to>
      <col>3</col>
      <colOff>9525</colOff>
      <row>173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31279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183</row>
      <rowOff>19051</rowOff>
    </from>
    <to>
      <col>3</col>
      <colOff>1</colOff>
      <row>184</row>
      <rowOff>9525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50424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19050</rowOff>
    </from>
    <to>
      <col>2</col>
      <colOff>2486025</colOff>
      <row>202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7665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19051</rowOff>
    </from>
    <to>
      <col>3</col>
      <colOff>1</colOff>
      <row>211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386810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221</row>
      <rowOff>19050</rowOff>
    </from>
    <to>
      <col>3</col>
      <colOff>819150</colOff>
      <row>223</row>
      <rowOff>171450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2329100"/>
          <a:ext cx="5124450" cy="533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19051</rowOff>
    </from>
    <to>
      <col>2</col>
      <colOff>2486025</colOff>
      <row>220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21386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232</row>
      <rowOff>19050</rowOff>
    </from>
    <to>
      <col>3</col>
      <colOff>1</colOff>
      <row>233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4424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238</row>
      <rowOff>19050</rowOff>
    </from>
    <to>
      <col>2</col>
      <colOff>2476501</colOff>
      <row>238</row>
      <rowOff>171450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5567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</row>
      <rowOff>19050</rowOff>
    </from>
    <to>
      <col>2</col>
      <colOff>2486025</colOff>
      <row>248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72821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256</row>
      <rowOff>19051</rowOff>
    </from>
    <to>
      <col>3</col>
      <colOff>1</colOff>
      <row>256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490251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</row>
      <rowOff>19051</rowOff>
    </from>
    <to>
      <col>3</col>
      <colOff>9525</colOff>
      <row>265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0739676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275</row>
      <rowOff>19051</rowOff>
    </from>
    <to>
      <col>2</col>
      <colOff>2476500</colOff>
      <row>275</row>
      <rowOff>179549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2654201"/>
          <a:ext cx="4286249" cy="16049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19050</rowOff>
    </from>
    <to>
      <col>2</col>
      <colOff>2486025</colOff>
      <row>284</row>
      <rowOff>190499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43782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294</row>
      <rowOff>19050</rowOff>
    </from>
    <to>
      <col>2</col>
      <colOff>2486025</colOff>
      <row>294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562927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303</row>
      <rowOff>28575</rowOff>
    </from>
    <to>
      <col>2</col>
      <colOff>2486025</colOff>
      <row>304</row>
      <rowOff>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580167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312</row>
      <rowOff>19050</rowOff>
    </from>
    <to>
      <col>2</col>
      <colOff>2486025</colOff>
      <row>313</row>
      <rowOff>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5972175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10</row>
      <rowOff>19049</rowOff>
    </from>
    <to>
      <col>2</col>
      <colOff>2476501</colOff>
      <row>11</row>
      <rowOff>9524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92404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</row>
      <rowOff>19050</rowOff>
    </from>
    <to>
      <col>3</col>
      <colOff>9525</colOff>
      <row>31</row>
      <rowOff>9525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019550"/>
          <a:ext cx="43148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</row>
      <rowOff>19050</rowOff>
    </from>
    <to>
      <col>2</col>
      <colOff>2476501</colOff>
      <row>41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829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53</row>
      <rowOff>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944101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3</col>
      <colOff>9525</colOff>
      <row>63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0396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19050</rowOff>
    </from>
    <to>
      <col>3</col>
      <colOff>19050</colOff>
      <row>73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944600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19050</rowOff>
    </from>
    <to>
      <col>2</col>
      <colOff>2486025</colOff>
      <row>88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821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9525</rowOff>
    </from>
    <to>
      <col>3</col>
      <colOff>9525</colOff>
      <row>89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0211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28576</rowOff>
    </from>
    <to>
      <col>2</col>
      <colOff>2466975</colOff>
      <row>100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94522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111</row>
      <rowOff>19049</rowOff>
    </from>
    <to>
      <col>2</col>
      <colOff>2476501</colOff>
      <row>112</row>
      <rowOff>9524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1221699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2466975</colOff>
      <row>122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3457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2486025</colOff>
      <row>133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44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19050</rowOff>
    </from>
    <to>
      <col>3</col>
      <colOff>0</colOff>
      <row>144</row>
      <rowOff>171450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5367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19049</rowOff>
    </from>
    <to>
      <col>2</col>
      <colOff>2486024</colOff>
      <row>157</row>
      <rowOff>189366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032324"/>
          <a:ext cx="4295774" cy="17031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28575</rowOff>
    </from>
    <to>
      <col>2</col>
      <colOff>2476500</colOff>
      <row>158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0251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19050</rowOff>
    </from>
    <to>
      <col>2</col>
      <colOff>2486025</colOff>
      <row>171</row>
      <rowOff>0</rowOff>
    </to>
    <pic>
      <nvPicPr>
        <cNvPr id="18" name="Imagen 17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25278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183</row>
      <rowOff>19050</rowOff>
    </from>
    <to>
      <col>2</col>
      <colOff>2466975</colOff>
      <row>184</row>
      <rowOff>0</rowOff>
    </to>
    <pic>
      <nvPicPr>
        <cNvPr id="17" name="Imagen 16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50043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9525</rowOff>
    </from>
    <to>
      <col>2</col>
      <colOff>2466975</colOff>
      <row>193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6928425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204</row>
      <rowOff>19050</rowOff>
    </from>
    <to>
      <col>3</col>
      <colOff>1</colOff>
      <row>204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90334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218</row>
      <rowOff>19050</rowOff>
    </from>
    <to>
      <col>2</col>
      <colOff>2476501</colOff>
      <row>218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41700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19051</rowOff>
    </from>
    <to>
      <col>2</col>
      <colOff>2486025</colOff>
      <row>242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43865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</row>
      <rowOff>9526</rowOff>
    </from>
    <to>
      <col>2</col>
      <colOff>2486025</colOff>
      <row>254</row>
      <rowOff>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66629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2</col>
      <colOff>2486025</colOff>
      <row>266</row>
      <rowOff>190500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09016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9526</rowOff>
    </from>
    <to>
      <col>3</col>
      <colOff>0</colOff>
      <row>267</row>
      <rowOff>190500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1082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278</row>
      <rowOff>19050</rowOff>
    </from>
    <to>
      <col>3</col>
      <colOff>9525</colOff>
      <row>279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31876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288</row>
      <rowOff>19050</rowOff>
    </from>
    <to>
      <col>3</col>
      <colOff>1</colOff>
      <row>288</row>
      <rowOff>190499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50926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28576</rowOff>
    </from>
    <to>
      <col>2</col>
      <colOff>2476500</colOff>
      <row>300</row>
      <rowOff>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722620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314</row>
      <rowOff>19050</rowOff>
    </from>
    <to>
      <col>2</col>
      <colOff>2486025</colOff>
      <row>314</row>
      <rowOff>171449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600932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324</row>
      <rowOff>19050</rowOff>
    </from>
    <to>
      <col>3</col>
      <colOff>1</colOff>
      <row>324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6199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336</row>
      <rowOff>19050</rowOff>
    </from>
    <to>
      <col>2</col>
      <colOff>2486025</colOff>
      <row>336</row>
      <rowOff>171449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40937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347</row>
      <rowOff>28575</rowOff>
    </from>
    <to>
      <col>2</col>
      <colOff>2476501</colOff>
      <row>348</row>
      <rowOff>0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1" y="66027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359</row>
      <rowOff>19050</rowOff>
    </from>
    <to>
      <col>3</col>
      <colOff>0</colOff>
      <row>359</row>
      <rowOff>180975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683037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9525</rowOff>
    </from>
    <to>
      <col>2</col>
      <colOff>2486025</colOff>
      <row>372</row>
      <rowOff>180974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71170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373</row>
      <rowOff>19050</rowOff>
    </from>
    <to>
      <col>3</col>
      <colOff>0</colOff>
      <row>374</row>
      <rowOff>3933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71389875"/>
          <a:ext cx="4305300" cy="175383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7</row>
      <rowOff>19050</rowOff>
    </from>
    <to>
      <col>2</col>
      <colOff>2486025</colOff>
      <row>8</row>
      <rowOff>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5543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</row>
      <rowOff>19050</rowOff>
    </from>
    <to>
      <col>3</col>
      <colOff>1</colOff>
      <row>26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07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35</row>
      <rowOff>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5151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28575</rowOff>
    </from>
    <to>
      <col>3</col>
      <colOff>9524</colOff>
      <row>44</row>
      <rowOff>1015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248650"/>
          <a:ext cx="4314824" cy="1629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19050</rowOff>
    </from>
    <to>
      <col>2</col>
      <colOff>2486025</colOff>
      <row>52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9726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19050</rowOff>
    </from>
    <to>
      <col>2</col>
      <colOff>2486025</colOff>
      <row>62</row>
      <rowOff>9525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6871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19050</rowOff>
    </from>
    <to>
      <col>2</col>
      <colOff>2486025</colOff>
      <row>70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4112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19050</rowOff>
    </from>
    <to>
      <col>2</col>
      <colOff>2476500</colOff>
      <row>79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1352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2476501</colOff>
      <row>88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685925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97</row>
      <rowOff>19051</rowOff>
    </from>
    <to>
      <col>3</col>
      <colOff>1</colOff>
      <row>98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8583276"/>
          <a:ext cx="4305300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9525</rowOff>
    </from>
    <to>
      <col>2</col>
      <colOff>2466975</colOff>
      <row>106</row>
      <rowOff>171450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03073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115</row>
      <rowOff>19051</rowOff>
    </from>
    <to>
      <col>3</col>
      <colOff>0</colOff>
      <row>115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0313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</row>
      <rowOff>19050</rowOff>
    </from>
    <to>
      <col>2</col>
      <colOff>2486025</colOff>
      <row>125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37553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3</col>
      <colOff>9525</colOff>
      <row>133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4793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142</row>
      <rowOff>19050</rowOff>
    </from>
    <to>
      <col>2</col>
      <colOff>2486025</colOff>
      <row>142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20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</row>
      <rowOff>28575</rowOff>
    </from>
    <to>
      <col>2</col>
      <colOff>2466975</colOff>
      <row>151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89274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</row>
      <rowOff>19049</rowOff>
    </from>
    <to>
      <col>3</col>
      <colOff>0</colOff>
      <row>160</row>
      <rowOff>180974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065144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19050</rowOff>
    </from>
    <to>
      <col>2</col>
      <colOff>2486025</colOff>
      <row>170</row>
      <rowOff>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3659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187</row>
      <rowOff>19050</rowOff>
    </from>
    <to>
      <col>2</col>
      <colOff>2476501</colOff>
      <row>187</row>
      <rowOff>190499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34089975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196</row>
      <rowOff>19050</rowOff>
    </from>
    <to>
      <col>2</col>
      <colOff>2476501</colOff>
      <row>196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358235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205</row>
      <rowOff>19050</rowOff>
    </from>
    <to>
      <col>3</col>
      <colOff>1</colOff>
      <row>205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39262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214</row>
      <rowOff>28575</rowOff>
    </from>
    <to>
      <col>2</col>
      <colOff>2486025</colOff>
      <row>215</row>
      <rowOff>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09956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223</row>
      <rowOff>19050</rowOff>
    </from>
    <to>
      <col>3</col>
      <colOff>1</colOff>
      <row>223</row>
      <rowOff>152400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2700575"/>
          <a:ext cx="4305300" cy="1333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232</row>
      <rowOff>28575</rowOff>
    </from>
    <to>
      <col>3</col>
      <colOff>0</colOff>
      <row>233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44531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243</row>
      <rowOff>19050</rowOff>
    </from>
    <to>
      <col>2</col>
      <colOff>2476501</colOff>
      <row>244</row>
      <rowOff>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1581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252</row>
      <rowOff>19050</rowOff>
    </from>
    <to>
      <col>2</col>
      <colOff>2486025</colOff>
      <row>252</row>
      <rowOff>190499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8110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19050</rowOff>
    </from>
    <to>
      <col>3</col>
      <colOff>0</colOff>
      <row>261</row>
      <rowOff>171449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498252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270</row>
      <rowOff>19050</rowOff>
    </from>
    <to>
      <col>3</col>
      <colOff>1</colOff>
      <row>271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17398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279</row>
      <rowOff>19051</rowOff>
    </from>
    <to>
      <col>3</col>
      <colOff>1</colOff>
      <row>280</row>
      <rowOff>9525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345430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289</row>
      <rowOff>28575</rowOff>
    </from>
    <to>
      <col>3</col>
      <colOff>9525</colOff>
      <row>289</row>
      <rowOff>180975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5368825"/>
          <a:ext cx="43148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171449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44606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</row>
      <rowOff>19050</rowOff>
    </from>
    <to>
      <col>3</col>
      <colOff>1</colOff>
      <row>26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3267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3</col>
      <colOff>0</colOff>
      <row>41</row>
      <rowOff>19050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19051</rowOff>
    </from>
    <to>
      <col>3</col>
      <colOff>0</colOff>
      <row>50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7915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2</col>
      <colOff>2486025</colOff>
      <row>60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4871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70</row>
      <rowOff>19051</rowOff>
    </from>
    <to>
      <col>2</col>
      <colOff>2476500</colOff>
      <row>71</row>
      <rowOff>8724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3392151"/>
          <a:ext cx="4286250" cy="18017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2</col>
      <colOff>2486025</colOff>
      <row>81</row>
      <rowOff>9525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53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19050</rowOff>
    </from>
    <to>
      <col>2</col>
      <colOff>2476500</colOff>
      <row>90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72307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2486025</colOff>
      <row>100</row>
      <rowOff>171449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1357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10597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0</colOff>
      <row>121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1648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19051</rowOff>
    </from>
    <to>
      <col>3</col>
      <colOff>9525</colOff>
      <row>139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61285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19050</rowOff>
    </from>
    <to>
      <col>2</col>
      <colOff>2486025</colOff>
      <row>144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75653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19051</rowOff>
    </from>
    <to>
      <col>3</col>
      <colOff>0</colOff>
      <row>149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85178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19051</rowOff>
    </from>
    <to>
      <col>3</col>
      <colOff>9525</colOff>
      <row>159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04419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169</row>
      <rowOff>28575</rowOff>
    </from>
    <to>
      <col>2</col>
      <colOff>2486025</colOff>
      <row>170</row>
      <rowOff>0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23659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9525</rowOff>
    </from>
    <to>
      <col>3</col>
      <colOff>0</colOff>
      <row>180</row>
      <rowOff>180975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445192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189</row>
      <rowOff>19049</rowOff>
    </from>
    <to>
      <col>2</col>
      <colOff>2476501</colOff>
      <row>190</row>
      <rowOff>9524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36185474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216</row>
      <rowOff>28575</rowOff>
    </from>
    <to>
      <col>2</col>
      <colOff>2486025</colOff>
      <row>216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96430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221</row>
      <rowOff>28575</rowOff>
    </from>
    <to>
      <col>2</col>
      <colOff>2486025</colOff>
      <row>221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05955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231</row>
      <rowOff>19050</rowOff>
    </from>
    <to>
      <col>2</col>
      <colOff>2476501</colOff>
      <row>232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2500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171450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61391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251</row>
      <rowOff>19050</rowOff>
    </from>
    <to>
      <col>2</col>
      <colOff>2466975</colOff>
      <row>251</row>
      <rowOff>169546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8044100"/>
          <a:ext cx="4276725" cy="15049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19050</rowOff>
    </from>
    <to>
      <col>2</col>
      <colOff>2486025</colOff>
      <row>262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99776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270</row>
      <rowOff>19051</rowOff>
    </from>
    <to>
      <col>3</col>
      <colOff>9525</colOff>
      <row>271</row>
      <rowOff>9525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1692176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279</row>
      <rowOff>19050</rowOff>
    </from>
    <to>
      <col>2</col>
      <colOff>2486025</colOff>
      <row>280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3416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288</row>
      <rowOff>28575</rowOff>
    </from>
    <to>
      <col>2</col>
      <colOff>2476500</colOff>
      <row>288</row>
      <rowOff>180974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5159275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3</col>
      <colOff>9525</colOff>
      <row>299</row>
      <rowOff>190499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724525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309</row>
      <rowOff>19050</rowOff>
    </from>
    <to>
      <col>2</col>
      <colOff>2486025</colOff>
      <row>309</row>
      <rowOff>190499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91597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319</row>
      <rowOff>19051</rowOff>
    </from>
    <to>
      <col>2</col>
      <colOff>2486025</colOff>
      <row>320</row>
      <rowOff>9525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106477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328</row>
      <rowOff>19050</rowOff>
    </from>
    <to>
      <col>2</col>
      <colOff>2476501</colOff>
      <row>328</row>
      <rowOff>190499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1" y="62798325"/>
          <a:ext cx="4286250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8</row>
      <rowOff>19050</rowOff>
    </from>
    <to>
      <col>2</col>
      <colOff>2476501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005268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2486025</colOff>
      <row>26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57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36</row>
      <rowOff>19050</rowOff>
    </from>
    <to>
      <col>3</col>
      <colOff>1</colOff>
      <row>36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68865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45</row>
      <rowOff>19050</rowOff>
    </from>
    <to>
      <col>2</col>
      <colOff>2476500</colOff>
      <row>45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6201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3</col>
      <colOff>28575</colOff>
      <row>56</row>
      <rowOff>171450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15625"/>
          <a:ext cx="43338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2</col>
      <colOff>2486025</colOff>
      <row>66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0150"/>
          <a:ext cx="4295774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19049</rowOff>
    </from>
    <to>
      <col>3</col>
      <colOff>9525</colOff>
      <row>77</row>
      <rowOff>1527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44674"/>
          <a:ext cx="4314825" cy="1729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2486025</colOff>
      <row>87</row>
      <rowOff>9525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5920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97</row>
      <rowOff>19051</rowOff>
    </from>
    <to>
      <col>3</col>
      <colOff>1</colOff>
      <row>98</row>
      <rowOff>1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8564226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28575</rowOff>
    </from>
    <to>
      <col>2</col>
      <colOff>2457450</colOff>
      <row>110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0869275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</row>
      <rowOff>19051</rowOff>
    </from>
    <to>
      <col>2</col>
      <colOff>2476501</colOff>
      <row>129</row>
      <rowOff>170441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4679276"/>
          <a:ext cx="4286250" cy="15139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139</row>
      <rowOff>19050</rowOff>
    </from>
    <to>
      <col>2</col>
      <colOff>2476500</colOff>
      <row>139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5938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150</row>
      <rowOff>19050</rowOff>
    </from>
    <to>
      <col>2</col>
      <colOff>2476501</colOff>
      <row>150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286988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160</row>
      <rowOff>19050</rowOff>
    </from>
    <to>
      <col>2</col>
      <colOff>2476501</colOff>
      <row>160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306133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19050</rowOff>
    </from>
    <to>
      <col>3</col>
      <colOff>9525</colOff>
      <row>172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2908875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201</row>
      <rowOff>19050</rowOff>
    </from>
    <to>
      <col>2</col>
      <colOff>2486025</colOff>
      <row>201</row>
      <rowOff>190499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67379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211</row>
      <rowOff>19050</rowOff>
    </from>
    <to>
      <col>3</col>
      <colOff>9525</colOff>
      <row>211</row>
      <rowOff>190499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8642925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234</row>
      <rowOff>19049</rowOff>
    </from>
    <to>
      <col>3</col>
      <colOff>1</colOff>
      <row>234</row>
      <rowOff>169992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44757974"/>
          <a:ext cx="4305300" cy="15094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222</row>
      <rowOff>19050</rowOff>
    </from>
    <to>
      <col>2</col>
      <colOff>2476501</colOff>
      <row>222</row>
      <rowOff>171450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1" y="42471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254</row>
      <rowOff>19051</rowOff>
    </from>
    <to>
      <col>2</col>
      <colOff>2466975</colOff>
      <row>255</row>
      <rowOff>9525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8587026"/>
          <a:ext cx="4276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</row>
      <rowOff>19051</rowOff>
    </from>
    <to>
      <col>2</col>
      <colOff>2486025</colOff>
      <row>266</row>
      <rowOff>9525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506920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276</row>
      <rowOff>19050</rowOff>
    </from>
    <to>
      <col>2</col>
      <colOff>2486025</colOff>
      <row>276</row>
      <rowOff>190499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52797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2466975</colOff>
      <row>285</row>
      <rowOff>171450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5451157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297</row>
      <rowOff>9525</rowOff>
    </from>
    <to>
      <col>2</col>
      <colOff>2466975</colOff>
      <row>297</row>
      <rowOff>180975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5680710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309</row>
      <rowOff>9525</rowOff>
    </from>
    <to>
      <col>3</col>
      <colOff>0</colOff>
      <row>309</row>
      <rowOff>171450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9112150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7</row>
      <rowOff>19051</rowOff>
    </from>
    <to>
      <col>2</col>
      <colOff>2171701</colOff>
      <row>8</row>
      <rowOff>9525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" y="1479042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</row>
      <rowOff>19050</rowOff>
    </from>
    <to>
      <col>2</col>
      <colOff>2162175</colOff>
      <row>12</row>
      <rowOff>171449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48856700"/>
          <a:ext cx="38195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19051</rowOff>
    </from>
    <to>
      <col>2</col>
      <colOff>2162175</colOff>
      <row>31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229101"/>
          <a:ext cx="38195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19050</rowOff>
    </from>
    <to>
      <col>2</col>
      <colOff>2171700</colOff>
      <row>36</row>
      <rowOff>171449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1816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19050</rowOff>
    </from>
    <to>
      <col>2</col>
      <colOff>2162175</colOff>
      <row>46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8820150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2171700</colOff>
      <row>51</row>
      <rowOff>161924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9772649"/>
          <a:ext cx="38290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3</col>
      <colOff>0</colOff>
      <row>61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16967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19051</rowOff>
    </from>
    <to>
      <col>3</col>
      <colOff>0</colOff>
      <row>66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26492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</row>
      <rowOff>19051</rowOff>
    </from>
    <to>
      <col>2</col>
      <colOff>2171701</colOff>
      <row>76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458277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81</row>
      <rowOff>19050</rowOff>
    </from>
    <to>
      <col>2</col>
      <colOff>2171701</colOff>
      <row>81</row>
      <rowOff>190499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55448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</row>
      <rowOff>28575</rowOff>
    </from>
    <to>
      <col>3</col>
      <colOff>0</colOff>
      <row>91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17268825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2171700</colOff>
      <row>97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184023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105</row>
      <rowOff>19050</rowOff>
    </from>
    <to>
      <col>3</col>
      <colOff>0</colOff>
      <row>105</row>
      <rowOff>190499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013585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19050</rowOff>
    </from>
    <to>
      <col>3</col>
      <colOff>0</colOff>
      <row>110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1088350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3</col>
      <colOff>9525</colOff>
      <row>119</row>
      <rowOff>190499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2821900"/>
          <a:ext cx="38481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125</row>
      <rowOff>19051</rowOff>
    </from>
    <to>
      <col>3</col>
      <colOff>0</colOff>
      <row>125</row>
      <rowOff>180975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3964901"/>
          <a:ext cx="38385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19050</rowOff>
    </from>
    <to>
      <col>3</col>
      <colOff>0</colOff>
      <row>135</row>
      <rowOff>9525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25698450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140</row>
      <rowOff>19049</rowOff>
    </from>
    <to>
      <col>2</col>
      <colOff>2162175</colOff>
      <row>140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26841449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149</row>
      <rowOff>19050</rowOff>
    </from>
    <to>
      <col>3</col>
      <colOff>0</colOff>
      <row>150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285750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2152650</colOff>
      <row>155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29718000"/>
          <a:ext cx="38100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164</row>
      <rowOff>9525</rowOff>
    </from>
    <to>
      <col>2</col>
      <colOff>2171700</colOff>
      <row>165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145155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19051</rowOff>
    </from>
    <to>
      <col>2</col>
      <colOff>2171700</colOff>
      <row>170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32613601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179</row>
      <rowOff>19050</rowOff>
    </from>
    <to>
      <col>3</col>
      <colOff>0</colOff>
      <row>179</row>
      <rowOff>190499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34328100"/>
          <a:ext cx="38385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184</row>
      <rowOff>19050</rowOff>
    </from>
    <to>
      <col>2</col>
      <colOff>2171701</colOff>
      <row>184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35280600"/>
          <a:ext cx="38290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193</row>
      <rowOff>19050</rowOff>
    </from>
    <to>
      <col>3</col>
      <colOff>0</colOff>
      <row>194</row>
      <rowOff>47625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37014150"/>
          <a:ext cx="3838575" cy="2190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</row>
      <rowOff>28575</rowOff>
    </from>
    <to>
      <col>3</col>
      <colOff>19050</colOff>
      <row>199</row>
      <rowOff>9525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37976175"/>
          <a:ext cx="38576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208</row>
      <rowOff>19049</rowOff>
    </from>
    <to>
      <col>3</col>
      <colOff>0</colOff>
      <row>208</row>
      <rowOff>180974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3989069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213</row>
      <rowOff>28576</rowOff>
    </from>
    <to>
      <col>2</col>
      <colOff>2171700</colOff>
      <row>214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40852726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223</row>
      <rowOff>19051</rowOff>
    </from>
    <to>
      <col>3</col>
      <colOff>0</colOff>
      <row>223</row>
      <rowOff>180623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42767251"/>
          <a:ext cx="3838575" cy="1615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228</row>
      <rowOff>19050</rowOff>
    </from>
    <to>
      <col>2</col>
      <colOff>2171701</colOff>
      <row>228</row>
      <rowOff>189229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43719750"/>
          <a:ext cx="3829050" cy="1701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19051</rowOff>
    </from>
    <to>
      <col>3</col>
      <colOff>0</colOff>
      <row>239</row>
      <rowOff>9525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45624751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243</row>
      <rowOff>19050</rowOff>
    </from>
    <to>
      <col>3</col>
      <colOff>0</colOff>
      <row>243</row>
      <rowOff>171450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46577250"/>
          <a:ext cx="38385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253</row>
      <rowOff>19050</rowOff>
    </from>
    <to>
      <col>2</col>
      <colOff>2171701</colOff>
      <row>254</row>
      <rowOff>0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1" y="485298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258</row>
      <rowOff>19050</rowOff>
    </from>
    <to>
      <col>2</col>
      <colOff>2171701</colOff>
      <row>259</row>
      <rowOff>0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1" y="494919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267</row>
      <rowOff>19049</rowOff>
    </from>
    <to>
      <col>2</col>
      <colOff>2152651</colOff>
      <row>267</row>
      <rowOff>180974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1" y="51206399"/>
          <a:ext cx="38100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273</row>
      <rowOff>28575</rowOff>
    </from>
    <to>
      <col>2</col>
      <colOff>2171701</colOff>
      <row>274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1" y="52358925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291</row>
      <rowOff>9525</rowOff>
    </from>
    <to>
      <col>2</col>
      <colOff>2171700</colOff>
      <row>291</row>
      <rowOff>180975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540543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297</row>
      <rowOff>28574</rowOff>
    </from>
    <to>
      <col>3</col>
      <colOff>0</colOff>
      <row>297</row>
      <rowOff>190499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55216424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306</row>
      <rowOff>19051</rowOff>
    </from>
    <to>
      <col>3</col>
      <colOff>0</colOff>
      <row>307</row>
      <rowOff>9525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56949976"/>
          <a:ext cx="38385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312</row>
      <rowOff>19050</rowOff>
    </from>
    <to>
      <col>2</col>
      <colOff>2171701</colOff>
      <row>313</row>
      <rowOff>0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1" y="58092975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321</row>
      <rowOff>19050</rowOff>
    </from>
    <to>
      <col>2</col>
      <colOff>2162175</colOff>
      <row>321</row>
      <rowOff>190499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6156007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19050</rowOff>
    </from>
    <to>
      <col>3</col>
      <colOff>0</colOff>
      <row>328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62703075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336</row>
      <rowOff>28576</rowOff>
    </from>
    <to>
      <col>3</col>
      <colOff>9526</colOff>
      <row>337</row>
      <rowOff>19050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1" y="64455676"/>
          <a:ext cx="38481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342</row>
      <rowOff>19049</rowOff>
    </from>
    <to>
      <col>2</col>
      <colOff>2171701</colOff>
      <row>343</row>
      <rowOff>9524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1" y="65589149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351</row>
      <rowOff>19050</rowOff>
    </from>
    <to>
      <col>2</col>
      <colOff>2162175</colOff>
      <row>352</row>
      <rowOff>9525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67303650"/>
          <a:ext cx="38195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357</row>
      <rowOff>19050</rowOff>
    </from>
    <to>
      <col>2</col>
      <colOff>2171701</colOff>
      <row>358</row>
      <rowOff>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1" y="6844665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367</row>
      <rowOff>28575</rowOff>
    </from>
    <to>
      <col>3</col>
      <colOff>0</colOff>
      <row>367</row>
      <rowOff>171450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70418325"/>
          <a:ext cx="38385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373</row>
      <rowOff>19050</rowOff>
    </from>
    <to>
      <col>2</col>
      <colOff>2171701</colOff>
      <row>373</row>
      <rowOff>171449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1" y="71361300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9525</rowOff>
    </from>
    <to>
      <col>2</col>
      <colOff>2152650</colOff>
      <row>384</row>
      <rowOff>180975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73256775"/>
          <a:ext cx="38100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389</row>
      <rowOff>19051</rowOff>
    </from>
    <to>
      <col>2</col>
      <colOff>2171700</colOff>
      <row>389</row>
      <rowOff>180975</rowOff>
    </to>
    <pic>
      <nvPicPr>
        <cNvPr id="51" name="Imagen 50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74218801"/>
          <a:ext cx="38290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398</row>
      <rowOff>19049</rowOff>
    </from>
    <to>
      <col>3</col>
      <colOff>0</colOff>
      <row>398</row>
      <rowOff>180974</rowOff>
    </to>
    <pic>
      <nvPicPr>
        <cNvPr id="52" name="Imagen 51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7597139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404</row>
      <rowOff>28575</rowOff>
    </from>
    <to>
      <col>2</col>
      <colOff>2162175</colOff>
      <row>405</row>
      <rowOff>0</rowOff>
    </to>
    <pic>
      <nvPicPr>
        <cNvPr id="53" name="Imagen 52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77123925"/>
          <a:ext cx="38195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413</row>
      <rowOff>19049</rowOff>
    </from>
    <to>
      <col>2</col>
      <colOff>2171700</colOff>
      <row>413</row>
      <rowOff>180974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78866999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419</row>
      <rowOff>19050</rowOff>
    </from>
    <to>
      <col>3</col>
      <colOff>0</colOff>
      <row>419</row>
      <rowOff>171450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80010000"/>
          <a:ext cx="38385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428</row>
      <rowOff>19051</rowOff>
    </from>
    <to>
      <col>2</col>
      <colOff>2171700</colOff>
      <row>429</row>
      <rowOff>9525</rowOff>
    </to>
    <pic>
      <nvPicPr>
        <cNvPr id="56" name="Imagen 55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0" y="82105501"/>
          <a:ext cx="38290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433</row>
      <rowOff>19050</rowOff>
    </from>
    <to>
      <col>2</col>
      <colOff>2171700</colOff>
      <row>433</row>
      <rowOff>190499</rowOff>
    </to>
    <pic>
      <nvPicPr>
        <cNvPr id="57" name="Imagen 56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83058000"/>
          <a:ext cx="38290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442</row>
      <rowOff>19050</rowOff>
    </from>
    <to>
      <col>2</col>
      <colOff>2171700</colOff>
      <row>443</row>
      <rowOff>0</rowOff>
    </to>
    <pic>
      <nvPicPr>
        <cNvPr id="58" name="Imagen 57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0" y="84772500"/>
          <a:ext cx="38290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447</row>
      <rowOff>9525</rowOff>
    </from>
    <to>
      <col>2</col>
      <colOff>2162175</colOff>
      <row>447</row>
      <rowOff>180975</rowOff>
    </to>
    <pic>
      <nvPicPr>
        <cNvPr id="59" name="Imagen 58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857154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456</row>
      <rowOff>28575</rowOff>
    </from>
    <to>
      <col>2</col>
      <colOff>2171701</colOff>
      <row>456</row>
      <rowOff>180974</rowOff>
    </to>
    <pic>
      <nvPicPr>
        <cNvPr id="60" name="Imagen 59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1" y="8744902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462</row>
      <rowOff>9525</rowOff>
    </from>
    <to>
      <col>3</col>
      <colOff>0</colOff>
      <row>462</row>
      <rowOff>180974</rowOff>
    </to>
    <pic>
      <nvPicPr>
        <cNvPr id="61" name="Imagen 60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88572975"/>
          <a:ext cx="3838575" cy="171449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2247900</colOff>
      <row>8</row>
      <rowOff>180975</rowOff>
    </to>
    <pic>
      <nvPicPr>
        <cNvPr id="3" name="Imagen 2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2318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9525</rowOff>
    </from>
    <to>
      <col>2</col>
      <colOff>2247900</colOff>
      <row>27</row>
      <rowOff>171450</rowOff>
    </to>
    <pic>
      <nvPicPr>
        <cNvPr id="4" name="Imagen 3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8050"/>
          <a:ext cx="3905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3</col>
      <colOff>0</colOff>
      <row>38</row>
      <rowOff>10851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7086600"/>
          <a:ext cx="3924300" cy="1823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2257425</colOff>
      <row>47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0112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58</row>
      <rowOff>19050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66</row>
      <rowOff>19050</rowOff>
    </from>
    <to>
      <col>3</col>
      <colOff>1</colOff>
      <row>67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2639675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2257425</colOff>
      <row>77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554200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2257425</colOff>
      <row>86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468725"/>
          <a:ext cx="3914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19051</rowOff>
    </from>
    <to>
      <col>2</col>
      <colOff>2247900</colOff>
      <row>97</row>
      <rowOff>9525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383251"/>
          <a:ext cx="390525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2247901</colOff>
      <row>107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20297775"/>
          <a:ext cx="3905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</row>
      <rowOff>19050</rowOff>
    </from>
    <to>
      <col>2</col>
      <colOff>2257425</colOff>
      <row>117</row>
      <rowOff>9525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2221825"/>
          <a:ext cx="3914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126</row>
      <rowOff>19050</rowOff>
    </from>
    <to>
      <col>3</col>
      <colOff>1</colOff>
      <row>126</row>
      <rowOff>171450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24126825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9525</colOff>
      <row>136</row>
      <rowOff>9525</rowOff>
    </from>
    <to>
      <col>3</col>
      <colOff>0</colOff>
      <row>136</row>
      <rowOff>171449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9525" y="26031825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2257425</colOff>
      <row>146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7955875"/>
          <a:ext cx="3914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2257425</colOff>
      <row>157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9870400"/>
          <a:ext cx="3914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166</row>
      <rowOff>28575</rowOff>
    </from>
    <to>
      <col>3</col>
      <colOff>1</colOff>
      <row>166</row>
      <rowOff>180974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1" y="31784925"/>
          <a:ext cx="3924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176</row>
      <rowOff>19050</rowOff>
    </from>
    <to>
      <col>3</col>
      <colOff>0</colOff>
      <row>177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3699450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2257425</colOff>
      <row>186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5613976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205</row>
      <rowOff>19050</rowOff>
    </from>
    <to>
      <col>2</col>
      <colOff>2257425</colOff>
      <row>206</row>
      <rowOff>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7518975"/>
          <a:ext cx="3914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215</row>
      <rowOff>19050</rowOff>
    </from>
    <to>
      <col>3</col>
      <colOff>0</colOff>
      <row>216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9433500"/>
          <a:ext cx="3924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225</row>
      <rowOff>28576</rowOff>
    </from>
    <to>
      <col>2</col>
      <colOff>2257425</colOff>
      <row>226</row>
      <rowOff>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3081576"/>
          <a:ext cx="3914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235</row>
      <rowOff>28575</rowOff>
    </from>
    <to>
      <col>3</col>
      <colOff>0</colOff>
      <row>235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4996100"/>
          <a:ext cx="3924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19050</rowOff>
    </from>
    <to>
      <col>3</col>
      <colOff>0</colOff>
      <row>246</row>
      <rowOff>19050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6891575"/>
          <a:ext cx="3924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</row>
      <rowOff>19051</rowOff>
    </from>
    <to>
      <col>2</col>
      <colOff>2257425</colOff>
      <row>256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8825151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3</col>
      <colOff>0</colOff>
      <row>267</row>
      <rowOff>9525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0730150"/>
          <a:ext cx="3924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275</row>
      <rowOff>19050</rowOff>
    </from>
    <to>
      <col>4</col>
      <colOff>933450</colOff>
      <row>277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52463700"/>
          <a:ext cx="5715000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9524</rowOff>
    </from>
    <to>
      <col>2</col>
      <colOff>2257424</colOff>
      <row>285</row>
      <rowOff>183085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4378224"/>
          <a:ext cx="3914774" cy="17356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292</row>
      <rowOff>9526</rowOff>
    </from>
    <to>
      <col>2</col>
      <colOff>2228851</colOff>
      <row>293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1" y="55521226"/>
          <a:ext cx="38862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9525</rowOff>
    </from>
    <to>
      <col>2</col>
      <colOff>2238375</colOff>
      <row>302</row>
      <rowOff>180975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7807225"/>
          <a:ext cx="3895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312</row>
      <rowOff>9525</rowOff>
    </from>
    <to>
      <col>2</col>
      <colOff>2247900</colOff>
      <row>313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9712225"/>
          <a:ext cx="3905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19050</rowOff>
    </from>
    <to>
      <col>2</col>
      <colOff>2257425</colOff>
      <row>322</row>
      <rowOff>180975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61626750"/>
          <a:ext cx="3914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19050</rowOff>
    </from>
    <to>
      <col>3</col>
      <colOff>0</colOff>
      <row>19</row>
      <rowOff>190499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154299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9525</colOff>
      <row>57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917257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19051</rowOff>
    </from>
    <to>
      <col>3</col>
      <colOff>0</colOff>
      <row>66</row>
      <rowOff>9525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69657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19050</rowOff>
    </from>
    <to>
      <col>3</col>
      <colOff>0</colOff>
      <row>84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604010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9525</rowOff>
    </from>
    <to>
      <col>2</col>
      <colOff>2486025</colOff>
      <row>95</row>
      <rowOff>180974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81260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113</row>
      <rowOff>19051</rowOff>
    </from>
    <to>
      <col>2</col>
      <colOff>2486025</colOff>
      <row>113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15836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123</row>
      <rowOff>19051</rowOff>
    </from>
    <to>
      <col>3</col>
      <colOff>1</colOff>
      <row>123</row>
      <rowOff>180975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34886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181</row>
      <rowOff>19050</rowOff>
    </from>
    <to>
      <col>2</col>
      <colOff>2486025</colOff>
      <row>181</row>
      <rowOff>171450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5567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156</row>
      <rowOff>19050</rowOff>
    </from>
    <to>
      <col>2</col>
      <colOff>2486025</colOff>
      <row>156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97942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19050</rowOff>
    </from>
    <to>
      <col>3</col>
      <colOff>0</colOff>
      <row>144</row>
      <rowOff>0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73177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200</row>
      <rowOff>19051</rowOff>
    </from>
    <to>
      <col>3</col>
      <colOff>0</colOff>
      <row>200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38195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211</row>
      <rowOff>19050</rowOff>
    </from>
    <to>
      <col>3</col>
      <colOff>1</colOff>
      <row>211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1" y="402907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230</row>
      <rowOff>19050</rowOff>
    </from>
    <to>
      <col>2</col>
      <colOff>2486025</colOff>
      <row>231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439388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245</row>
      <rowOff>9525</rowOff>
    </from>
    <to>
      <col>2</col>
      <colOff>2476500</colOff>
      <row>245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468058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</row>
      <rowOff>9525</rowOff>
    </from>
    <to>
      <col>3</col>
      <colOff>0</colOff>
      <row>246</row>
      <rowOff>190500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46996350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266</row>
      <rowOff>19050</rowOff>
    </from>
    <to>
      <col>2</col>
      <colOff>2476500</colOff>
      <row>267</row>
      <rowOff>9525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508158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280</row>
      <rowOff>19050</rowOff>
    </from>
    <to>
      <col>2</col>
      <colOff>2486025</colOff>
      <row>280</row>
      <rowOff>180976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53511450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300</row>
      <rowOff>19050</rowOff>
    </from>
    <to>
      <col>2</col>
      <colOff>2486025</colOff>
      <row>301</row>
      <rowOff>0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57321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2</col>
      <colOff>2466975</colOff>
      <row>310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592264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342</row>
      <rowOff>19050</rowOff>
    </from>
    <to>
      <col>3</col>
      <colOff>0</colOff>
      <row>342</row>
      <rowOff>180975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653415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369</row>
      <rowOff>9525</rowOff>
    </from>
    <to>
      <col>3</col>
      <colOff>0</colOff>
      <row>369</row>
      <rowOff>180974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704754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330</row>
      <rowOff>19050</rowOff>
    </from>
    <to>
      <col>2</col>
      <colOff>2486025</colOff>
      <row>330</row>
      <rowOff>190499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630650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388</row>
      <rowOff>19050</rowOff>
    </from>
    <to>
      <col>3</col>
      <colOff>19051</colOff>
      <row>389</row>
      <rowOff>9525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7412355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404</row>
      <rowOff>19050</rowOff>
    </from>
    <to>
      <col>2</col>
      <colOff>2486025</colOff>
      <row>404</row>
      <rowOff>171449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771715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420</row>
      <rowOff>19051</rowOff>
    </from>
    <to>
      <col>3</col>
      <colOff>1</colOff>
      <row>421</row>
      <rowOff>9525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80248126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429</row>
      <rowOff>28575</rowOff>
    </from>
    <to>
      <col>2</col>
      <colOff>2476500</colOff>
      <row>430</row>
      <rowOff>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819721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450</row>
      <rowOff>19051</rowOff>
    </from>
    <to>
      <col>3</col>
      <colOff>1</colOff>
      <row>450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1" y="859821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461</row>
      <rowOff>19050</rowOff>
    </from>
    <to>
      <col>2</col>
      <colOff>2466975</colOff>
      <row>462</row>
      <rowOff>0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8807767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482</row>
      <rowOff>19050</rowOff>
    </from>
    <to>
      <col>2</col>
      <colOff>2476500</colOff>
      <row>483</row>
      <rowOff>0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92097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496</row>
      <rowOff>19050</rowOff>
    </from>
    <to>
      <col>2</col>
      <colOff>2486025</colOff>
      <row>497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947642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515</row>
      <rowOff>19049</rowOff>
    </from>
    <to>
      <col>2</col>
      <colOff>2486025</colOff>
      <row>516</row>
      <rowOff>9524</rowOff>
    </to>
    <pic>
      <nvPicPr>
        <cNvPr id="32" name="Imagen 31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98402774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536</row>
      <rowOff>19050</rowOff>
    </from>
    <to>
      <col>2</col>
      <colOff>2486025</colOff>
      <row>537</row>
      <rowOff>0</rowOff>
    </to>
    <pic>
      <nvPicPr>
        <cNvPr id="33" name="Imagen 32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0" y="1024032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562</row>
      <rowOff>28575</rowOff>
    </from>
    <to>
      <col>3</col>
      <colOff>9525</colOff>
      <row>563</row>
      <rowOff>9525</rowOff>
    </to>
    <pic>
      <nvPicPr>
        <cNvPr id="34" name="Imagen 33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073658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591</row>
      <rowOff>19050</rowOff>
    </from>
    <to>
      <col>2</col>
      <colOff>2486025</colOff>
      <row>592</row>
      <rowOff>0</rowOff>
    </to>
    <pic>
      <nvPicPr>
        <cNvPr id="35" name="Imagen 34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111853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603</row>
      <rowOff>28575</rowOff>
    </from>
    <to>
      <col>2</col>
      <colOff>2486025</colOff>
      <row>604</row>
      <rowOff>0</rowOff>
    </to>
    <pic>
      <nvPicPr>
        <cNvPr id="36" name="Imagen 35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134808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622</row>
      <rowOff>19050</rowOff>
    </from>
    <to>
      <col>3</col>
      <colOff>0</colOff>
      <row>623</row>
      <rowOff>0</rowOff>
    </to>
    <pic>
      <nvPicPr>
        <cNvPr id="37" name="Imagen 36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117119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19050</rowOff>
    </from>
    <to>
      <col>2</col>
      <colOff>2486025</colOff>
      <row>636</row>
      <rowOff>19049</rowOff>
    </to>
    <pic>
      <nvPicPr>
        <cNvPr id="38" name="Imagen 37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119595900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656</row>
      <rowOff>19050</rowOff>
    </from>
    <to>
      <col>2</col>
      <colOff>2476501</colOff>
      <row>657</row>
      <rowOff>0</rowOff>
    </to>
    <pic>
      <nvPicPr>
        <cNvPr id="39" name="Imagen 38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" y="125339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670</row>
      <rowOff>9525</rowOff>
    </from>
    <to>
      <col>3</col>
      <colOff>0</colOff>
      <row>670</row>
      <rowOff>180975</rowOff>
    </to>
    <pic>
      <nvPicPr>
        <cNvPr id="40" name="Imagen 39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279969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19051</rowOff>
    </from>
    <to>
      <col>2</col>
      <colOff>2486025</colOff>
      <row>690</row>
      <rowOff>9525</rowOff>
    </to>
    <pic>
      <nvPicPr>
        <cNvPr id="41" name="Imagen 40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31645026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713</row>
      <rowOff>19050</rowOff>
    </from>
    <to>
      <col>2</col>
      <colOff>2457451</colOff>
      <row>714</row>
      <rowOff>19049</rowOff>
    </to>
    <pic>
      <nvPicPr>
        <cNvPr id="42" name="Imagen 41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1" y="136217025"/>
          <a:ext cx="42672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740</row>
      <rowOff>28575</rowOff>
    </from>
    <to>
      <col>2</col>
      <colOff>2476501</colOff>
      <row>741</row>
      <rowOff>0</rowOff>
    </to>
    <pic>
      <nvPicPr>
        <cNvPr id="43" name="Imagen 42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1" y="1413700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761</row>
      <rowOff>19050</rowOff>
    </from>
    <to>
      <col>3</col>
      <colOff>0</colOff>
      <row>761</row>
      <rowOff>180975</rowOff>
    </to>
    <pic>
      <nvPicPr>
        <cNvPr id="44" name="Imagen 43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145380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774</row>
      <rowOff>9525</rowOff>
    </from>
    <to>
      <col>3</col>
      <colOff>0</colOff>
      <row>774</row>
      <rowOff>180975</rowOff>
    </to>
    <pic>
      <nvPicPr>
        <cNvPr id="45" name="Imagen 44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1478470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793</row>
      <rowOff>19051</rowOff>
    </from>
    <to>
      <col>3</col>
      <colOff>9525</colOff>
      <row>793</row>
      <rowOff>180975</rowOff>
    </to>
    <pic>
      <nvPicPr>
        <cNvPr id="46" name="Imagen 45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15150465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820</row>
      <rowOff>28576</rowOff>
    </from>
    <to>
      <col>2</col>
      <colOff>2486025</colOff>
      <row>821</row>
      <rowOff>0</rowOff>
    </to>
    <pic>
      <nvPicPr>
        <cNvPr id="47" name="Imagen 46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1566576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833</row>
      <rowOff>19050</rowOff>
    </from>
    <to>
      <col>2</col>
      <colOff>2476501</colOff>
      <row>833</row>
      <rowOff>190499</rowOff>
    </to>
    <pic>
      <nvPicPr>
        <cNvPr id="48" name="Imagen 47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1" y="1591437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852</row>
      <rowOff>19050</rowOff>
    </from>
    <to>
      <col>3</col>
      <colOff>1</colOff>
      <row>852</row>
      <rowOff>171450</rowOff>
    </to>
    <pic>
      <nvPicPr>
        <cNvPr id="49" name="Imagen 48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1" y="1625727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866</row>
      <rowOff>19051</rowOff>
    </from>
    <to>
      <col>3</col>
      <colOff>0</colOff>
      <row>866</row>
      <rowOff>180975</rowOff>
    </to>
    <pic>
      <nvPicPr>
        <cNvPr id="50" name="Imagen 49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0" y="1650492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882</row>
      <rowOff>19050</rowOff>
    </from>
    <to>
      <col>3</col>
      <colOff>1</colOff>
      <row>882</row>
      <rowOff>190499</rowOff>
    </to>
    <pic>
      <nvPicPr>
        <cNvPr id="51" name="Imagen 50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1" y="168125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902</row>
      <rowOff>9525</rowOff>
    </from>
    <to>
      <col>3</col>
      <colOff>0</colOff>
      <row>902</row>
      <rowOff>180974</rowOff>
    </to>
    <pic>
      <nvPicPr>
        <cNvPr id="52" name="Imagen 51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1719262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917</row>
      <rowOff>19051</rowOff>
    </from>
    <to>
      <col>2</col>
      <colOff>2486025</colOff>
      <row>917</row>
      <rowOff>180975</rowOff>
    </to>
    <pic>
      <nvPicPr>
        <cNvPr id="53" name="Imagen 52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174793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939</row>
      <rowOff>19049</rowOff>
    </from>
    <to>
      <col>3</col>
      <colOff>0</colOff>
      <row>940</row>
      <rowOff>9524</rowOff>
    </to>
    <pic>
      <nvPicPr>
        <cNvPr id="54" name="Imagen 53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179765324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954</row>
      <rowOff>19050</rowOff>
    </from>
    <to>
      <col>3</col>
      <colOff>1</colOff>
      <row>954</row>
      <rowOff>180975</rowOff>
    </to>
    <pic>
      <nvPicPr>
        <cNvPr id="55" name="Imagen 54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1" y="182241825"/>
          <a:ext cx="43053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2447925</colOff>
      <row>8</row>
      <rowOff>171450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10203180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2447925</colOff>
      <row>27</row>
      <rowOff>180975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57575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190499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708660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47</row>
      <rowOff>190499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9916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19050</rowOff>
    </from>
    <to>
      <col>3</col>
      <colOff>0</colOff>
      <row>57</row>
      <rowOff>180975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9251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28575</rowOff>
    </from>
    <to>
      <col>3</col>
      <colOff>0</colOff>
      <row>68</row>
      <rowOff>0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83970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19050</rowOff>
    </from>
    <to>
      <col>2</col>
      <colOff>2457450</colOff>
      <row>79</row>
      <rowOff>19050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672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190499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168497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98</row>
      <rowOff>28575</rowOff>
    </from>
    <to>
      <col>2</col>
      <colOff>2409825</colOff>
      <row>99</row>
      <rowOff>0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773775"/>
          <a:ext cx="4219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3</col>
      <colOff>0</colOff>
      <row>109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08597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120</row>
      <rowOff>28575</rowOff>
    </from>
    <to>
      <col>2</col>
      <colOff>2447925</colOff>
      <row>121</row>
      <rowOff>0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2993350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19050</rowOff>
    </from>
    <to>
      <col>3</col>
      <colOff>0</colOff>
      <row>132</row>
      <rowOff>0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50793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141</row>
      <rowOff>19050</rowOff>
    </from>
    <to>
      <col>3</col>
      <colOff>0</colOff>
      <row>142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6993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</row>
      <rowOff>19050</rowOff>
    </from>
    <to>
      <col>2</col>
      <colOff>2447925</colOff>
      <row>151</row>
      <rowOff>190499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8908375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28575</rowOff>
    </from>
    <to>
      <col>2</col>
      <colOff>2457450</colOff>
      <row>161</row>
      <rowOff>180974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30832425"/>
          <a:ext cx="42672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</row>
      <rowOff>19050</rowOff>
    </from>
    <to>
      <col>2</col>
      <colOff>2447925</colOff>
      <row>171</row>
      <rowOff>190499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272790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181</row>
      <rowOff>19051</rowOff>
    </from>
    <to>
      <col>2</col>
      <colOff>2457451</colOff>
      <row>182</row>
      <rowOff>9525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1" y="34661476"/>
          <a:ext cx="42672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191</row>
      <rowOff>19051</rowOff>
    </from>
    <to>
      <col>2</col>
      <colOff>2457451</colOff>
      <row>191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1" y="36566476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210</row>
      <rowOff>19050</rowOff>
    </from>
    <to>
      <col>3</col>
      <colOff>0</colOff>
      <row>210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84714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220</row>
      <rowOff>28576</rowOff>
    </from>
    <to>
      <col>2</col>
      <colOff>2457450</colOff>
      <row>221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40395526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231</row>
      <rowOff>19051</rowOff>
    </from>
    <to>
      <col>3</col>
      <colOff>0</colOff>
      <row>231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4421505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19051</rowOff>
    </from>
    <to>
      <col>2</col>
      <colOff>2447925</colOff>
      <row>242</row>
      <rowOff>28575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46129576"/>
          <a:ext cx="4257675" cy="2000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251</row>
      <rowOff>19050</rowOff>
    </from>
    <to>
      <col>2</col>
      <colOff>2457451</colOff>
      <row>252</row>
      <rowOff>9525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1" y="48034575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19049</rowOff>
    </from>
    <to>
      <col>2</col>
      <colOff>2447925</colOff>
      <row>261</row>
      <rowOff>180974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996814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272</row>
      <rowOff>19050</rowOff>
    </from>
    <to>
      <col>3</col>
      <colOff>0</colOff>
      <row>272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51873150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282</row>
      <rowOff>19051</rowOff>
    </from>
    <to>
      <col>2</col>
      <colOff>2457451</colOff>
      <row>282</row>
      <rowOff>180975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37972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292</row>
      <rowOff>19050</rowOff>
    </from>
    <to>
      <col>3</col>
      <colOff>0</colOff>
      <row>292</row>
      <rowOff>171449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571172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28575</rowOff>
    </from>
    <to>
      <col>2</col>
      <colOff>2457450</colOff>
      <row>303</row>
      <rowOff>9525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782627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312</row>
      <rowOff>19050</rowOff>
    </from>
    <to>
      <col>2</col>
      <colOff>2457451</colOff>
      <row>312</row>
      <rowOff>190499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59721750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323</row>
      <rowOff>19051</rowOff>
    </from>
    <to>
      <col>2</col>
      <colOff>2447925</colOff>
      <row>324</row>
      <rowOff>9525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61817251"/>
          <a:ext cx="4257675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14</row>
      <rowOff>28576</rowOff>
    </from>
    <to>
      <col>2</col>
      <colOff>2466975</colOff>
      <row>15</row>
      <rowOff>0</rowOff>
    </to>
    <pic>
      <nvPicPr>
        <cNvPr id="2" name="Imagen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837047476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121</row>
      <rowOff>19050</rowOff>
    </from>
    <to>
      <col>3</col>
      <colOff>9525</colOff>
      <row>121</row>
      <rowOff>171450</rowOff>
    </to>
    <pic>
      <nvPicPr>
        <cNvPr id="3" name="Imagen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57440500"/>
          <a:ext cx="43148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</row>
      <rowOff>28576</rowOff>
    </from>
    <to>
      <col>2</col>
      <colOff>2466975</colOff>
      <row>16</row>
      <rowOff>0</rowOff>
    </to>
    <pic>
      <nvPicPr>
        <cNvPr id="4" name="Imagen 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3724750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9525</rowOff>
    </from>
    <to>
      <col>3</col>
      <colOff>0</colOff>
      <row>158</row>
      <rowOff>180975</rowOff>
    </to>
    <pic>
      <nvPicPr>
        <cNvPr id="5" name="Imagen 4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8222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122</row>
      <rowOff>180975</rowOff>
    </to>
    <pic>
      <nvPicPr>
        <cNvPr id="6" name="Imagen 5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2791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19050</rowOff>
    </from>
    <to>
      <col>2</col>
      <colOff>2476500</colOff>
      <row>157</row>
      <rowOff>190499</rowOff>
    </to>
    <pic>
      <nvPicPr>
        <cNvPr id="7" name="Imagen 6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8232100"/>
          <a:ext cx="42862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191</row>
      <rowOff>19050</rowOff>
    </from>
    <to>
      <col>3</col>
      <colOff>9525</colOff>
      <row>191</row>
      <rowOff>180263</rowOff>
    </to>
    <pic>
      <nvPicPr>
        <cNvPr id="8" name="Imagen 7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328100"/>
          <a:ext cx="4314825" cy="1612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9525</rowOff>
    </from>
    <to>
      <col>3</col>
      <colOff>828675</colOff>
      <row>161</row>
      <rowOff>9526</rowOff>
    </to>
    <pic>
      <nvPicPr>
        <cNvPr id="9" name="Imagen 8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8603575"/>
          <a:ext cx="5133975" cy="3810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203</row>
      <rowOff>19050</rowOff>
    </from>
    <to>
      <col>2</col>
      <colOff>2476501</colOff>
      <row>204</row>
      <rowOff>9525</rowOff>
    </to>
    <pic>
      <nvPicPr>
        <cNvPr id="10" name="Imagen 9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385191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273</row>
      <rowOff>28575</rowOff>
    </from>
    <to>
      <col>2</col>
      <colOff>2486025</colOff>
      <row>273</row>
      <rowOff>180974</rowOff>
    </to>
    <pic>
      <nvPicPr>
        <cNvPr id="11" name="Imagen 10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167312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</row>
      <rowOff>9525</rowOff>
    </from>
    <to>
      <col>3</col>
      <colOff>0</colOff>
      <row>274</row>
      <rowOff>180975</rowOff>
    </to>
    <pic>
      <nvPicPr>
        <cNvPr id="12" name="Imagen 11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18541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19050</rowOff>
    </from>
    <to>
      <col>2</col>
      <colOff>2486025</colOff>
      <row>285</row>
      <rowOff>190499</rowOff>
    </to>
    <pic>
      <nvPicPr>
        <cNvPr id="13" name="Imagen 12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54368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310</row>
      <rowOff>19050</rowOff>
    </from>
    <to>
      <col>3</col>
      <colOff>0</colOff>
      <row>310</row>
      <rowOff>180975</rowOff>
    </to>
    <pic>
      <nvPicPr>
        <cNvPr id="14" name="Imagen 13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591312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317</row>
      <rowOff>19051</rowOff>
    </from>
    <to>
      <col>3</col>
      <colOff>1</colOff>
      <row>317</row>
      <rowOff>180975</rowOff>
    </to>
    <pic>
      <nvPicPr>
        <cNvPr id="15" name="Imagen 14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6046470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391</row>
      <rowOff>19050</rowOff>
    </from>
    <to>
      <col>2</col>
      <colOff>2486025</colOff>
      <row>391</row>
      <rowOff>190499</rowOff>
    </to>
    <pic>
      <nvPicPr>
        <cNvPr id="16" name="Imagen 15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74599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392</row>
      <rowOff>9525</rowOff>
    </from>
    <to>
      <col>2</col>
      <colOff>2486025</colOff>
      <row>392</row>
      <rowOff>190500</rowOff>
    </to>
    <pic>
      <nvPicPr>
        <cNvPr id="17" name="Imagen 16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747807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402</row>
      <rowOff>19051</rowOff>
    </from>
    <to>
      <col>2</col>
      <colOff>2486025</colOff>
      <row>402</row>
      <rowOff>189743</rowOff>
    </to>
    <pic>
      <nvPicPr>
        <cNvPr id="18" name="Imagen 17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6704826"/>
          <a:ext cx="4295775" cy="17069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488</row>
      <rowOff>19051</rowOff>
    </from>
    <to>
      <col>3</col>
      <colOff>0</colOff>
      <row>488</row>
      <rowOff>180975</rowOff>
    </to>
    <pic>
      <nvPicPr>
        <cNvPr id="19" name="Imagen 18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93087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501</row>
      <rowOff>19050</rowOff>
    </from>
    <to>
      <col>3</col>
      <colOff>0</colOff>
      <row>501</row>
      <rowOff>171449</rowOff>
    </to>
    <pic>
      <nvPicPr>
        <cNvPr id="20" name="Imagen 19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953928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489</row>
      <rowOff>9526</rowOff>
    </from>
    <to>
      <col>3</col>
      <colOff>9525</colOff>
      <row>489</row>
      <rowOff>190500</rowOff>
    </to>
    <pic>
      <nvPicPr>
        <cNvPr id="21" name="Imagen 20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932878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19051</rowOff>
    </from>
    <to>
      <col>2</col>
      <colOff>2486025</colOff>
      <row>569</row>
      <rowOff>0</rowOff>
    </to>
    <pic>
      <nvPicPr>
        <cNvPr id="22" name="Imagen 21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0" y="1083564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624</row>
      <rowOff>19051</rowOff>
    </from>
    <to>
      <col>2</col>
      <colOff>2486025</colOff>
      <row>624</row>
      <rowOff>180975</rowOff>
    </to>
    <pic>
      <nvPicPr>
        <cNvPr id="23" name="Imagen 22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1188339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569</row>
      <rowOff>9525</rowOff>
    </from>
    <to>
      <col>2</col>
      <colOff>2476500</colOff>
      <row>569</row>
      <rowOff>180975</rowOff>
    </to>
    <pic>
      <nvPicPr>
        <cNvPr id="24" name="Imagen 23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1085659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635</row>
      <rowOff>9526</rowOff>
    </from>
    <to>
      <col>2</col>
      <colOff>2486025</colOff>
      <row>635</row>
      <rowOff>171450</rowOff>
    </to>
    <pic>
      <nvPicPr>
        <cNvPr id="25" name="Imagen 24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1211580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711</row>
      <rowOff>28576</rowOff>
    </from>
    <to>
      <col>2</col>
      <colOff>2486025</colOff>
      <row>711</row>
      <rowOff>180976</rowOff>
    </to>
    <pic>
      <nvPicPr>
        <cNvPr id="26" name="Imagen 25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135655051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712</row>
      <rowOff>28575</rowOff>
    </from>
    <to>
      <col>2</col>
      <colOff>2476500</colOff>
      <row>712</row>
      <rowOff>180975</rowOff>
    </to>
    <pic>
      <nvPicPr>
        <cNvPr id="27" name="Imagen 26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1358455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4</col>
      <colOff>19051</colOff>
      <row>635</row>
      <rowOff>19051</rowOff>
    </from>
    <to>
      <col>6</col>
      <colOff>114300</colOff>
      <row>635</row>
      <rowOff>182259</rowOff>
    </to>
    <pic>
      <nvPicPr>
        <cNvPr id="28" name="Imagen 27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5172076" y="121167526"/>
          <a:ext cx="2476499" cy="16320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731</row>
      <rowOff>19049</rowOff>
    </from>
    <to>
      <col>3</col>
      <colOff>1</colOff>
      <row>731</row>
      <rowOff>200024</rowOff>
    </to>
    <pic>
      <nvPicPr>
        <cNvPr id="29" name="Imagen 28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1" y="139465049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788</row>
      <rowOff>19050</rowOff>
    </from>
    <to>
      <col>2</col>
      <colOff>2495549</colOff>
      <row>788</row>
      <rowOff>190500</rowOff>
    </to>
    <pic>
      <nvPicPr>
        <cNvPr id="30" name="Imagen 29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150342600"/>
          <a:ext cx="4305299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789</row>
      <rowOff>28574</rowOff>
    </from>
    <to>
      <col>3</col>
      <colOff>9524</colOff>
      <row>789</row>
      <rowOff>183019</rowOff>
    </to>
    <pic>
      <nvPicPr>
        <cNvPr id="31" name="Imagen 30"/>
        <cNvPicPr>
          <a:picLocks noChangeAspect="1"/>
        </cNvPicPr>
      </nvPicPr>
      <blipFill>
        <a:blip r:embed="rId31"/>
        <a:stretch>
          <a:fillRect/>
        </a:stretch>
      </blipFill>
      <spPr>
        <a:xfrm>
          <a:off x="0" y="150514049"/>
          <a:ext cx="4314824" cy="1544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804</row>
      <rowOff>19050</rowOff>
    </from>
    <to>
      <col>2</col>
      <colOff>2476501</colOff>
      <row>805</row>
      <rowOff>0</rowOff>
    </to>
    <pic>
      <nvPicPr>
        <cNvPr id="32" name="Imagen 31"/>
        <cNvPicPr>
          <a:picLocks noChangeAspect="1"/>
        </cNvPicPr>
      </nvPicPr>
      <blipFill>
        <a:blip r:embed="rId32"/>
        <a:stretch>
          <a:fillRect/>
        </a:stretch>
      </blipFill>
      <spPr>
        <a:xfrm>
          <a:off x="1" y="1533906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876</row>
      <rowOff>19050</rowOff>
    </from>
    <to>
      <col>3</col>
      <colOff>9525</colOff>
      <row>876</row>
      <rowOff>190500</rowOff>
    </to>
    <pic>
      <nvPicPr>
        <cNvPr id="33" name="Imagen 32"/>
        <cNvPicPr>
          <a:picLocks noChangeAspect="1"/>
        </cNvPicPr>
      </nvPicPr>
      <blipFill>
        <a:blip r:embed="rId33"/>
        <a:stretch>
          <a:fillRect/>
        </a:stretch>
      </blipFill>
      <spPr>
        <a:xfrm>
          <a:off x="0" y="1669161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877</row>
      <rowOff>19050</rowOff>
    </from>
    <to>
      <col>3</col>
      <colOff>28575</colOff>
      <row>878</row>
      <rowOff>9525</rowOff>
    </to>
    <pic>
      <nvPicPr>
        <cNvPr id="34" name="Imagen 33"/>
        <cNvPicPr>
          <a:picLocks noChangeAspect="1"/>
        </cNvPicPr>
      </nvPicPr>
      <blipFill>
        <a:blip r:embed="rId34"/>
        <a:stretch>
          <a:fillRect/>
        </a:stretch>
      </blipFill>
      <spPr>
        <a:xfrm>
          <a:off x="0" y="167125650"/>
          <a:ext cx="43338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805</row>
      <rowOff>0</rowOff>
    </from>
    <to>
      <col>2</col>
      <colOff>2466975</colOff>
      <row>805</row>
      <rowOff>190500</rowOff>
    </to>
    <pic>
      <nvPicPr>
        <cNvPr id="35" name="Imagen 34"/>
        <cNvPicPr>
          <a:picLocks noChangeAspect="1"/>
        </cNvPicPr>
      </nvPicPr>
      <blipFill>
        <a:blip r:embed="rId35"/>
        <a:stretch>
          <a:fillRect/>
        </a:stretch>
      </blipFill>
      <spPr>
        <a:xfrm>
          <a:off x="0" y="153581100"/>
          <a:ext cx="427672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889</row>
      <rowOff>28576</rowOff>
    </from>
    <to>
      <col>2</col>
      <colOff>2486025</colOff>
      <row>889</row>
      <rowOff>190500</rowOff>
    </to>
    <pic>
      <nvPicPr>
        <cNvPr id="36" name="Imagen 35"/>
        <cNvPicPr>
          <a:picLocks noChangeAspect="1"/>
        </cNvPicPr>
      </nvPicPr>
      <blipFill>
        <a:blip r:embed="rId36"/>
        <a:stretch>
          <a:fillRect/>
        </a:stretch>
      </blipFill>
      <spPr>
        <a:xfrm>
          <a:off x="0" y="1696307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957</row>
      <rowOff>28575</rowOff>
    </from>
    <to>
      <col>3</col>
      <colOff>0</colOff>
      <row>957</row>
      <rowOff>200024</rowOff>
    </to>
    <pic>
      <nvPicPr>
        <cNvPr id="37" name="Imagen 36"/>
        <cNvPicPr>
          <a:picLocks noChangeAspect="1"/>
        </cNvPicPr>
      </nvPicPr>
      <blipFill>
        <a:blip r:embed="rId37"/>
        <a:stretch>
          <a:fillRect/>
        </a:stretch>
      </blipFill>
      <spPr>
        <a:xfrm>
          <a:off x="0" y="182394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971</row>
      <rowOff>19051</rowOff>
    </from>
    <to>
      <col>2</col>
      <colOff>2486025</colOff>
      <row>971</row>
      <rowOff>161925</rowOff>
    </to>
    <pic>
      <nvPicPr>
        <cNvPr id="38" name="Imagen 37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0" y="184861201"/>
          <a:ext cx="429577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995</row>
      <rowOff>19051</rowOff>
    </from>
    <to>
      <col>2</col>
      <colOff>2466975</colOff>
      <row>995</row>
      <rowOff>180975</rowOff>
    </to>
    <pic>
      <nvPicPr>
        <cNvPr id="39" name="Imagen 38"/>
        <cNvPicPr>
          <a:picLocks noChangeAspect="1"/>
        </cNvPicPr>
      </nvPicPr>
      <blipFill>
        <a:blip r:embed="rId39"/>
        <a:stretch>
          <a:fillRect/>
        </a:stretch>
      </blipFill>
      <spPr>
        <a:xfrm>
          <a:off x="0" y="189833251"/>
          <a:ext cx="42767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890</row>
      <rowOff>19050</rowOff>
    </from>
    <to>
      <col>2</col>
      <colOff>2486025</colOff>
      <row>890</row>
      <rowOff>190499</rowOff>
    </to>
    <pic>
      <nvPicPr>
        <cNvPr id="40" name="Imagen 39"/>
        <cNvPicPr>
          <a:picLocks noChangeAspect="1"/>
        </cNvPicPr>
      </nvPicPr>
      <blipFill>
        <a:blip r:embed="rId40"/>
        <a:stretch>
          <a:fillRect/>
        </a:stretch>
      </blipFill>
      <spPr>
        <a:xfrm>
          <a:off x="0" y="1698307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958</row>
      <rowOff>19051</rowOff>
    </from>
    <to>
      <col>3</col>
      <colOff>9525</colOff>
      <row>959</row>
      <rowOff>0</rowOff>
    </to>
    <pic>
      <nvPicPr>
        <cNvPr id="41" name="Imagen 40"/>
        <cNvPicPr>
          <a:picLocks noChangeAspect="1"/>
        </cNvPicPr>
      </nvPicPr>
      <blipFill>
        <a:blip r:embed="rId41"/>
        <a:stretch>
          <a:fillRect/>
        </a:stretch>
      </blipFill>
      <spPr>
        <a:xfrm>
          <a:off x="0" y="18278475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972</row>
      <rowOff>9525</rowOff>
    </from>
    <to>
      <col>2</col>
      <colOff>2486025</colOff>
      <row>972</row>
      <rowOff>171450</rowOff>
    </to>
    <pic>
      <nvPicPr>
        <cNvPr id="42" name="Imagen 41"/>
        <cNvPicPr>
          <a:picLocks noChangeAspect="1"/>
        </cNvPicPr>
      </nvPicPr>
      <blipFill>
        <a:blip r:embed="rId42"/>
        <a:stretch>
          <a:fillRect/>
        </a:stretch>
      </blipFill>
      <spPr>
        <a:xfrm>
          <a:off x="0" y="1854422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996</row>
      <rowOff>9525</rowOff>
    </from>
    <to>
      <col>3</col>
      <colOff>0</colOff>
      <row>996</row>
      <rowOff>180974</rowOff>
    </to>
    <pic>
      <nvPicPr>
        <cNvPr id="43" name="Imagen 42"/>
        <cNvPicPr>
          <a:picLocks noChangeAspect="1"/>
        </cNvPicPr>
      </nvPicPr>
      <blipFill>
        <a:blip r:embed="rId43"/>
        <a:stretch>
          <a:fillRect/>
        </a:stretch>
      </blipFill>
      <spPr>
        <a:xfrm>
          <a:off x="0" y="190014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1036</row>
      <rowOff>28575</rowOff>
    </from>
    <to>
      <col>2</col>
      <colOff>2486025</colOff>
      <row>1036</row>
      <rowOff>190500</rowOff>
    </to>
    <pic>
      <nvPicPr>
        <cNvPr id="44" name="Imagen 43"/>
        <cNvPicPr>
          <a:picLocks noChangeAspect="1"/>
        </cNvPicPr>
      </nvPicPr>
      <blipFill>
        <a:blip r:embed="rId44"/>
        <a:stretch>
          <a:fillRect/>
        </a:stretch>
      </blipFill>
      <spPr>
        <a:xfrm>
          <a:off x="0" y="197653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1115</row>
      <rowOff>9525</rowOff>
    </from>
    <to>
      <col>2</col>
      <colOff>2476500</colOff>
      <row>1115</row>
      <rowOff>180975</rowOff>
    </to>
    <pic>
      <nvPicPr>
        <cNvPr id="45" name="Imagen 44"/>
        <cNvPicPr>
          <a:picLocks noChangeAspect="1"/>
        </cNvPicPr>
      </nvPicPr>
      <blipFill>
        <a:blip r:embed="rId45"/>
        <a:stretch>
          <a:fillRect/>
        </a:stretch>
      </blipFill>
      <spPr>
        <a:xfrm>
          <a:off x="0" y="2124932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1037</row>
      <rowOff>28575</rowOff>
    </from>
    <to>
      <col>3</col>
      <colOff>0</colOff>
      <row>1037</row>
      <rowOff>180975</rowOff>
    </to>
    <pic>
      <nvPicPr>
        <cNvPr id="46" name="Imagen 45"/>
        <cNvPicPr>
          <a:picLocks noChangeAspect="1"/>
        </cNvPicPr>
      </nvPicPr>
      <blipFill>
        <a:blip r:embed="rId46"/>
        <a:stretch>
          <a:fillRect/>
        </a:stretch>
      </blipFill>
      <spPr>
        <a:xfrm>
          <a:off x="0" y="1979199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1125</row>
      <rowOff>19051</rowOff>
    </from>
    <to>
      <col>2</col>
      <colOff>2486025</colOff>
      <row>1125</row>
      <rowOff>180975</rowOff>
    </to>
    <pic>
      <nvPicPr>
        <cNvPr id="47" name="Imagen 46"/>
        <cNvPicPr>
          <a:picLocks noChangeAspect="1"/>
        </cNvPicPr>
      </nvPicPr>
      <blipFill>
        <a:blip r:embed="rId47"/>
        <a:stretch>
          <a:fillRect/>
        </a:stretch>
      </blipFill>
      <spPr>
        <a:xfrm>
          <a:off x="0" y="214674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1183</row>
      <rowOff>19050</rowOff>
    </from>
    <to>
      <col>2</col>
      <colOff>2476500</colOff>
      <row>1183</row>
      <rowOff>180975</rowOff>
    </to>
    <pic>
      <nvPicPr>
        <cNvPr id="48" name="Imagen 47"/>
        <cNvPicPr>
          <a:picLocks noChangeAspect="1"/>
        </cNvPicPr>
      </nvPicPr>
      <blipFill>
        <a:blip r:embed="rId48"/>
        <a:stretch>
          <a:fillRect/>
        </a:stretch>
      </blipFill>
      <spPr>
        <a:xfrm>
          <a:off x="0" y="2257234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1184</row>
      <rowOff>9525</rowOff>
    </from>
    <to>
      <col>2</col>
      <colOff>2476501</colOff>
      <row>1184</row>
      <rowOff>180975</rowOff>
    </to>
    <pic>
      <nvPicPr>
        <cNvPr id="49" name="Imagen 48"/>
        <cNvPicPr>
          <a:picLocks noChangeAspect="1"/>
        </cNvPicPr>
      </nvPicPr>
      <blipFill>
        <a:blip r:embed="rId49"/>
        <a:stretch>
          <a:fillRect/>
        </a:stretch>
      </blipFill>
      <spPr>
        <a:xfrm>
          <a:off x="1" y="2259425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1198</row>
      <rowOff>19050</rowOff>
    </from>
    <to>
      <col>3</col>
      <colOff>0</colOff>
      <row>1198</row>
      <rowOff>171449</rowOff>
    </to>
    <pic>
      <nvPicPr>
        <cNvPr id="50" name="Imagen 49"/>
        <cNvPicPr>
          <a:picLocks noChangeAspect="1"/>
        </cNvPicPr>
      </nvPicPr>
      <blipFill>
        <a:blip r:embed="rId50"/>
        <a:stretch>
          <a:fillRect/>
        </a:stretch>
      </blipFill>
      <spPr>
        <a:xfrm>
          <a:off x="0" y="228619050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1282</row>
      <rowOff>19050</rowOff>
    </from>
    <to>
      <col>3</col>
      <colOff>0</colOff>
      <row>1282</row>
      <rowOff>190499</rowOff>
    </to>
    <pic>
      <nvPicPr>
        <cNvPr id="51" name="Imagen 50"/>
        <cNvPicPr>
          <a:picLocks noChangeAspect="1"/>
        </cNvPicPr>
      </nvPicPr>
      <blipFill>
        <a:blip r:embed="rId51"/>
        <a:stretch>
          <a:fillRect/>
        </a:stretch>
      </blipFill>
      <spPr>
        <a:xfrm>
          <a:off x="0" y="2446210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1281</row>
      <rowOff>19049</rowOff>
    </from>
    <to>
      <col>3</col>
      <colOff>9525</colOff>
      <row>1282</row>
      <rowOff>11221</rowOff>
    </to>
    <pic>
      <nvPicPr>
        <cNvPr id="52" name="Imagen 51"/>
        <cNvPicPr>
          <a:picLocks noChangeAspect="1"/>
        </cNvPicPr>
      </nvPicPr>
      <blipFill>
        <a:blip r:embed="rId52"/>
        <a:stretch>
          <a:fillRect/>
        </a:stretch>
      </blipFill>
      <spPr>
        <a:xfrm>
          <a:off x="0" y="244430549"/>
          <a:ext cx="4314825" cy="19219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1197</row>
      <rowOff>19051</rowOff>
    </from>
    <to>
      <col>3</col>
      <colOff>0</colOff>
      <row>1197</row>
      <rowOff>180975</rowOff>
    </to>
    <pic>
      <nvPicPr>
        <cNvPr id="53" name="Imagen 52"/>
        <cNvPicPr>
          <a:picLocks noChangeAspect="1"/>
        </cNvPicPr>
      </nvPicPr>
      <blipFill>
        <a:blip r:embed="rId53"/>
        <a:stretch>
          <a:fillRect/>
        </a:stretch>
      </blipFill>
      <spPr>
        <a:xfrm>
          <a:off x="0" y="2284285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1368</row>
      <rowOff>19051</rowOff>
    </from>
    <to>
      <col>2</col>
      <colOff>2486025</colOff>
      <row>1368</row>
      <rowOff>180975</rowOff>
    </to>
    <pic>
      <nvPicPr>
        <cNvPr id="54" name="Imagen 53"/>
        <cNvPicPr>
          <a:picLocks noChangeAspect="1"/>
        </cNvPicPr>
      </nvPicPr>
      <blipFill>
        <a:blip r:embed="rId54"/>
        <a:stretch>
          <a:fillRect/>
        </a:stretch>
      </blipFill>
      <spPr>
        <a:xfrm>
          <a:off x="0" y="2610231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1293</row>
      <rowOff>19050</rowOff>
    </from>
    <to>
      <col>3</col>
      <colOff>1</colOff>
      <row>1293</row>
      <rowOff>171450</rowOff>
    </to>
    <pic>
      <nvPicPr>
        <cNvPr id="55" name="Imagen 54"/>
        <cNvPicPr>
          <a:picLocks noChangeAspect="1"/>
        </cNvPicPr>
      </nvPicPr>
      <blipFill>
        <a:blip r:embed="rId55"/>
        <a:stretch>
          <a:fillRect/>
        </a:stretch>
      </blipFill>
      <spPr>
        <a:xfrm>
          <a:off x="1" y="2467356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1369</row>
      <rowOff>19050</rowOff>
    </from>
    <to>
      <col>2</col>
      <colOff>2486025</colOff>
      <row>1369</row>
      <rowOff>190499</rowOff>
    </to>
    <pic>
      <nvPicPr>
        <cNvPr id="56" name="Imagen 55"/>
        <cNvPicPr>
          <a:picLocks noChangeAspect="1"/>
        </cNvPicPr>
      </nvPicPr>
      <blipFill>
        <a:blip r:embed="rId56"/>
        <a:stretch>
          <a:fillRect/>
        </a:stretch>
      </blipFill>
      <spPr>
        <a:xfrm>
          <a:off x="0" y="26125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1484</row>
      <rowOff>19050</rowOff>
    </from>
    <to>
      <col>3</col>
      <colOff>1</colOff>
      <row>1484</row>
      <rowOff>171450</rowOff>
    </to>
    <pic>
      <nvPicPr>
        <cNvPr id="57" name="Imagen 56"/>
        <cNvPicPr>
          <a:picLocks noChangeAspect="1"/>
        </cNvPicPr>
      </nvPicPr>
      <blipFill>
        <a:blip r:embed="rId57"/>
        <a:stretch>
          <a:fillRect/>
        </a:stretch>
      </blipFill>
      <spPr>
        <a:xfrm>
          <a:off x="1" y="2824257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1458</row>
      <rowOff>28576</rowOff>
    </from>
    <to>
      <col>2</col>
      <colOff>2486025</colOff>
      <row>1458</row>
      <rowOff>190500</rowOff>
    </to>
    <pic>
      <nvPicPr>
        <cNvPr id="58" name="Imagen 57"/>
        <cNvPicPr>
          <a:picLocks noChangeAspect="1"/>
        </cNvPicPr>
      </nvPicPr>
      <blipFill>
        <a:blip r:embed="rId58"/>
        <a:stretch>
          <a:fillRect/>
        </a:stretch>
      </blipFill>
      <spPr>
        <a:xfrm>
          <a:off x="0" y="27767280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1444</row>
      <rowOff>19049</rowOff>
    </from>
    <to>
      <col>3</col>
      <colOff>0</colOff>
      <row>1444</row>
      <rowOff>200024</rowOff>
    </to>
    <pic>
      <nvPicPr>
        <cNvPr id="59" name="Imagen 58"/>
        <cNvPicPr>
          <a:picLocks noChangeAspect="1"/>
        </cNvPicPr>
      </nvPicPr>
      <blipFill>
        <a:blip r:embed="rId59"/>
        <a:stretch>
          <a:fillRect/>
        </a:stretch>
      </blipFill>
      <spPr>
        <a:xfrm>
          <a:off x="0" y="275186774"/>
          <a:ext cx="43053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1384</row>
      <rowOff>19050</rowOff>
    </from>
    <to>
      <col>3</col>
      <colOff>9525</colOff>
      <row>1384</row>
      <rowOff>190500</rowOff>
    </to>
    <pic>
      <nvPicPr>
        <cNvPr id="60" name="Imagen 59"/>
        <cNvPicPr>
          <a:picLocks noChangeAspect="1"/>
        </cNvPicPr>
      </nvPicPr>
      <blipFill>
        <a:blip r:embed="rId60"/>
        <a:stretch>
          <a:fillRect/>
        </a:stretch>
      </blipFill>
      <spPr>
        <a:xfrm>
          <a:off x="0" y="2641377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1459</row>
      <rowOff>19050</rowOff>
    </from>
    <to>
      <col>2</col>
      <colOff>2486025</colOff>
      <row>1459</row>
      <rowOff>180975</rowOff>
    </to>
    <pic>
      <nvPicPr>
        <cNvPr id="61" name="Imagen 60"/>
        <cNvPicPr>
          <a:picLocks noChangeAspect="1"/>
        </cNvPicPr>
      </nvPicPr>
      <blipFill>
        <a:blip r:embed="rId61"/>
        <a:stretch>
          <a:fillRect/>
        </a:stretch>
      </blipFill>
      <spPr>
        <a:xfrm>
          <a:off x="0" y="2780633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1445</row>
      <rowOff>28575</rowOff>
    </from>
    <to>
      <col>3</col>
      <colOff>9525</colOff>
      <row>1445</row>
      <rowOff>180974</rowOff>
    </to>
    <pic>
      <nvPicPr>
        <cNvPr id="62" name="Imagen 61"/>
        <cNvPicPr>
          <a:picLocks noChangeAspect="1"/>
        </cNvPicPr>
      </nvPicPr>
      <blipFill>
        <a:blip r:embed="rId62"/>
        <a:stretch>
          <a:fillRect/>
        </a:stretch>
      </blipFill>
      <spPr>
        <a:xfrm>
          <a:off x="0" y="2755963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1385</row>
      <rowOff>19050</rowOff>
    </from>
    <to>
      <col>3</col>
      <colOff>9525</colOff>
      <row>1385</row>
      <rowOff>180975</rowOff>
    </to>
    <pic>
      <nvPicPr>
        <cNvPr id="63" name="Imagen 62"/>
        <cNvPicPr>
          <a:picLocks noChangeAspect="1"/>
        </cNvPicPr>
      </nvPicPr>
      <blipFill>
        <a:blip r:embed="rId63"/>
        <a:stretch>
          <a:fillRect/>
        </a:stretch>
      </blipFill>
      <spPr>
        <a:xfrm>
          <a:off x="0" y="2643473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1528</row>
      <rowOff>19050</rowOff>
    </from>
    <to>
      <col>2</col>
      <colOff>2476500</colOff>
      <row>1528</row>
      <rowOff>171450</rowOff>
    </to>
    <pic>
      <nvPicPr>
        <cNvPr id="64" name="Imagen 63"/>
        <cNvPicPr>
          <a:picLocks noChangeAspect="1"/>
        </cNvPicPr>
      </nvPicPr>
      <blipFill>
        <a:blip r:embed="rId64"/>
        <a:stretch>
          <a:fillRect/>
        </a:stretch>
      </blipFill>
      <spPr>
        <a:xfrm>
          <a:off x="0" y="2898743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1602</row>
      <rowOff>19051</rowOff>
    </from>
    <to>
      <col>2</col>
      <colOff>2486025</colOff>
      <row>1602</row>
      <rowOff>180975</rowOff>
    </to>
    <pic>
      <nvPicPr>
        <cNvPr id="65" name="Imagen 64"/>
        <cNvPicPr>
          <a:picLocks noChangeAspect="1"/>
        </cNvPicPr>
      </nvPicPr>
      <blipFill>
        <a:blip r:embed="rId65"/>
        <a:stretch>
          <a:fillRect/>
        </a:stretch>
      </blipFill>
      <spPr>
        <a:xfrm>
          <a:off x="0" y="30378082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1529</row>
      <rowOff>0</rowOff>
    </from>
    <to>
      <col>2</col>
      <colOff>2457451</colOff>
      <row>1529</row>
      <rowOff>180975</rowOff>
    </to>
    <pic>
      <nvPicPr>
        <cNvPr id="67" name="Imagen 66"/>
        <cNvPicPr>
          <a:picLocks noChangeAspect="1"/>
        </cNvPicPr>
      </nvPicPr>
      <blipFill>
        <a:blip r:embed="rId66"/>
        <a:stretch>
          <a:fillRect/>
        </a:stretch>
      </blipFill>
      <spPr>
        <a:xfrm>
          <a:off x="1" y="290283900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1617</row>
      <rowOff>19050</rowOff>
    </from>
    <to>
      <col>3</col>
      <colOff>0</colOff>
      <row>1617</row>
      <rowOff>180975</rowOff>
    </to>
    <pic>
      <nvPicPr>
        <cNvPr id="66" name="Imagen 65"/>
        <cNvPicPr>
          <a:picLocks noChangeAspect="1"/>
        </cNvPicPr>
      </nvPicPr>
      <blipFill>
        <a:blip r:embed="rId67"/>
        <a:stretch>
          <a:fillRect/>
        </a:stretch>
      </blipFill>
      <spPr>
        <a:xfrm>
          <a:off x="0" y="30635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1715</row>
      <rowOff>19051</rowOff>
    </from>
    <to>
      <col>2</col>
      <colOff>2476500</colOff>
      <row>1715</row>
      <rowOff>180975</rowOff>
    </to>
    <pic>
      <nvPicPr>
        <cNvPr id="68" name="Imagen 67"/>
        <cNvPicPr>
          <a:picLocks noChangeAspect="1"/>
        </cNvPicPr>
      </nvPicPr>
      <blipFill>
        <a:blip r:embed="rId68"/>
        <a:stretch>
          <a:fillRect/>
        </a:stretch>
      </blipFill>
      <spPr>
        <a:xfrm>
          <a:off x="0" y="32445007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1716</row>
      <rowOff>9525</rowOff>
    </from>
    <to>
      <col>2</col>
      <colOff>2486025</colOff>
      <row>1716</row>
      <rowOff>190499</rowOff>
    </to>
    <pic>
      <nvPicPr>
        <cNvPr id="69" name="Imagen 68"/>
        <cNvPicPr>
          <a:picLocks noChangeAspect="1"/>
        </cNvPicPr>
      </nvPicPr>
      <blipFill>
        <a:blip r:embed="rId69"/>
        <a:stretch>
          <a:fillRect/>
        </a:stretch>
      </blipFill>
      <spPr>
        <a:xfrm>
          <a:off x="0" y="324650100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1618</row>
      <rowOff>19050</rowOff>
    </from>
    <to>
      <col>3</col>
      <colOff>19050</colOff>
      <row>1618</row>
      <rowOff>180975</rowOff>
    </to>
    <pic>
      <nvPicPr>
        <cNvPr id="70" name="Imagen 69"/>
        <cNvPicPr>
          <a:picLocks noChangeAspect="1"/>
        </cNvPicPr>
      </nvPicPr>
      <blipFill>
        <a:blip r:embed="rId70"/>
        <a:stretch>
          <a:fillRect/>
        </a:stretch>
      </blipFill>
      <spPr>
        <a:xfrm>
          <a:off x="0" y="306752625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1603</row>
      <rowOff>19050</rowOff>
    </from>
    <to>
      <col>2</col>
      <colOff>2486025</colOff>
      <row>1603</row>
      <rowOff>190499</rowOff>
    </to>
    <pic>
      <nvPicPr>
        <cNvPr id="71" name="Imagen 70"/>
        <cNvPicPr>
          <a:picLocks noChangeAspect="1"/>
        </cNvPicPr>
      </nvPicPr>
      <blipFill>
        <a:blip r:embed="rId71"/>
        <a:stretch>
          <a:fillRect/>
        </a:stretch>
      </blipFill>
      <spPr>
        <a:xfrm>
          <a:off x="0" y="304266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1741</row>
      <rowOff>19050</rowOff>
    </from>
    <to>
      <col>3</col>
      <colOff>1</colOff>
      <row>1741</row>
      <rowOff>190500</rowOff>
    </to>
    <pic>
      <nvPicPr>
        <cNvPr id="72" name="Imagen 71"/>
        <cNvPicPr>
          <a:picLocks noChangeAspect="1"/>
        </cNvPicPr>
      </nvPicPr>
      <blipFill>
        <a:blip r:embed="rId72"/>
        <a:stretch>
          <a:fillRect/>
        </a:stretch>
      </blipFill>
      <spPr>
        <a:xfrm>
          <a:off x="1" y="33236535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1877</row>
      <rowOff>19050</rowOff>
    </from>
    <to>
      <col>2</col>
      <colOff>2476501</colOff>
      <row>1877</row>
      <rowOff>190500</rowOff>
    </to>
    <pic>
      <nvPicPr>
        <cNvPr id="73" name="Imagen 72"/>
        <cNvPicPr>
          <a:picLocks noChangeAspect="1"/>
        </cNvPicPr>
      </nvPicPr>
      <blipFill>
        <a:blip r:embed="rId73"/>
        <a:stretch>
          <a:fillRect/>
        </a:stretch>
      </blipFill>
      <spPr>
        <a:xfrm>
          <a:off x="1" y="3580733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1742</row>
      <rowOff>9525</rowOff>
    </from>
    <to>
      <col>3</col>
      <colOff>19050</colOff>
      <row>1742</row>
      <rowOff>190500</rowOff>
    </to>
    <pic>
      <nvPicPr>
        <cNvPr id="74" name="Imagen 73"/>
        <cNvPicPr>
          <a:picLocks noChangeAspect="1"/>
        </cNvPicPr>
      </nvPicPr>
      <blipFill>
        <a:blip r:embed="rId74"/>
        <a:stretch>
          <a:fillRect/>
        </a:stretch>
      </blipFill>
      <spPr>
        <a:xfrm>
          <a:off x="0" y="332555850"/>
          <a:ext cx="43243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1878</row>
      <rowOff>9525</rowOff>
    </from>
    <to>
      <col>2</col>
      <colOff>2466975</colOff>
      <row>1878</row>
      <rowOff>180975</rowOff>
    </to>
    <pic>
      <nvPicPr>
        <cNvPr id="75" name="Imagen 74"/>
        <cNvPicPr>
          <a:picLocks noChangeAspect="1"/>
        </cNvPicPr>
      </nvPicPr>
      <blipFill>
        <a:blip r:embed="rId75"/>
        <a:stretch>
          <a:fillRect/>
        </a:stretch>
      </blipFill>
      <spPr>
        <a:xfrm>
          <a:off x="0" y="358463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1890</row>
      <rowOff>19050</rowOff>
    </from>
    <to>
      <col>2</col>
      <colOff>2486025</colOff>
      <row>1891</row>
      <rowOff>9524</rowOff>
    </to>
    <pic>
      <nvPicPr>
        <cNvPr id="76" name="Imagen 75"/>
        <cNvPicPr>
          <a:picLocks noChangeAspect="1"/>
        </cNvPicPr>
      </nvPicPr>
      <blipFill>
        <a:blip r:embed="rId76"/>
        <a:stretch>
          <a:fillRect/>
        </a:stretch>
      </blipFill>
      <spPr>
        <a:xfrm>
          <a:off x="0" y="360778425"/>
          <a:ext cx="429577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1965</row>
      <rowOff>28575</rowOff>
    </from>
    <to>
      <col>2</col>
      <colOff>2486025</colOff>
      <row>1965</row>
      <rowOff>180974</rowOff>
    </to>
    <pic>
      <nvPicPr>
        <cNvPr id="77" name="Imagen 76"/>
        <cNvPicPr>
          <a:picLocks noChangeAspect="1"/>
        </cNvPicPr>
      </nvPicPr>
      <blipFill>
        <a:blip r:embed="rId77"/>
        <a:stretch>
          <a:fillRect/>
        </a:stretch>
      </blipFill>
      <spPr>
        <a:xfrm>
          <a:off x="0" y="37488495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1980</row>
      <rowOff>19050</rowOff>
    </from>
    <to>
      <col>2</col>
      <colOff>2486025</colOff>
      <row>1980</row>
      <rowOff>180975</rowOff>
    </to>
    <pic>
      <nvPicPr>
        <cNvPr id="78" name="Imagen 77"/>
        <cNvPicPr>
          <a:picLocks noChangeAspect="1"/>
        </cNvPicPr>
      </nvPicPr>
      <blipFill>
        <a:blip r:embed="rId78"/>
        <a:stretch>
          <a:fillRect/>
        </a:stretch>
      </blipFill>
      <spPr>
        <a:xfrm>
          <a:off x="0" y="377542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2048</row>
      <rowOff>9525</rowOff>
    </from>
    <to>
      <col>3</col>
      <colOff>9525</colOff>
      <row>2048</row>
      <rowOff>200024</rowOff>
    </to>
    <pic>
      <nvPicPr>
        <cNvPr id="79" name="Imagen 78"/>
        <cNvPicPr>
          <a:picLocks noChangeAspect="1"/>
        </cNvPicPr>
      </nvPicPr>
      <blipFill>
        <a:blip r:embed="rId79"/>
        <a:stretch>
          <a:fillRect/>
        </a:stretch>
      </blipFill>
      <spPr>
        <a:xfrm>
          <a:off x="0" y="390296400"/>
          <a:ext cx="4314825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1966</row>
      <rowOff>9525</rowOff>
    </from>
    <to>
      <col>2</col>
      <colOff>2486025</colOff>
      <row>1966</row>
      <rowOff>180974</rowOff>
    </to>
    <pic>
      <nvPicPr>
        <cNvPr id="80" name="Imagen 79"/>
        <cNvPicPr>
          <a:picLocks noChangeAspect="1"/>
        </cNvPicPr>
      </nvPicPr>
      <blipFill>
        <a:blip r:embed="rId80"/>
        <a:stretch>
          <a:fillRect/>
        </a:stretch>
      </blipFill>
      <spPr>
        <a:xfrm>
          <a:off x="0" y="3752659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1981</row>
      <rowOff>19050</rowOff>
    </from>
    <to>
      <col>2</col>
      <colOff>2486025</colOff>
      <row>1981</row>
      <rowOff>171449</rowOff>
    </to>
    <pic>
      <nvPicPr>
        <cNvPr id="81" name="Imagen 80"/>
        <cNvPicPr>
          <a:picLocks noChangeAspect="1"/>
        </cNvPicPr>
      </nvPicPr>
      <blipFill>
        <a:blip r:embed="rId81"/>
        <a:stretch>
          <a:fillRect/>
        </a:stretch>
      </blipFill>
      <spPr>
        <a:xfrm>
          <a:off x="0" y="378132975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2049</row>
      <rowOff>19050</rowOff>
    </from>
    <to>
      <col>2</col>
      <colOff>2486025</colOff>
      <row>2049</row>
      <rowOff>183963</rowOff>
    </to>
    <pic>
      <nvPicPr>
        <cNvPr id="82" name="Imagen 81"/>
        <cNvPicPr>
          <a:picLocks noChangeAspect="1"/>
        </cNvPicPr>
      </nvPicPr>
      <blipFill>
        <a:blip r:embed="rId82"/>
        <a:stretch>
          <a:fillRect/>
        </a:stretch>
      </blipFill>
      <spPr>
        <a:xfrm>
          <a:off x="0" y="391086975"/>
          <a:ext cx="4295775" cy="16491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1891</row>
      <rowOff>38099</rowOff>
    </from>
    <to>
      <col>2</col>
      <colOff>2476500</colOff>
      <row>1891</row>
      <rowOff>180974</rowOff>
    </to>
    <pic>
      <nvPicPr>
        <cNvPr id="83" name="Imagen 82"/>
        <cNvPicPr>
          <a:picLocks noChangeAspect="1"/>
        </cNvPicPr>
      </nvPicPr>
      <blipFill>
        <a:blip r:embed="rId83"/>
        <a:stretch>
          <a:fillRect/>
        </a:stretch>
      </blipFill>
      <spPr>
        <a:xfrm>
          <a:off x="0" y="361007024"/>
          <a:ext cx="428625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2094</row>
      <rowOff>19051</rowOff>
    </from>
    <to>
      <col>3</col>
      <colOff>0</colOff>
      <row>2094</row>
      <rowOff>180975</rowOff>
    </to>
    <pic>
      <nvPicPr>
        <cNvPr id="84" name="Imagen 83"/>
        <cNvPicPr>
          <a:picLocks noChangeAspect="1"/>
        </cNvPicPr>
      </nvPicPr>
      <blipFill>
        <a:blip r:embed="rId84"/>
        <a:stretch>
          <a:fillRect/>
        </a:stretch>
      </blipFill>
      <spPr>
        <a:xfrm>
          <a:off x="0" y="3996785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2198</row>
      <rowOff>19050</rowOff>
    </from>
    <to>
      <col>3</col>
      <colOff>0</colOff>
      <row>2199</row>
      <rowOff>9525</rowOff>
    </to>
    <pic>
      <nvPicPr>
        <cNvPr id="85" name="Imagen 84"/>
        <cNvPicPr>
          <a:picLocks noChangeAspect="1"/>
        </cNvPicPr>
      </nvPicPr>
      <blipFill>
        <a:blip r:embed="rId85"/>
        <a:stretch>
          <a:fillRect/>
        </a:stretch>
      </blipFill>
      <spPr>
        <a:xfrm>
          <a:off x="0" y="419528625"/>
          <a:ext cx="43053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2199</row>
      <rowOff>28575</rowOff>
    </from>
    <to>
      <col>3</col>
      <colOff>9525</colOff>
      <row>2199</row>
      <rowOff>180974</rowOff>
    </to>
    <pic>
      <nvPicPr>
        <cNvPr id="86" name="Imagen 85"/>
        <cNvPicPr>
          <a:picLocks noChangeAspect="1"/>
        </cNvPicPr>
      </nvPicPr>
      <blipFill>
        <a:blip r:embed="rId86"/>
        <a:stretch>
          <a:fillRect/>
        </a:stretch>
      </blipFill>
      <spPr>
        <a:xfrm>
          <a:off x="0" y="4197286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2095</row>
      <rowOff>0</rowOff>
    </from>
    <to>
      <col>3</col>
      <colOff>9525</colOff>
      <row>2095</row>
      <rowOff>171450</rowOff>
    </to>
    <pic>
      <nvPicPr>
        <cNvPr id="87" name="Imagen 86"/>
        <cNvPicPr>
          <a:picLocks noChangeAspect="1"/>
        </cNvPicPr>
      </nvPicPr>
      <blipFill>
        <a:blip r:embed="rId87"/>
        <a:stretch>
          <a:fillRect/>
        </a:stretch>
      </blipFill>
      <spPr>
        <a:xfrm>
          <a:off x="0" y="399888075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2426</row>
      <rowOff>19050</rowOff>
    </from>
    <to>
      <col>2</col>
      <colOff>2466975</colOff>
      <row>2426</row>
      <rowOff>190500</rowOff>
    </to>
    <pic>
      <nvPicPr>
        <cNvPr id="88" name="Imagen 87"/>
        <cNvPicPr>
          <a:picLocks noChangeAspect="1"/>
        </cNvPicPr>
      </nvPicPr>
      <blipFill>
        <a:blip r:embed="rId88"/>
        <a:stretch>
          <a:fillRect/>
        </a:stretch>
      </blipFill>
      <spPr>
        <a:xfrm>
          <a:off x="0" y="4630007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2212</row>
      <rowOff>19050</rowOff>
    </from>
    <to>
      <col>2</col>
      <colOff>2486025</colOff>
      <row>2213</row>
      <rowOff>0</rowOff>
    </to>
    <pic>
      <nvPicPr>
        <cNvPr id="89" name="Imagen 88"/>
        <cNvPicPr>
          <a:picLocks noChangeAspect="1"/>
        </cNvPicPr>
      </nvPicPr>
      <blipFill>
        <a:blip r:embed="rId89"/>
        <a:stretch>
          <a:fillRect/>
        </a:stretch>
      </blipFill>
      <spPr>
        <a:xfrm>
          <a:off x="0" y="4222337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2427</row>
      <rowOff>19051</rowOff>
    </from>
    <to>
      <col>3</col>
      <colOff>0</colOff>
      <row>2427</row>
      <rowOff>180975</rowOff>
    </to>
    <pic>
      <nvPicPr>
        <cNvPr id="90" name="Imagen 89"/>
        <cNvPicPr>
          <a:picLocks noChangeAspect="1"/>
        </cNvPicPr>
      </nvPicPr>
      <blipFill>
        <a:blip r:embed="rId90"/>
        <a:stretch>
          <a:fillRect/>
        </a:stretch>
      </blipFill>
      <spPr>
        <a:xfrm>
          <a:off x="0" y="4632102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2465</row>
      <rowOff>28575</rowOff>
    </from>
    <to>
      <col>3</col>
      <colOff>0</colOff>
      <row>2465</row>
      <rowOff>180974</rowOff>
    </to>
    <pic>
      <nvPicPr>
        <cNvPr id="91" name="Imagen 90"/>
        <cNvPicPr>
          <a:picLocks noChangeAspect="1"/>
        </cNvPicPr>
      </nvPicPr>
      <blipFill>
        <a:blip r:embed="rId91"/>
        <a:stretch>
          <a:fillRect/>
        </a:stretch>
      </blipFill>
      <spPr>
        <a:xfrm>
          <a:off x="0" y="47046832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2466</row>
      <rowOff>9525</rowOff>
    </from>
    <to>
      <col>2</col>
      <colOff>2486025</colOff>
      <row>2466</row>
      <rowOff>180975</rowOff>
    </to>
    <pic>
      <nvPicPr>
        <cNvPr id="92" name="Imagen 91"/>
        <cNvPicPr>
          <a:picLocks noChangeAspect="1"/>
        </cNvPicPr>
      </nvPicPr>
      <blipFill>
        <a:blip r:embed="rId92"/>
        <a:stretch>
          <a:fillRect/>
        </a:stretch>
      </blipFill>
      <spPr>
        <a:xfrm>
          <a:off x="0" y="470639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2478</row>
      <rowOff>19050</rowOff>
    </from>
    <to>
      <col>3</col>
      <colOff>0</colOff>
      <row>2478</row>
      <rowOff>180975</rowOff>
    </to>
    <pic>
      <nvPicPr>
        <cNvPr id="93" name="Imagen 92"/>
        <cNvPicPr>
          <a:picLocks noChangeAspect="1"/>
        </cNvPicPr>
      </nvPicPr>
      <blipFill>
        <a:blip r:embed="rId93"/>
        <a:stretch>
          <a:fillRect/>
        </a:stretch>
      </blipFill>
      <spPr>
        <a:xfrm>
          <a:off x="0" y="4729353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2538</row>
      <rowOff>19050</rowOff>
    </from>
    <to>
      <col>2</col>
      <colOff>2476501</colOff>
      <row>2539</row>
      <rowOff>0</rowOff>
    </to>
    <pic>
      <nvPicPr>
        <cNvPr id="94" name="Imagen 93"/>
        <cNvPicPr>
          <a:picLocks noChangeAspect="1"/>
        </cNvPicPr>
      </nvPicPr>
      <blipFill>
        <a:blip r:embed="rId94"/>
        <a:stretch>
          <a:fillRect/>
        </a:stretch>
      </blipFill>
      <spPr>
        <a:xfrm>
          <a:off x="1" y="48441292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2479</row>
      <rowOff>9525</rowOff>
    </from>
    <to>
      <col>2</col>
      <colOff>2486025</colOff>
      <row>2479</row>
      <rowOff>180974</rowOff>
    </to>
    <pic>
      <nvPicPr>
        <cNvPr id="95" name="Imagen 94"/>
        <cNvPicPr>
          <a:picLocks noChangeAspect="1"/>
        </cNvPicPr>
      </nvPicPr>
      <blipFill>
        <a:blip r:embed="rId95"/>
        <a:stretch>
          <a:fillRect/>
        </a:stretch>
      </blipFill>
      <spPr>
        <a:xfrm>
          <a:off x="0" y="4731448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2555</row>
      <rowOff>28576</rowOff>
    </from>
    <to>
      <col>2</col>
      <colOff>2476500</colOff>
      <row>2555</row>
      <rowOff>180976</rowOff>
    </to>
    <pic>
      <nvPicPr>
        <cNvPr id="96" name="Imagen 95"/>
        <cNvPicPr>
          <a:picLocks noChangeAspect="1"/>
        </cNvPicPr>
      </nvPicPr>
      <blipFill>
        <a:blip r:embed="rId96"/>
        <a:stretch>
          <a:fillRect/>
        </a:stretch>
      </blipFill>
      <spPr>
        <a:xfrm>
          <a:off x="0" y="4876895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2618</row>
      <rowOff>19050</rowOff>
    </from>
    <to>
      <col>2</col>
      <colOff>2486025</colOff>
      <row>2619</row>
      <rowOff>9525</rowOff>
    </to>
    <pic>
      <nvPicPr>
        <cNvPr id="97" name="Imagen 96"/>
        <cNvPicPr>
          <a:picLocks noChangeAspect="1"/>
        </cNvPicPr>
      </nvPicPr>
      <blipFill>
        <a:blip r:embed="rId97"/>
        <a:stretch>
          <a:fillRect/>
        </a:stretch>
      </blipFill>
      <spPr>
        <a:xfrm>
          <a:off x="0" y="499081425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2630</row>
      <rowOff>19050</rowOff>
    </from>
    <to>
      <col>3</col>
      <colOff>0</colOff>
      <row>2630</row>
      <rowOff>180975</rowOff>
    </to>
    <pic>
      <nvPicPr>
        <cNvPr id="98" name="Imagen 97"/>
        <cNvPicPr>
          <a:picLocks noChangeAspect="1"/>
        </cNvPicPr>
      </nvPicPr>
      <blipFill>
        <a:blip r:embed="rId98"/>
        <a:stretch>
          <a:fillRect/>
        </a:stretch>
      </blipFill>
      <spPr>
        <a:xfrm>
          <a:off x="0" y="5011769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2657</row>
      <rowOff>28575</rowOff>
    </from>
    <to>
      <col>2</col>
      <colOff>2466975</colOff>
      <row>2657</row>
      <rowOff>191224</rowOff>
    </to>
    <pic>
      <nvPicPr>
        <cNvPr id="99" name="Imagen 98"/>
        <cNvPicPr>
          <a:picLocks noChangeAspect="1"/>
        </cNvPicPr>
      </nvPicPr>
      <blipFill>
        <a:blip r:embed="rId99"/>
        <a:stretch>
          <a:fillRect/>
        </a:stretch>
      </blipFill>
      <spPr>
        <a:xfrm>
          <a:off x="0" y="506139450"/>
          <a:ext cx="4276725" cy="1626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2539</row>
      <rowOff>19050</rowOff>
    </from>
    <to>
      <col>2</col>
      <colOff>2476499</colOff>
      <row>2539</row>
      <rowOff>190500</rowOff>
    </to>
    <pic>
      <nvPicPr>
        <cNvPr id="100" name="Imagen 99"/>
        <cNvPicPr>
          <a:picLocks noChangeAspect="1"/>
        </cNvPicPr>
      </nvPicPr>
      <blipFill>
        <a:blip r:embed="rId100"/>
        <a:stretch>
          <a:fillRect/>
        </a:stretch>
      </blipFill>
      <spPr>
        <a:xfrm>
          <a:off x="0" y="484612950"/>
          <a:ext cx="4286249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2619</row>
      <rowOff>28574</rowOff>
    </from>
    <to>
      <col>3</col>
      <colOff>9525</colOff>
      <row>2619</row>
      <rowOff>181777</rowOff>
    </to>
    <pic>
      <nvPicPr>
        <cNvPr id="101" name="Imagen 100"/>
        <cNvPicPr>
          <a:picLocks noChangeAspect="1"/>
        </cNvPicPr>
      </nvPicPr>
      <blipFill>
        <a:blip r:embed="rId101"/>
        <a:stretch>
          <a:fillRect/>
        </a:stretch>
      </blipFill>
      <spPr>
        <a:xfrm>
          <a:off x="0" y="499490999"/>
          <a:ext cx="4314825" cy="1532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2631</row>
      <rowOff>19049</rowOff>
    </from>
    <to>
      <col>3</col>
      <colOff>19050</colOff>
      <row>2631</row>
      <rowOff>180974</rowOff>
    </to>
    <pic>
      <nvPicPr>
        <cNvPr id="102" name="Imagen 101"/>
        <cNvPicPr>
          <a:picLocks noChangeAspect="1"/>
        </cNvPicPr>
      </nvPicPr>
      <blipFill>
        <a:blip r:embed="rId102"/>
        <a:stretch>
          <a:fillRect/>
        </a:stretch>
      </blipFill>
      <spPr>
        <a:xfrm>
          <a:off x="0" y="501767474"/>
          <a:ext cx="43243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2658</row>
      <rowOff>19050</rowOff>
    </from>
    <to>
      <col>3</col>
      <colOff>0</colOff>
      <row>2658</row>
      <rowOff>180975</rowOff>
    </to>
    <pic>
      <nvPicPr>
        <cNvPr id="103" name="Imagen 102"/>
        <cNvPicPr>
          <a:picLocks noChangeAspect="1"/>
        </cNvPicPr>
      </nvPicPr>
      <blipFill>
        <a:blip r:embed="rId103"/>
        <a:stretch>
          <a:fillRect/>
        </a:stretch>
      </blipFill>
      <spPr>
        <a:xfrm>
          <a:off x="0" y="5069109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2675</row>
      <rowOff>19051</rowOff>
    </from>
    <to>
      <col>3</col>
      <colOff>1</colOff>
      <row>2675</row>
      <rowOff>171451</rowOff>
    </to>
    <pic>
      <nvPicPr>
        <cNvPr id="104" name="Imagen 103"/>
        <cNvPicPr>
          <a:picLocks noChangeAspect="1"/>
        </cNvPicPr>
      </nvPicPr>
      <blipFill>
        <a:blip r:embed="rId104"/>
        <a:stretch>
          <a:fillRect/>
        </a:stretch>
      </blipFill>
      <spPr>
        <a:xfrm>
          <a:off x="1" y="510540001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2746</row>
      <rowOff>19050</rowOff>
    </from>
    <to>
      <col>3</col>
      <colOff>0</colOff>
      <row>2746</row>
      <rowOff>190499</rowOff>
    </to>
    <pic>
      <nvPicPr>
        <cNvPr id="106" name="Imagen 105"/>
        <cNvPicPr>
          <a:picLocks noChangeAspect="1"/>
        </cNvPicPr>
      </nvPicPr>
      <blipFill>
        <a:blip r:embed="rId105"/>
        <a:stretch>
          <a:fillRect/>
        </a:stretch>
      </blipFill>
      <spPr>
        <a:xfrm>
          <a:off x="0" y="524132175"/>
          <a:ext cx="4305300" cy="171449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2539</row>
      <rowOff>28575</rowOff>
    </from>
    <ext cx="4286250" cy="180975"/>
    <pic>
      <nvPicPr>
        <cNvPr id="105" name="Imagen 10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487699050"/>
          <a:ext cx="4286250" cy="180975"/>
        </a:xfrm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85336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28575</rowOff>
    </from>
    <to>
      <col>2</col>
      <colOff>2486025</colOff>
      <row>26</row>
      <rowOff>180974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76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9525</rowOff>
    </from>
    <to>
      <col>3</col>
      <colOff>0</colOff>
      <row>36</row>
      <rowOff>180975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8865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46</row>
      <rowOff>19051</rowOff>
    </from>
    <to>
      <col>3</col>
      <colOff>0</colOff>
      <row>46</row>
      <rowOff>180975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8106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</row>
      <rowOff>19050</rowOff>
    </from>
    <to>
      <col>2</col>
      <colOff>2486025</colOff>
      <row>56</row>
      <rowOff>190499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73467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65</row>
      <rowOff>19050</rowOff>
    </from>
    <to>
      <col>2</col>
      <colOff>2486025</colOff>
      <row>65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491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19050</rowOff>
    </from>
    <to>
      <col>3</col>
      <colOff>0</colOff>
      <row>75</row>
      <rowOff>0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1732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84</row>
      <rowOff>19051</rowOff>
    </from>
    <to>
      <col>3</col>
      <colOff>0</colOff>
      <row>84</row>
      <rowOff>171451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087726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94</row>
      <rowOff>19051</rowOff>
    </from>
    <to>
      <col>2</col>
      <colOff>2486025</colOff>
      <row>94</row>
      <rowOff>180975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8002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104</row>
      <rowOff>19051</rowOff>
    </from>
    <to>
      <col>3</col>
      <colOff>1</colOff>
      <row>104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99167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114</row>
      <rowOff>28575</rowOff>
    </from>
    <to>
      <col>2</col>
      <colOff>2486025</colOff>
      <row>114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18503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124</row>
      <rowOff>19051</rowOff>
    </from>
    <to>
      <col>3</col>
      <colOff>0</colOff>
      <row>124</row>
      <rowOff>180975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37458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133</row>
      <rowOff>19050</rowOff>
    </from>
    <to>
      <col>2</col>
      <colOff>2486025</colOff>
      <row>134</row>
      <rowOff>0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54698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142</row>
      <rowOff>19051</rowOff>
    </from>
    <to>
      <col>3</col>
      <colOff>1</colOff>
      <row>142</row>
      <rowOff>180975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1" y="271938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151</row>
      <rowOff>19051</rowOff>
    </from>
    <to>
      <col>3</col>
      <colOff>9525</colOff>
      <row>152</row>
      <rowOff>9525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8917901"/>
          <a:ext cx="43148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161</row>
      <rowOff>19050</rowOff>
    </from>
    <to>
      <col>2</col>
      <colOff>2486025</colOff>
      <row>162</row>
      <rowOff>764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0822900"/>
          <a:ext cx="4295775" cy="17221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170</row>
      <rowOff>28575</rowOff>
    </from>
    <to>
      <col>2</col>
      <colOff>2486025</colOff>
      <row>171</row>
      <rowOff>0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25755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19051</rowOff>
    </from>
    <to>
      <col>2</col>
      <colOff>2486025</colOff>
      <row>180</row>
      <rowOff>180975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44709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199</row>
      <rowOff>19050</rowOff>
    </from>
    <to>
      <col>2</col>
      <colOff>2486025</colOff>
      <row>199</row>
      <rowOff>180975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63759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3</col>
      <colOff>9525</colOff>
      <row>210</row>
      <rowOff>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829050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220</row>
      <rowOff>19050</rowOff>
    </from>
    <to>
      <col>3</col>
      <colOff>1</colOff>
      <row>220</row>
      <rowOff>171450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1" y="4192905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230</row>
      <rowOff>19051</rowOff>
    </from>
    <to>
      <col>3</col>
      <colOff>1</colOff>
      <row>230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38340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240</row>
      <rowOff>19051</rowOff>
    </from>
    <to>
      <col>2</col>
      <colOff>2486025</colOff>
      <row>240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57390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250</row>
      <rowOff>19051</rowOff>
    </from>
    <to>
      <col>3</col>
      <colOff>1</colOff>
      <row>251</row>
      <rowOff>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1" y="47872651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261</row>
      <rowOff>28575</rowOff>
    </from>
    <to>
      <col>2</col>
      <colOff>2486025</colOff>
      <row>261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0" y="497871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271</row>
      <rowOff>19050</rowOff>
    </from>
    <to>
      <col>2</col>
      <colOff>2476501</colOff>
      <row>271</row>
      <rowOff>171450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1" y="517112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36257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291</row>
      <rowOff>28575</rowOff>
    </from>
    <to>
      <col>2</col>
      <colOff>2486025</colOff>
      <row>291</row>
      <rowOff>180975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57403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301</row>
      <rowOff>19050</rowOff>
    </from>
    <to>
      <col>3</col>
      <colOff>0</colOff>
      <row>301</row>
      <rowOff>190499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76357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311</row>
      <rowOff>19050</rowOff>
    </from>
    <to>
      <col>2</col>
      <colOff>2486025</colOff>
      <row>312</row>
      <rowOff>9525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0" y="59540775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9525</rowOff>
    </from>
    <to>
      <col>2</col>
      <colOff>2476500</colOff>
      <row>8</row>
      <rowOff>180975</rowOff>
    </to>
    <pic>
      <nvPicPr>
        <cNvPr id="2" name="Imagen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13542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</row>
      <rowOff>19050</rowOff>
    </from>
    <to>
      <col>2</col>
      <colOff>2476500</colOff>
      <row>27</row>
      <rowOff>0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267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171450</rowOff>
    </to>
    <pic>
      <nvPicPr>
        <cNvPr id="4" name="Imagen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70560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19050</rowOff>
    </from>
    <to>
      <col>2</col>
      <colOff>2476500</colOff>
      <row>44</row>
      <rowOff>171450</rowOff>
    </to>
    <pic>
      <nvPicPr>
        <cNvPr id="5" name="Imagen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84296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19051</rowOff>
    </from>
    <to>
      <col>3</col>
      <colOff>9524</colOff>
      <row>54</row>
      <rowOff>9525</rowOff>
    </to>
    <pic>
      <nvPicPr>
        <cNvPr id="6" name="Imagen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0163176"/>
          <a:ext cx="4314824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62</row>
      <rowOff>19050</rowOff>
    </from>
    <to>
      <col>2</col>
      <colOff>2466975</colOff>
      <row>62</row>
      <rowOff>180975</rowOff>
    </to>
    <pic>
      <nvPicPr>
        <cNvPr id="7" name="Imagen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187767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71</row>
      <rowOff>19050</rowOff>
    </from>
    <to>
      <col>2</col>
      <colOff>2486025</colOff>
      <row>71</row>
      <rowOff>190499</rowOff>
    </to>
    <pic>
      <nvPicPr>
        <cNvPr id="8" name="Imagen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36017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80</row>
      <rowOff>19050</rowOff>
    </from>
    <to>
      <col>3</col>
      <colOff>0</colOff>
      <row>80</row>
      <rowOff>180975</rowOff>
    </to>
    <pic>
      <nvPicPr>
        <cNvPr id="9" name="Imagen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53257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19050</rowOff>
    </from>
    <to>
      <col>3</col>
      <colOff>1</colOff>
      <row>89</row>
      <rowOff>190499</rowOff>
    </to>
    <pic>
      <nvPicPr>
        <cNvPr id="10" name="Imagen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170497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98</row>
      <rowOff>19051</rowOff>
    </from>
    <to>
      <col>3</col>
      <colOff>1</colOff>
      <row>98</row>
      <rowOff>180975</rowOff>
    </to>
    <pic>
      <nvPicPr>
        <cNvPr id="11" name="Imagen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1877377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19051</rowOff>
    </from>
    <to>
      <col>3</col>
      <colOff>1</colOff>
      <row>107</row>
      <rowOff>180975</rowOff>
    </to>
    <pic>
      <nvPicPr>
        <cNvPr id="12" name="Imagen 11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1" y="20507326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116</row>
      <rowOff>22213</rowOff>
    </from>
    <to>
      <col>3</col>
      <colOff>0</colOff>
      <row>116</row>
      <rowOff>190499</rowOff>
    </to>
    <pic>
      <nvPicPr>
        <cNvPr id="13" name="Imagen 12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2224988"/>
          <a:ext cx="4305300" cy="1682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126</row>
      <rowOff>19051</rowOff>
    </from>
    <to>
      <col>3</col>
      <colOff>0</colOff>
      <row>126</row>
      <rowOff>180975</rowOff>
    </to>
    <pic>
      <nvPicPr>
        <cNvPr id="14" name="Imagen 13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41363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19051</rowOff>
    </from>
    <to>
      <col>2</col>
      <colOff>2486025</colOff>
      <row>135</row>
      <rowOff>171451</rowOff>
    </to>
    <pic>
      <nvPicPr>
        <cNvPr id="15" name="Imagen 14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5860376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144</row>
      <rowOff>19051</rowOff>
    </from>
    <to>
      <col>3</col>
      <colOff>9525</colOff>
      <row>144</row>
      <rowOff>180975</rowOff>
    </to>
    <pic>
      <nvPicPr>
        <cNvPr id="16" name="Imagen 15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27584401"/>
          <a:ext cx="43148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153</row>
      <rowOff>28575</rowOff>
    </from>
    <to>
      <col>2</col>
      <colOff>2486025</colOff>
      <row>154</row>
      <rowOff>721</rowOff>
    </to>
    <pic>
      <nvPicPr>
        <cNvPr id="17" name="Imagen 16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29308425"/>
          <a:ext cx="4295775" cy="16264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163</row>
      <rowOff>19049</rowOff>
    </from>
    <to>
      <col>2</col>
      <colOff>2486025</colOff>
      <row>163</row>
      <rowOff>180974</rowOff>
    </to>
    <pic>
      <nvPicPr>
        <cNvPr id="18" name="Imagen 17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312229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172</row>
      <rowOff>28575</rowOff>
    </from>
    <to>
      <col>3</col>
      <colOff>9525</colOff>
      <row>172</row>
      <rowOff>180974</rowOff>
    </to>
    <pic>
      <nvPicPr>
        <cNvPr id="19" name="Imagen 18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3295650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190</row>
      <rowOff>19050</rowOff>
    </from>
    <to>
      <col>2</col>
      <colOff>2486025</colOff>
      <row>190</row>
      <rowOff>171450</rowOff>
    </to>
    <pic>
      <nvPicPr>
        <cNvPr id="20" name="Imagen 19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346614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199</row>
      <rowOff>19050</rowOff>
    </from>
    <to>
      <col>3</col>
      <colOff>9525</colOff>
      <row>200</row>
      <rowOff>19050</rowOff>
    </to>
    <pic>
      <nvPicPr>
        <cNvPr id="21" name="Imagen 20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0" y="36385500"/>
          <a:ext cx="431482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208</row>
      <rowOff>19050</rowOff>
    </from>
    <to>
      <col>2</col>
      <colOff>2476500</colOff>
      <row>208</row>
      <rowOff>180975</rowOff>
    </to>
    <pic>
      <nvPicPr>
        <cNvPr id="22" name="Imagen 21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3983355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217</row>
      <rowOff>19051</rowOff>
    </from>
    <to>
      <col>2</col>
      <colOff>2476501</colOff>
      <row>217</row>
      <rowOff>180975</rowOff>
    </to>
    <pic>
      <nvPicPr>
        <cNvPr id="23" name="Imagen 22"/>
        <cNvPicPr>
          <a:picLocks noChangeAspect="1"/>
        </cNvPicPr>
      </nvPicPr>
      <blipFill>
        <a:blip r:embed="rId22"/>
        <a:stretch>
          <a:fillRect/>
        </a:stretch>
      </blipFill>
      <spPr>
        <a:xfrm>
          <a:off x="1" y="415480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226</row>
      <rowOff>9525</rowOff>
    </from>
    <to>
      <col>2</col>
      <colOff>2476500</colOff>
      <row>226</row>
      <rowOff>180975</rowOff>
    </to>
    <pic>
      <nvPicPr>
        <cNvPr id="24" name="Imagen 23"/>
        <cNvPicPr>
          <a:picLocks noChangeAspect="1"/>
        </cNvPicPr>
      </nvPicPr>
      <blipFill>
        <a:blip r:embed="rId23"/>
        <a:stretch>
          <a:fillRect/>
        </a:stretch>
      </blipFill>
      <spPr>
        <a:xfrm>
          <a:off x="0" y="424910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235</row>
      <rowOff>19050</rowOff>
    </from>
    <to>
      <col>2</col>
      <colOff>2486025</colOff>
      <row>235</row>
      <rowOff>171450</rowOff>
    </to>
    <pic>
      <nvPicPr>
        <cNvPr id="25" name="Imagen 24"/>
        <cNvPicPr>
          <a:picLocks noChangeAspect="1"/>
        </cNvPicPr>
      </nvPicPr>
      <blipFill>
        <a:blip r:embed="rId24"/>
        <a:stretch>
          <a:fillRect/>
        </a:stretch>
      </blipFill>
      <spPr>
        <a:xfrm>
          <a:off x="0" y="450151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245</row>
      <rowOff>19050</rowOff>
    </from>
    <to>
      <col>4</col>
      <colOff>1</colOff>
      <row>248</row>
      <rowOff>180975</rowOff>
    </to>
    <pic>
      <nvPicPr>
        <cNvPr id="26" name="Imagen 25"/>
        <cNvPicPr>
          <a:picLocks noChangeAspect="1"/>
        </cNvPicPr>
      </nvPicPr>
      <blipFill>
        <a:blip r:embed="rId25"/>
        <a:stretch>
          <a:fillRect/>
        </a:stretch>
      </blipFill>
      <spPr>
        <a:xfrm>
          <a:off x="1" y="46729650"/>
          <a:ext cx="5143500" cy="7334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258</row>
      <rowOff>19050</rowOff>
    </from>
    <to>
      <col>2</col>
      <colOff>2486025</colOff>
      <row>258</row>
      <rowOff>161732</rowOff>
    </to>
    <pic>
      <nvPicPr>
        <cNvPr id="27" name="Imagen 26"/>
        <cNvPicPr>
          <a:picLocks noChangeAspect="1"/>
        </cNvPicPr>
      </nvPicPr>
      <blipFill>
        <a:blip r:embed="rId26"/>
        <a:stretch>
          <a:fillRect/>
        </a:stretch>
      </blipFill>
      <spPr>
        <a:xfrm>
          <a:off x="0" y="49225200"/>
          <a:ext cx="4295775" cy="14268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19050</rowOff>
    </from>
    <to>
      <col>2</col>
      <colOff>2476500</colOff>
      <row>267</row>
      <rowOff>171450</rowOff>
    </to>
    <pic>
      <nvPicPr>
        <cNvPr id="28" name="Imagen 27"/>
        <cNvPicPr>
          <a:picLocks noChangeAspect="1"/>
        </cNvPicPr>
      </nvPicPr>
      <blipFill>
        <a:blip r:embed="rId27"/>
        <a:stretch>
          <a:fillRect/>
        </a:stretch>
      </blipFill>
      <spPr>
        <a:xfrm>
          <a:off x="0" y="509397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276</row>
      <rowOff>28575</rowOff>
    </from>
    <to>
      <col>3</col>
      <colOff>9525</colOff>
      <row>276</row>
      <rowOff>180974</rowOff>
    </to>
    <pic>
      <nvPicPr>
        <cNvPr id="29" name="Imagen 28"/>
        <cNvPicPr>
          <a:picLocks noChangeAspect="1"/>
        </cNvPicPr>
      </nvPicPr>
      <blipFill>
        <a:blip r:embed="rId28"/>
        <a:stretch>
          <a:fillRect/>
        </a:stretch>
      </blipFill>
      <spPr>
        <a:xfrm>
          <a:off x="0" y="52863750"/>
          <a:ext cx="43148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285</row>
      <rowOff>28575</rowOff>
    </from>
    <to>
      <col>2</col>
      <colOff>2486025</colOff>
      <row>286</row>
      <rowOff>28575</rowOff>
    </to>
    <pic>
      <nvPicPr>
        <cNvPr id="30" name="Imagen 29"/>
        <cNvPicPr>
          <a:picLocks noChangeAspect="1"/>
        </cNvPicPr>
      </nvPicPr>
      <blipFill>
        <a:blip r:embed="rId29"/>
        <a:stretch>
          <a:fillRect/>
        </a:stretch>
      </blipFill>
      <spPr>
        <a:xfrm>
          <a:off x="0" y="54578250"/>
          <a:ext cx="42957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294</row>
      <rowOff>19050</rowOff>
    </from>
    <to>
      <col>2</col>
      <colOff>2476501</colOff>
      <row>295</row>
      <rowOff>0</rowOff>
    </to>
    <pic>
      <nvPicPr>
        <cNvPr id="31" name="Imagen 30"/>
        <cNvPicPr>
          <a:picLocks noChangeAspect="1"/>
        </cNvPicPr>
      </nvPicPr>
      <blipFill>
        <a:blip r:embed="rId30"/>
        <a:stretch>
          <a:fillRect/>
        </a:stretch>
      </blipFill>
      <spPr>
        <a:xfrm>
          <a:off x="1" y="56283225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1486"/>
  <sheetViews>
    <sheetView tabSelected="1" topLeftCell="A912" zoomScaleNormal="100" workbookViewId="0">
      <selection activeCell="A1071" sqref="A1071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0.140625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CCAJ-LP02/561/2022</t>
        </is>
      </c>
      <c r="B5" s="6" t="n">
        <v>44926.48216190972</v>
      </c>
      <c r="C5" s="5" t="inlineStr">
        <is>
          <t>3884 RIBANA RUTH REA RUEDA</t>
        </is>
      </c>
      <c r="D5" s="7" t="n"/>
      <c r="E5" s="8" t="n"/>
      <c r="F5" s="9" t="n">
        <v>12339.8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CCAJ-LP02/561/2022</t>
        </is>
      </c>
      <c r="B6" s="6" t="n">
        <v>44926.48216190972</v>
      </c>
      <c r="C6" s="5" t="inlineStr">
        <is>
          <t>3884 RIBANA RUTH REA RUEDA</t>
        </is>
      </c>
      <c r="D6" s="7" t="n"/>
      <c r="E6" s="8" t="n"/>
      <c r="F6" s="9" t="n">
        <v>5291.5</v>
      </c>
      <c r="I6" s="10" t="inlineStr">
        <is>
          <t>EFECTIVO</t>
        </is>
      </c>
      <c r="J6" s="5" t="inlineStr">
        <is>
          <t>266 SANTIAGO MACHACA CALCINA</t>
        </is>
      </c>
    </row>
    <row r="7">
      <c r="A7" s="5" t="inlineStr">
        <is>
          <t>CCAJ-LP02/561/2022</t>
        </is>
      </c>
      <c r="B7" s="6" t="n">
        <v>44926.48216190972</v>
      </c>
      <c r="C7" s="5" t="inlineStr">
        <is>
          <t>3884 RIBANA RUTH REA RUEDA</t>
        </is>
      </c>
      <c r="D7" s="7" t="n"/>
      <c r="E7" s="8" t="n"/>
      <c r="F7" s="9" t="n">
        <v>12996</v>
      </c>
      <c r="I7" s="10" t="inlineStr">
        <is>
          <t>EFECTIVO</t>
        </is>
      </c>
      <c r="J7" s="5" t="inlineStr">
        <is>
          <t>331 CARLOS ALFREDO GUTIERREZ HUANCA</t>
        </is>
      </c>
    </row>
    <row r="8">
      <c r="A8" s="5" t="inlineStr">
        <is>
          <t>CCAJ-LP02/561/2022</t>
        </is>
      </c>
      <c r="B8" s="6" t="n">
        <v>44926.48216190972</v>
      </c>
      <c r="C8" s="5" t="inlineStr">
        <is>
          <t>3884 RIBANA RUTH REA RUEDA</t>
        </is>
      </c>
      <c r="D8" s="7" t="n"/>
      <c r="E8" s="8" t="n"/>
      <c r="F8" s="9" t="n">
        <v>15555.1</v>
      </c>
      <c r="I8" s="10" t="inlineStr">
        <is>
          <t>EFECTIVO</t>
        </is>
      </c>
      <c r="J8" s="5" t="inlineStr">
        <is>
          <t>584 FREDDY FEDERICO FLORES MARIN</t>
        </is>
      </c>
    </row>
    <row r="9">
      <c r="A9" s="5" t="inlineStr">
        <is>
          <t>CCAJ-LP02/561/2022</t>
        </is>
      </c>
      <c r="B9" s="6" t="n">
        <v>44926.48216190972</v>
      </c>
      <c r="C9" s="5" t="inlineStr">
        <is>
          <t>3884 RIBANA RUTH REA RUEDA</t>
        </is>
      </c>
      <c r="D9" s="7" t="n"/>
      <c r="E9" s="8" t="n"/>
      <c r="F9" s="9" t="n">
        <v>10640.4</v>
      </c>
      <c r="I9" s="10" t="inlineStr">
        <is>
          <t>EFECTIVO</t>
        </is>
      </c>
      <c r="J9" s="5" t="inlineStr">
        <is>
          <t>883 FRANKLIN CARDOZO RIVERA</t>
        </is>
      </c>
    </row>
    <row r="10">
      <c r="A10" s="5" t="inlineStr">
        <is>
          <t>CCAJ-LP02/561/2022</t>
        </is>
      </c>
      <c r="B10" s="6" t="n">
        <v>44926.48216190972</v>
      </c>
      <c r="C10" s="5" t="inlineStr">
        <is>
          <t>3884 RIBANA RUTH REA RUEDA</t>
        </is>
      </c>
      <c r="D10" s="7" t="n"/>
      <c r="E10" s="8" t="n"/>
      <c r="F10" s="9" t="n">
        <v>11517.4</v>
      </c>
      <c r="I10" s="10" t="inlineStr">
        <is>
          <t>EFECTIVO</t>
        </is>
      </c>
      <c r="J10" s="5" t="inlineStr">
        <is>
          <t>1116 VLADIMIR FRANZ ATAHUACHI RODRIGUEZ</t>
        </is>
      </c>
    </row>
    <row r="11">
      <c r="A11" s="5" t="inlineStr">
        <is>
          <t>CCAJ-LP02/561/2022</t>
        </is>
      </c>
      <c r="B11" s="6" t="n">
        <v>44926.48216190972</v>
      </c>
      <c r="C11" s="5" t="inlineStr">
        <is>
          <t>3884 RIBANA RUTH REA RUEDA</t>
        </is>
      </c>
      <c r="D11" s="7" t="n"/>
      <c r="E11" s="8" t="n"/>
      <c r="F11" s="9" t="n">
        <v>13108.2</v>
      </c>
      <c r="I11" s="10" t="inlineStr">
        <is>
          <t>EFECTIVO</t>
        </is>
      </c>
      <c r="J11" s="5" t="inlineStr">
        <is>
          <t>1180 JAIME RAMIRO CHACON PAREDES</t>
        </is>
      </c>
    </row>
    <row r="12">
      <c r="A12" s="5" t="inlineStr">
        <is>
          <t>CCAJ-LP02/561/2022</t>
        </is>
      </c>
      <c r="B12" s="6" t="n">
        <v>44926.48216190972</v>
      </c>
      <c r="C12" s="5" t="inlineStr">
        <is>
          <t>3884 RIBANA RUTH REA RUEDA</t>
        </is>
      </c>
      <c r="D12" s="7" t="n"/>
      <c r="E12" s="8" t="n"/>
      <c r="F12" s="9" t="n">
        <v>8309.200000000001</v>
      </c>
      <c r="I12" s="10" t="inlineStr">
        <is>
          <t>EFECTIVO</t>
        </is>
      </c>
      <c r="J12" s="5" t="inlineStr">
        <is>
          <t>3052 JUAN JOSE MACHACA TORREZ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12">
        <f>SUM(F5:G12)</f>
        <v/>
      </c>
      <c r="H13" s="9" t="n"/>
      <c r="I13" s="10" t="n"/>
      <c r="J13" s="5" t="n"/>
    </row>
    <row r="14" ht="15.75" customHeight="1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14" t="n">
        <v>112516626</v>
      </c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inlineStr">
        <is>
          <t>CCAJ-LP02/562/2022</t>
        </is>
      </c>
      <c r="B17" s="6" t="n">
        <v>44926.87573875</v>
      </c>
      <c r="C17" s="5" t="inlineStr">
        <is>
          <t>3884 RIBANA RUTH REA RUEDA</t>
        </is>
      </c>
      <c r="D17" s="15" t="n">
        <v>45123204328</v>
      </c>
      <c r="E17" s="8" t="inlineStr">
        <is>
          <t>BISA-100070022</t>
        </is>
      </c>
      <c r="H17" s="9" t="n">
        <v>1862.35</v>
      </c>
      <c r="I17" s="5" t="inlineStr">
        <is>
          <t>DEPÓSITO BANCARIO</t>
        </is>
      </c>
      <c r="J17" s="5" t="inlineStr">
        <is>
          <t>4276 CARLOS MARCELO REQUENA TERAN</t>
        </is>
      </c>
    </row>
    <row r="18">
      <c r="A18" s="5" t="inlineStr">
        <is>
          <t>CCAJ-LP02/562/2022</t>
        </is>
      </c>
      <c r="B18" s="6" t="n">
        <v>44926.87573875</v>
      </c>
      <c r="C18" s="5" t="inlineStr">
        <is>
          <t>3884 RIBANA RUTH REA RUEDA</t>
        </is>
      </c>
      <c r="D18" s="15" t="n">
        <v>45163163611</v>
      </c>
      <c r="E18" s="8" t="inlineStr">
        <is>
          <t>BISA-100070022</t>
        </is>
      </c>
      <c r="H18" s="9" t="n">
        <v>2078.4</v>
      </c>
      <c r="I18" s="5" t="inlineStr">
        <is>
          <t>DEPÓSITO BANCARIO</t>
        </is>
      </c>
      <c r="J18" s="5" t="inlineStr">
        <is>
          <t>2464 LUIS FERNANDO GUEVARA PECA</t>
        </is>
      </c>
    </row>
    <row r="19">
      <c r="A19" s="5" t="inlineStr">
        <is>
          <t>CCAJ-LP02/562/2022</t>
        </is>
      </c>
      <c r="B19" s="6" t="n">
        <v>44926.87573875</v>
      </c>
      <c r="C19" s="5" t="inlineStr">
        <is>
          <t>3884 RIBANA RUTH REA RUEDA</t>
        </is>
      </c>
      <c r="D19" s="15" t="n">
        <v>51317264337</v>
      </c>
      <c r="E19" s="8" t="inlineStr">
        <is>
          <t>BISA-100070022</t>
        </is>
      </c>
      <c r="H19" s="9" t="n">
        <v>12185.04</v>
      </c>
      <c r="I19" s="5" t="inlineStr">
        <is>
          <t>DEPÓSITO BANCARIO</t>
        </is>
      </c>
      <c r="J19" s="5" t="inlineStr">
        <is>
          <t>2464 LUIS FERNANDO GUEVARA PECA</t>
        </is>
      </c>
    </row>
    <row r="20">
      <c r="A20" s="5" t="inlineStr">
        <is>
          <t>CCAJ-LP02/562/2022</t>
        </is>
      </c>
      <c r="B20" s="6" t="n">
        <v>44926.87573875</v>
      </c>
      <c r="C20" s="5" t="inlineStr">
        <is>
          <t>3884 RIBANA RUTH REA RUEDA</t>
        </is>
      </c>
      <c r="D20" s="7" t="n">
        <v>3065928440</v>
      </c>
      <c r="E20" s="5" t="inlineStr">
        <is>
          <t>BANCO UNION-10000020161539</t>
        </is>
      </c>
      <c r="H20" s="9" t="n">
        <v>19095</v>
      </c>
      <c r="I20" s="5" t="inlineStr">
        <is>
          <t>DEPÓSITO BANCARIO</t>
        </is>
      </c>
      <c r="J20" s="5" t="inlineStr">
        <is>
          <t>2464 LUIS FERNANDO GUEVARA PECA</t>
        </is>
      </c>
    </row>
    <row r="21">
      <c r="A21" s="5" t="inlineStr">
        <is>
          <t>CCAJ-LP02/562/2022</t>
        </is>
      </c>
      <c r="B21" s="6" t="n">
        <v>44926.87573875</v>
      </c>
      <c r="C21" s="5" t="inlineStr">
        <is>
          <t>3884 RIBANA RUTH REA RUEDA</t>
        </is>
      </c>
      <c r="D21" s="7" t="n">
        <v>33748388</v>
      </c>
      <c r="E21" s="5" t="inlineStr">
        <is>
          <t>BANCO UNION-10000020161539</t>
        </is>
      </c>
      <c r="H21" s="9" t="n">
        <v>14804.84</v>
      </c>
      <c r="I21" s="5" t="inlineStr">
        <is>
          <t>DEPÓSITO BANCARIO</t>
        </is>
      </c>
      <c r="J21" s="5" t="inlineStr">
        <is>
          <t>2464 LUIS FERNANDO GUEVARA PECA</t>
        </is>
      </c>
    </row>
    <row r="22">
      <c r="A22" s="5" t="inlineStr">
        <is>
          <t>CCAJ-LP02/562/2022</t>
        </is>
      </c>
      <c r="B22" s="6" t="n">
        <v>44926.87573875</v>
      </c>
      <c r="C22" s="5" t="inlineStr">
        <is>
          <t>3884 RIBANA RUTH REA RUEDA</t>
        </is>
      </c>
      <c r="D22" s="7" t="n">
        <v>337483881</v>
      </c>
      <c r="E22" s="5" t="inlineStr">
        <is>
          <t>BANCO UNION-10000020161539</t>
        </is>
      </c>
      <c r="H22" s="9" t="n">
        <v>14195.16</v>
      </c>
      <c r="I22" s="5" t="inlineStr">
        <is>
          <t>DEPÓSITO BANCARIO</t>
        </is>
      </c>
      <c r="J22" s="5" t="inlineStr">
        <is>
          <t>2464 LUIS FERNANDO GUEVARA PECA</t>
        </is>
      </c>
    </row>
    <row r="23">
      <c r="A23" s="5" t="inlineStr">
        <is>
          <t>CCAJ-LP02/562/2022</t>
        </is>
      </c>
      <c r="B23" s="6" t="n">
        <v>44926.87573875</v>
      </c>
      <c r="C23" s="5" t="inlineStr">
        <is>
          <t>3884 RIBANA RUTH REA RUEDA</t>
        </is>
      </c>
      <c r="D23" s="15" t="n">
        <v>45163159680</v>
      </c>
      <c r="E23" s="8" t="inlineStr">
        <is>
          <t>BISA-100070022</t>
        </is>
      </c>
      <c r="H23" s="9" t="n">
        <v>235</v>
      </c>
      <c r="I23" s="5" t="inlineStr">
        <is>
          <t>DEPÓSITO BANCARIO</t>
        </is>
      </c>
      <c r="J23" s="5" t="inlineStr">
        <is>
          <t>2464 LUIS FERNANDO GUEVARA PECA</t>
        </is>
      </c>
    </row>
    <row r="24">
      <c r="A24" s="5" t="inlineStr">
        <is>
          <t>CCAJ-LP02/562/2022</t>
        </is>
      </c>
      <c r="B24" s="6" t="n">
        <v>44926.87573875</v>
      </c>
      <c r="C24" s="5" t="inlineStr">
        <is>
          <t>3884 RIBANA RUTH REA RUEDA</t>
        </is>
      </c>
      <c r="D24" s="15" t="n">
        <v>45123205364</v>
      </c>
      <c r="E24" s="8" t="inlineStr">
        <is>
          <t>BISA-100070022</t>
        </is>
      </c>
      <c r="H24" s="9" t="n">
        <v>41.17</v>
      </c>
      <c r="I24" s="5" t="inlineStr">
        <is>
          <t>DEPÓSITO BANCARIO</t>
        </is>
      </c>
      <c r="J24" s="5" t="inlineStr">
        <is>
          <t>2464 LUIS FERNANDO GUEVARA PECA</t>
        </is>
      </c>
    </row>
    <row r="25">
      <c r="A25" s="5" t="inlineStr">
        <is>
          <t>CCAJ-LP02/562/2022</t>
        </is>
      </c>
      <c r="B25" s="6" t="n">
        <v>44926.87573875</v>
      </c>
      <c r="C25" s="5" t="inlineStr">
        <is>
          <t>3884 RIBANA RUTH REA RUEDA</t>
        </is>
      </c>
      <c r="D25" s="15" t="n">
        <v>53512208779</v>
      </c>
      <c r="E25" s="8" t="inlineStr">
        <is>
          <t>BISA-100070022</t>
        </is>
      </c>
      <c r="H25" s="9" t="n">
        <v>880.8</v>
      </c>
      <c r="I25" s="5" t="inlineStr">
        <is>
          <t>DEPÓSITO BANCARIO</t>
        </is>
      </c>
      <c r="J25" s="5" t="inlineStr">
        <is>
          <t>2464 LUIS FERNANDO GUEVARA PECA</t>
        </is>
      </c>
    </row>
    <row r="26">
      <c r="A26" s="5" t="inlineStr">
        <is>
          <t>CCAJ-LP02/562/2022</t>
        </is>
      </c>
      <c r="B26" s="6" t="n">
        <v>44926.87573875</v>
      </c>
      <c r="C26" s="5" t="inlineStr">
        <is>
          <t>3884 RIBANA RUTH REA RUEDA</t>
        </is>
      </c>
      <c r="D26" s="15" t="n">
        <v>45153068120</v>
      </c>
      <c r="E26" s="8" t="inlineStr">
        <is>
          <t>BISA-100070022</t>
        </is>
      </c>
      <c r="H26" s="9" t="n">
        <v>804</v>
      </c>
      <c r="I26" s="5" t="inlineStr">
        <is>
          <t>DEPÓSITO BANCARIO</t>
        </is>
      </c>
      <c r="J26" s="5" t="inlineStr">
        <is>
          <t>2464 LUIS FERNANDO GUEVARA PECA</t>
        </is>
      </c>
    </row>
    <row r="27">
      <c r="A27" s="5" t="inlineStr">
        <is>
          <t>CCAJ-LP02/562/2022</t>
        </is>
      </c>
      <c r="B27" s="6" t="n">
        <v>44926.87573875</v>
      </c>
      <c r="C27" s="5" t="inlineStr">
        <is>
          <t>3884 RIBANA RUTH REA RUEDA</t>
        </is>
      </c>
      <c r="D27" s="15" t="n">
        <v>80520566756</v>
      </c>
      <c r="E27" s="8" t="inlineStr">
        <is>
          <t>BISA-100070022</t>
        </is>
      </c>
      <c r="H27" s="9" t="n">
        <v>726.47</v>
      </c>
      <c r="I27" s="5" t="inlineStr">
        <is>
          <t>DEPÓSITO BANCARIO</t>
        </is>
      </c>
      <c r="J27" s="5" t="inlineStr">
        <is>
          <t>2464 LUIS FERNANDO GUEVARA PECA</t>
        </is>
      </c>
    </row>
    <row r="28">
      <c r="A28" s="5" t="inlineStr">
        <is>
          <t>CCAJ-LP02/562/2022</t>
        </is>
      </c>
      <c r="B28" s="6" t="n">
        <v>44926.87573875</v>
      </c>
      <c r="C28" s="5" t="inlineStr">
        <is>
          <t>3884 RIBANA RUTH REA RUEDA</t>
        </is>
      </c>
      <c r="D28" s="15" t="n">
        <v>45133076730</v>
      </c>
      <c r="E28" s="8" t="inlineStr">
        <is>
          <t>BISA-100070022</t>
        </is>
      </c>
      <c r="H28" s="9" t="n">
        <v>3114</v>
      </c>
      <c r="I28" s="5" t="inlineStr">
        <is>
          <t>DEPÓSITO BANCARIO</t>
        </is>
      </c>
      <c r="J28" s="5" t="inlineStr">
        <is>
          <t>2464 LUIS FERNANDO GUEVARA PECA</t>
        </is>
      </c>
    </row>
    <row r="29">
      <c r="A29" s="5" t="inlineStr">
        <is>
          <t>CCAJ-LP02/562/2022</t>
        </is>
      </c>
      <c r="B29" s="6" t="n">
        <v>44926.87573875</v>
      </c>
      <c r="C29" s="5" t="inlineStr">
        <is>
          <t>3884 RIBANA RUTH REA RUEDA</t>
        </is>
      </c>
      <c r="D29" s="15" t="n">
        <v>45153064884</v>
      </c>
      <c r="E29" s="8" t="inlineStr">
        <is>
          <t>BISA-100070022</t>
        </is>
      </c>
      <c r="H29" s="9" t="n">
        <v>1018</v>
      </c>
      <c r="I29" s="5" t="inlineStr">
        <is>
          <t>DEPÓSITO BANCARIO</t>
        </is>
      </c>
      <c r="J29" s="5" t="inlineStr">
        <is>
          <t>2464 LUIS FERNANDO GUEVARA PECA</t>
        </is>
      </c>
    </row>
    <row r="30">
      <c r="A30" s="5" t="inlineStr">
        <is>
          <t>CCAJ-LP02/562/2022</t>
        </is>
      </c>
      <c r="B30" s="6" t="n">
        <v>44926.87573875</v>
      </c>
      <c r="C30" s="5" t="inlineStr">
        <is>
          <t>3884 RIBANA RUTH REA RUEDA</t>
        </is>
      </c>
      <c r="D30" s="7" t="n">
        <v>137568</v>
      </c>
      <c r="E30" s="8" t="inlineStr">
        <is>
          <t>BISA-100070022</t>
        </is>
      </c>
      <c r="H30" s="9" t="n">
        <v>24940.4</v>
      </c>
      <c r="I30" s="5" t="inlineStr">
        <is>
          <t>DEPÓSITO BANCARIO</t>
        </is>
      </c>
      <c r="J30" s="5" t="inlineStr">
        <is>
          <t>4190 JESUS FELCY MENDOZA CAHUANA</t>
        </is>
      </c>
    </row>
    <row r="31">
      <c r="A31" s="5" t="inlineStr">
        <is>
          <t>CCAJ-LP02/562/2022</t>
        </is>
      </c>
      <c r="B31" s="6" t="n">
        <v>44926.87573875</v>
      </c>
      <c r="C31" s="5" t="inlineStr">
        <is>
          <t>3884 RIBANA RUTH REA RUEDA</t>
        </is>
      </c>
      <c r="D31" s="15" t="n">
        <v>45163159176</v>
      </c>
      <c r="E31" s="8" t="inlineStr">
        <is>
          <t>BISA-100070022</t>
        </is>
      </c>
      <c r="H31" s="9" t="n">
        <v>144.4</v>
      </c>
      <c r="I31" s="5" t="inlineStr">
        <is>
          <t>DEPÓSITO BANCARIO</t>
        </is>
      </c>
      <c r="J31" s="5" t="inlineStr">
        <is>
          <t>2464 LUIS FERNANDO GUEVARA PECA</t>
        </is>
      </c>
    </row>
    <row r="32">
      <c r="A32" s="5" t="inlineStr">
        <is>
          <t>CCAJ-LP02/562/2022</t>
        </is>
      </c>
      <c r="B32" s="6" t="n">
        <v>44926.87573875</v>
      </c>
      <c r="C32" s="5" t="inlineStr">
        <is>
          <t>3884 RIBANA RUTH REA RUEDA</t>
        </is>
      </c>
      <c r="D32" s="7" t="n">
        <v>33756870</v>
      </c>
      <c r="E32" s="5" t="inlineStr">
        <is>
          <t>BANCO UNION-10000020161539</t>
        </is>
      </c>
      <c r="H32" s="9" t="n">
        <v>1512</v>
      </c>
      <c r="I32" s="5" t="inlineStr">
        <is>
          <t>DEPÓSITO BANCARIO</t>
        </is>
      </c>
      <c r="J32" s="5" t="inlineStr">
        <is>
          <t>2309 FERNANDO POMA ESCOBAR</t>
        </is>
      </c>
    </row>
    <row r="33">
      <c r="A33" s="5" t="inlineStr">
        <is>
          <t>CCAJ-LP02/562/2022</t>
        </is>
      </c>
      <c r="B33" s="6" t="n">
        <v>44926.87573875</v>
      </c>
      <c r="C33" s="5" t="inlineStr">
        <is>
          <t>3884 RIBANA RUTH REA RUEDA</t>
        </is>
      </c>
      <c r="D33" s="7" t="n">
        <v>33757439</v>
      </c>
      <c r="E33" s="5" t="inlineStr">
        <is>
          <t>BANCO UNION-10000020161539</t>
        </is>
      </c>
      <c r="H33" s="9" t="n">
        <v>21707</v>
      </c>
      <c r="I33" s="5" t="inlineStr">
        <is>
          <t>DEPÓSITO BANCARIO</t>
        </is>
      </c>
      <c r="J33" s="5" t="inlineStr">
        <is>
          <t>2309 FERNANDO POMA ESCOBAR</t>
        </is>
      </c>
    </row>
    <row r="34">
      <c r="A34" s="5" t="inlineStr">
        <is>
          <t>CCAJ-LP02/562/2022</t>
        </is>
      </c>
      <c r="B34" s="6" t="n">
        <v>44926.87573875</v>
      </c>
      <c r="C34" s="5" t="inlineStr">
        <is>
          <t>3884 RIBANA RUTH REA RUEDA</t>
        </is>
      </c>
      <c r="D34" s="7" t="n">
        <v>33764296</v>
      </c>
      <c r="E34" s="5" t="inlineStr">
        <is>
          <t>BANCO UNION-10000020161539</t>
        </is>
      </c>
      <c r="H34" s="9" t="n">
        <v>37096</v>
      </c>
      <c r="I34" s="5" t="inlineStr">
        <is>
          <t>DEPÓSITO BANCARIO</t>
        </is>
      </c>
      <c r="J34" s="5" t="inlineStr">
        <is>
          <t>2309 FERNANDO POMA ESCOBAR</t>
        </is>
      </c>
    </row>
    <row r="35">
      <c r="A35" s="5" t="inlineStr">
        <is>
          <t>CCAJ-LP02/562/2022</t>
        </is>
      </c>
      <c r="B35" s="6" t="n">
        <v>44926.87573875</v>
      </c>
      <c r="C35" s="5" t="inlineStr">
        <is>
          <t>3884 RIBANA RUTH REA RUEDA</t>
        </is>
      </c>
      <c r="D35" s="7" t="n">
        <v>3067336563</v>
      </c>
      <c r="E35" s="5" t="inlineStr">
        <is>
          <t>BANCO UNION-10000020161539</t>
        </is>
      </c>
      <c r="H35" s="9" t="n">
        <v>1543.21</v>
      </c>
      <c r="I35" s="5" t="inlineStr">
        <is>
          <t>DEPÓSITO BANCARIO</t>
        </is>
      </c>
      <c r="J35" s="5" t="inlineStr">
        <is>
          <t>2309 FERNANDO POMA ESCOBAR</t>
        </is>
      </c>
    </row>
    <row r="36">
      <c r="A36" s="5" t="inlineStr">
        <is>
          <t>CCAJ-LP02/562/2022</t>
        </is>
      </c>
      <c r="B36" s="6" t="n">
        <v>44926.87573875</v>
      </c>
      <c r="C36" s="5" t="inlineStr">
        <is>
          <t>3884 RIBANA RUTH REA RUEDA</t>
        </is>
      </c>
      <c r="D36" s="15" t="n">
        <v>45173137726</v>
      </c>
      <c r="E36" s="8" t="inlineStr">
        <is>
          <t>BISA-100070022</t>
        </is>
      </c>
      <c r="H36" s="9" t="n">
        <v>23904</v>
      </c>
      <c r="I36" s="5" t="inlineStr">
        <is>
          <t>DEPÓSITO BANCARIO</t>
        </is>
      </c>
      <c r="J36" s="5" t="inlineStr">
        <is>
          <t>4276 CARLOS MARCELO REQUENA TERAN</t>
        </is>
      </c>
    </row>
    <row r="37">
      <c r="A37" s="5" t="inlineStr">
        <is>
          <t>CCAJ-LP02/562/2022</t>
        </is>
      </c>
      <c r="B37" s="6" t="n">
        <v>44926.87573875</v>
      </c>
      <c r="C37" s="5" t="inlineStr">
        <is>
          <t>3884 RIBANA RUTH REA RUEDA</t>
        </is>
      </c>
      <c r="D37" s="7" t="n">
        <v>2366875</v>
      </c>
      <c r="E37" s="8" t="inlineStr">
        <is>
          <t>BISA-100070022</t>
        </is>
      </c>
      <c r="H37" s="9" t="n">
        <v>35748</v>
      </c>
      <c r="I37" s="5" t="inlineStr">
        <is>
          <t>DEPÓSITO BANCARIO</t>
        </is>
      </c>
      <c r="J37" s="5" t="inlineStr">
        <is>
          <t>4276 CARLOS MARCELO REQUENA TERAN</t>
        </is>
      </c>
    </row>
    <row r="38">
      <c r="A38" s="5" t="inlineStr">
        <is>
          <t>CCAJ-LP02/562/2022</t>
        </is>
      </c>
      <c r="B38" s="6" t="n">
        <v>44926.87573875</v>
      </c>
      <c r="C38" s="5" t="inlineStr">
        <is>
          <t>3884 RIBANA RUTH REA RUEDA</t>
        </is>
      </c>
      <c r="D38" s="15" t="n">
        <v>21560797006</v>
      </c>
      <c r="E38" s="8" t="inlineStr">
        <is>
          <t>BISA-100070022</t>
        </is>
      </c>
      <c r="H38" s="9" t="n">
        <v>2800</v>
      </c>
      <c r="I38" s="5" t="inlineStr">
        <is>
          <t>DEPÓSITO BANCARIO</t>
        </is>
      </c>
      <c r="J38" s="5" t="inlineStr">
        <is>
          <t>4276 CARLOS MARCELO REQUENA TERAN</t>
        </is>
      </c>
    </row>
    <row r="39">
      <c r="A39" s="5" t="inlineStr">
        <is>
          <t>CCAJ-LP02/562/2022</t>
        </is>
      </c>
      <c r="B39" s="6" t="n">
        <v>44926.87573875</v>
      </c>
      <c r="C39" s="5" t="inlineStr">
        <is>
          <t>3884 RIBANA RUTH REA RUEDA</t>
        </is>
      </c>
      <c r="D39" s="7" t="n"/>
      <c r="E39" s="8" t="n"/>
      <c r="F39" s="9" t="n">
        <v>40507.4</v>
      </c>
      <c r="I39" s="10" t="inlineStr">
        <is>
          <t>EFECTIVO</t>
        </is>
      </c>
      <c r="J39" s="5" t="inlineStr">
        <is>
          <t>2309 FERNANDO POMA ESCOBAR</t>
        </is>
      </c>
    </row>
    <row r="40">
      <c r="A40" s="5" t="inlineStr">
        <is>
          <t>CCAJ-LP02/562/2022</t>
        </is>
      </c>
      <c r="B40" s="6" t="n">
        <v>44926.87573875</v>
      </c>
      <c r="C40" s="5" t="inlineStr">
        <is>
          <t>3884 RIBANA RUTH REA RUEDA</t>
        </is>
      </c>
      <c r="D40" s="7" t="n"/>
      <c r="E40" s="8" t="n"/>
      <c r="F40" s="9" t="n">
        <v>0.6</v>
      </c>
      <c r="I40" s="10" t="inlineStr">
        <is>
          <t>EFECTIVO</t>
        </is>
      </c>
      <c r="J40" s="5" t="inlineStr">
        <is>
          <t>2464 LUIS FERNANDO GUEVARA PECA</t>
        </is>
      </c>
    </row>
    <row r="41">
      <c r="A41" s="5" t="inlineStr">
        <is>
          <t>CCAJ-LP02/562/2022</t>
        </is>
      </c>
      <c r="B41" s="6" t="n">
        <v>44926.87573875</v>
      </c>
      <c r="C41" s="5" t="inlineStr">
        <is>
          <t>3884 RIBANA RUTH REA RUEDA</t>
        </is>
      </c>
      <c r="D41" s="7" t="n"/>
      <c r="E41" s="8" t="n"/>
      <c r="F41" s="9" t="n">
        <v>1000</v>
      </c>
      <c r="I41" s="10" t="inlineStr">
        <is>
          <t>EFECTIVO</t>
        </is>
      </c>
      <c r="J41" s="5" t="inlineStr">
        <is>
          <t>4190 JESUS FELCY MENDOZA CAHUANA</t>
        </is>
      </c>
    </row>
    <row r="42">
      <c r="A42" s="5" t="inlineStr">
        <is>
          <t>CCAJ-LP02/562/2022</t>
        </is>
      </c>
      <c r="B42" s="6" t="n">
        <v>44926.87573875</v>
      </c>
      <c r="C42" s="5" t="inlineStr">
        <is>
          <t>3884 RIBANA RUTH REA RUEDA</t>
        </is>
      </c>
      <c r="D42" s="7" t="n"/>
      <c r="E42" s="8" t="n"/>
      <c r="F42" s="9" t="n">
        <v>19982.2</v>
      </c>
      <c r="I42" s="10" t="inlineStr">
        <is>
          <t>EFECTIVO</t>
        </is>
      </c>
      <c r="J42" s="5" t="inlineStr">
        <is>
          <t>4276 CARLOS MARCELO REQUENA TERAN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F43" s="12">
        <f>SUM(F17:G42)</f>
        <v/>
      </c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14" t="n">
        <v>112517521</v>
      </c>
      <c r="E44" s="8" t="n"/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02/01/2022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8" t="inlineStr">
        <is>
          <t>Cierre Caja</t>
        </is>
      </c>
      <c r="B49" s="98" t="inlineStr">
        <is>
          <t>Fecha</t>
        </is>
      </c>
      <c r="C49" s="98" t="inlineStr">
        <is>
          <t>Cajero</t>
        </is>
      </c>
      <c r="D49" s="98" t="inlineStr">
        <is>
          <t>Nro Voucher</t>
        </is>
      </c>
      <c r="E49" s="98" t="inlineStr">
        <is>
          <t>Nro Cuenta</t>
        </is>
      </c>
      <c r="F49" s="98" t="inlineStr">
        <is>
          <t>Tipo Ingreso</t>
        </is>
      </c>
      <c r="G49" s="99" t="n"/>
      <c r="H49" s="100" t="n"/>
      <c r="I49" s="98" t="inlineStr">
        <is>
          <t>TIPO DE INGRESO</t>
        </is>
      </c>
      <c r="J49" s="98" t="inlineStr">
        <is>
          <t>Cobrador</t>
        </is>
      </c>
    </row>
    <row r="50">
      <c r="A50" s="101" t="n"/>
      <c r="B50" s="101" t="n"/>
      <c r="C50" s="101" t="n"/>
      <c r="D50" s="101" t="n"/>
      <c r="E50" s="101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101" t="n"/>
      <c r="J50" s="101" t="n"/>
    </row>
    <row r="51">
      <c r="A51" s="17" t="inlineStr">
        <is>
          <t>NO HUBO CIERRES DE CAJA, DEBIDO A FERIADO POR AÑO NUEVO</t>
        </is>
      </c>
      <c r="B51" s="30" t="n"/>
      <c r="C51" s="30" t="n"/>
      <c r="D51" s="30" t="n"/>
    </row>
    <row r="52">
      <c r="A52" s="11" t="inlineStr">
        <is>
          <t>SAP</t>
        </is>
      </c>
      <c r="B52" s="3" t="n"/>
      <c r="C52" s="3" t="n"/>
    </row>
    <row r="53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</row>
    <row r="54">
      <c r="A54" s="29" t="n"/>
      <c r="B54" s="29" t="n"/>
      <c r="C54" s="29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03/01/2022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8" t="inlineStr">
        <is>
          <t>Cierre Caja</t>
        </is>
      </c>
      <c r="B58" s="98" t="inlineStr">
        <is>
          <t>Fecha</t>
        </is>
      </c>
      <c r="C58" s="98" t="inlineStr">
        <is>
          <t>Cajero</t>
        </is>
      </c>
      <c r="D58" s="98" t="inlineStr">
        <is>
          <t>Nro Voucher</t>
        </is>
      </c>
      <c r="E58" s="98" t="inlineStr">
        <is>
          <t>Nro Cuenta</t>
        </is>
      </c>
      <c r="F58" s="98" t="inlineStr">
        <is>
          <t>Tipo Ingreso</t>
        </is>
      </c>
      <c r="G58" s="99" t="n"/>
      <c r="H58" s="100" t="n"/>
      <c r="I58" s="98" t="inlineStr">
        <is>
          <t>TIPO DE INGRESO</t>
        </is>
      </c>
      <c r="J58" s="98" t="inlineStr">
        <is>
          <t>Cobrador</t>
        </is>
      </c>
    </row>
    <row r="59">
      <c r="A59" s="101" t="n"/>
      <c r="B59" s="101" t="n"/>
      <c r="C59" s="101" t="n"/>
      <c r="D59" s="101" t="n"/>
      <c r="E59" s="101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101" t="n"/>
      <c r="J59" s="101" t="n"/>
    </row>
    <row r="60">
      <c r="A60" s="5" t="inlineStr">
        <is>
          <t>CCAJ-LP02/1/2023</t>
        </is>
      </c>
      <c r="B60" s="6" t="n">
        <v>44929.48471592592</v>
      </c>
      <c r="C60" s="5" t="inlineStr">
        <is>
          <t>3884 RIBANA RUTH REA RUEDA</t>
        </is>
      </c>
      <c r="D60" s="10" t="n"/>
      <c r="E60" s="8" t="n"/>
      <c r="F60" s="9" t="n">
        <v>10623.5</v>
      </c>
      <c r="I60" s="10" t="inlineStr">
        <is>
          <t>EFECTIVO</t>
        </is>
      </c>
      <c r="J60" s="8" t="inlineStr">
        <is>
          <t>108 GREGORIO RAMIREZ APAZA</t>
        </is>
      </c>
    </row>
    <row r="61">
      <c r="A61" s="5" t="inlineStr">
        <is>
          <t>CCAJ-LP02/1/2023</t>
        </is>
      </c>
      <c r="B61" s="6" t="n">
        <v>44929.48471592592</v>
      </c>
      <c r="C61" s="5" t="inlineStr">
        <is>
          <t>3884 RIBANA RUTH REA RUEDA</t>
        </is>
      </c>
      <c r="D61" s="10" t="n"/>
      <c r="E61" s="8" t="n"/>
      <c r="F61" s="9" t="n">
        <v>2107</v>
      </c>
      <c r="I61" s="10" t="inlineStr">
        <is>
          <t>EFECTIVO</t>
        </is>
      </c>
      <c r="J61" s="5" t="inlineStr">
        <is>
          <t>136 OSCAR REYNALDO LIMACHI SURCO</t>
        </is>
      </c>
    </row>
    <row r="62">
      <c r="A62" s="5" t="inlineStr">
        <is>
          <t>CCAJ-LP02/1/2023</t>
        </is>
      </c>
      <c r="B62" s="6" t="n">
        <v>44929.48471592592</v>
      </c>
      <c r="C62" s="5" t="inlineStr">
        <is>
          <t>3884 RIBANA RUTH REA RUEDA</t>
        </is>
      </c>
      <c r="D62" s="10" t="n"/>
      <c r="E62" s="8" t="n"/>
      <c r="F62" s="9" t="n">
        <v>4378.9</v>
      </c>
      <c r="I62" s="10" t="inlineStr">
        <is>
          <t>EFECTIVO</t>
        </is>
      </c>
      <c r="J62" s="8" t="inlineStr">
        <is>
          <t>304 ALFREDO MENDOZA APAZA</t>
        </is>
      </c>
    </row>
    <row r="63">
      <c r="A63" s="5" t="inlineStr">
        <is>
          <t>CCAJ-LP02/1/2023</t>
        </is>
      </c>
      <c r="B63" s="6" t="n">
        <v>44929.48471592592</v>
      </c>
      <c r="C63" s="5" t="inlineStr">
        <is>
          <t>3884 RIBANA RUTH REA RUEDA</t>
        </is>
      </c>
      <c r="D63" s="10" t="n"/>
      <c r="E63" s="8" t="n"/>
      <c r="F63" s="9" t="n">
        <v>8725.700000000001</v>
      </c>
      <c r="I63" s="10" t="inlineStr">
        <is>
          <t>EFECTIVO</t>
        </is>
      </c>
      <c r="J63" s="5" t="inlineStr">
        <is>
          <t>331 CARLOS ALFREDO GUTIERREZ HUANCA</t>
        </is>
      </c>
    </row>
    <row r="64">
      <c r="A64" s="5" t="inlineStr">
        <is>
          <t>CCAJ-LP02/1/2023</t>
        </is>
      </c>
      <c r="B64" s="6" t="n">
        <v>44929.48471592592</v>
      </c>
      <c r="C64" s="5" t="inlineStr">
        <is>
          <t>3884 RIBANA RUTH REA RUEDA</t>
        </is>
      </c>
      <c r="D64" s="10" t="n"/>
      <c r="E64" s="8" t="n"/>
      <c r="F64" s="9" t="n">
        <v>12199.4</v>
      </c>
      <c r="I64" s="10" t="inlineStr">
        <is>
          <t>EFECTIVO</t>
        </is>
      </c>
      <c r="J64" s="5" t="inlineStr">
        <is>
          <t>584 FREDDY FEDERICO FLORES MARIN</t>
        </is>
      </c>
    </row>
    <row r="65">
      <c r="A65" s="5" t="inlineStr">
        <is>
          <t>CCAJ-LP02/1/2023</t>
        </is>
      </c>
      <c r="B65" s="6" t="n">
        <v>44929.48471592592</v>
      </c>
      <c r="C65" s="5" t="inlineStr">
        <is>
          <t>3884 RIBANA RUTH REA RUEDA</t>
        </is>
      </c>
      <c r="D65" s="10" t="n"/>
      <c r="E65" s="8" t="n"/>
      <c r="F65" s="9" t="n">
        <v>733.1</v>
      </c>
      <c r="I65" s="10" t="inlineStr">
        <is>
          <t>EFECTIVO</t>
        </is>
      </c>
      <c r="J65" s="5" t="inlineStr">
        <is>
          <t>667 WILLIAMS EDSON SANCHEZ SILVA</t>
        </is>
      </c>
    </row>
    <row r="66">
      <c r="A66" s="5" t="inlineStr">
        <is>
          <t>CCAJ-LP02/1/2023</t>
        </is>
      </c>
      <c r="B66" s="6" t="n">
        <v>44929.48471592592</v>
      </c>
      <c r="C66" s="5" t="inlineStr">
        <is>
          <t>3884 RIBANA RUTH REA RUEDA</t>
        </is>
      </c>
      <c r="D66" s="10" t="n"/>
      <c r="E66" s="8" t="n"/>
      <c r="F66" s="9" t="n">
        <v>6129.1</v>
      </c>
      <c r="I66" s="10" t="inlineStr">
        <is>
          <t>EFECTIVO</t>
        </is>
      </c>
      <c r="J66" s="5" t="inlineStr">
        <is>
          <t>883 FRANKLIN CARDOZO RIVERA</t>
        </is>
      </c>
    </row>
    <row r="67">
      <c r="A67" s="5" t="inlineStr">
        <is>
          <t>CCAJ-LP02/1/2023</t>
        </is>
      </c>
      <c r="B67" s="6" t="n">
        <v>44929.48471592592</v>
      </c>
      <c r="C67" s="5" t="inlineStr">
        <is>
          <t>3884 RIBANA RUTH REA RUEDA</t>
        </is>
      </c>
      <c r="D67" s="10" t="n"/>
      <c r="E67" s="8" t="n"/>
      <c r="F67" s="9" t="n">
        <v>12346.2</v>
      </c>
      <c r="I67" s="10" t="inlineStr">
        <is>
          <t>EFECTIVO</t>
        </is>
      </c>
      <c r="J67" s="5" t="inlineStr">
        <is>
          <t>1116 VLADIMIR FRANZ ATAHUACHI RODRIGUEZ</t>
        </is>
      </c>
    </row>
    <row r="68">
      <c r="A68" s="5" t="inlineStr">
        <is>
          <t>CCAJ-LP02/1/2023</t>
        </is>
      </c>
      <c r="B68" s="6" t="n">
        <v>44929.48471592592</v>
      </c>
      <c r="C68" s="5" t="inlineStr">
        <is>
          <t>3884 RIBANA RUTH REA RUEDA</t>
        </is>
      </c>
      <c r="D68" s="10" t="n"/>
      <c r="E68" s="8" t="n"/>
      <c r="F68" s="9" t="n">
        <v>11109.7</v>
      </c>
      <c r="I68" s="10" t="inlineStr">
        <is>
          <t>EFECTIVO</t>
        </is>
      </c>
      <c r="J68" s="5" t="inlineStr">
        <is>
          <t>1180 JAIME RAMIRO CHACON PAREDES</t>
        </is>
      </c>
    </row>
    <row r="69">
      <c r="A69" s="5" t="inlineStr">
        <is>
          <t>CCAJ-LP02/1/2023</t>
        </is>
      </c>
      <c r="B69" s="6" t="n">
        <v>44929.48471592592</v>
      </c>
      <c r="C69" s="5" t="inlineStr">
        <is>
          <t>3884 RIBANA RUTH REA RUEDA</t>
        </is>
      </c>
      <c r="D69" s="10" t="n"/>
      <c r="E69" s="8" t="n"/>
      <c r="F69" s="9" t="n">
        <v>12915.2</v>
      </c>
      <c r="I69" s="10" t="inlineStr">
        <is>
          <t>EFECTIVO</t>
        </is>
      </c>
      <c r="J69" s="5" t="inlineStr">
        <is>
          <t>3052 JUAN JOSE MACHACA TORREZ</t>
        </is>
      </c>
    </row>
    <row r="70">
      <c r="A70" s="5" t="inlineStr">
        <is>
          <t>CCAJ-LP02/1/2023</t>
        </is>
      </c>
      <c r="B70" s="6" t="n">
        <v>44929.48471592592</v>
      </c>
      <c r="C70" s="5" t="inlineStr">
        <is>
          <t>3884 RIBANA RUTH REA RUEDA</t>
        </is>
      </c>
      <c r="D70" s="10" t="n"/>
      <c r="E70" s="8" t="n"/>
      <c r="F70" s="9" t="n">
        <v>7472.7</v>
      </c>
      <c r="I70" s="10" t="inlineStr">
        <is>
          <t>EFECTIVO</t>
        </is>
      </c>
      <c r="J70" s="8" t="inlineStr">
        <is>
          <t>2597 JOSE MAIDANA LP - T01</t>
        </is>
      </c>
    </row>
    <row r="71">
      <c r="A71" s="5" t="inlineStr">
        <is>
          <t>CCAJ-LP02/1/2023</t>
        </is>
      </c>
      <c r="B71" s="6" t="n">
        <v>44929.48471592592</v>
      </c>
      <c r="C71" s="5" t="inlineStr">
        <is>
          <t>3884 RIBANA RUTH REA RUEDA</t>
        </is>
      </c>
      <c r="D71" s="10" t="n"/>
      <c r="E71" s="8" t="n"/>
      <c r="F71" s="9" t="n">
        <v>2863.5</v>
      </c>
      <c r="I71" s="10" t="inlineStr">
        <is>
          <t>EFECTIVO</t>
        </is>
      </c>
      <c r="J71" s="8" t="inlineStr">
        <is>
          <t>2597 JOSE MAIDANA LP - T02</t>
        </is>
      </c>
    </row>
    <row r="72">
      <c r="A72" s="5" t="inlineStr">
        <is>
          <t>CCAJ-LP02/1/2023</t>
        </is>
      </c>
      <c r="B72" s="6" t="n">
        <v>44929.48471592592</v>
      </c>
      <c r="C72" s="5" t="inlineStr">
        <is>
          <t>3884 RIBANA RUTH REA RUEDA</t>
        </is>
      </c>
      <c r="D72" s="10" t="n"/>
      <c r="E72" s="8" t="n"/>
      <c r="F72" s="9" t="n">
        <v>8966.299999999999</v>
      </c>
      <c r="I72" s="10" t="inlineStr">
        <is>
          <t>EFECTIVO</t>
        </is>
      </c>
      <c r="J72" s="8" t="inlineStr">
        <is>
          <t>2597 JOSE MAIDANA LP - T03</t>
        </is>
      </c>
    </row>
    <row r="73">
      <c r="A73" s="5" t="inlineStr">
        <is>
          <t>CCAJ-LP02/1/2023</t>
        </is>
      </c>
      <c r="B73" s="6" t="n">
        <v>44929.48471592592</v>
      </c>
      <c r="C73" s="5" t="inlineStr">
        <is>
          <t>3884 RIBANA RUTH REA RUEDA</t>
        </is>
      </c>
      <c r="D73" s="10" t="n"/>
      <c r="E73" s="8" t="n"/>
      <c r="F73" s="9" t="n">
        <v>8141.9</v>
      </c>
      <c r="I73" s="10" t="inlineStr">
        <is>
          <t>EFECTIVO</t>
        </is>
      </c>
      <c r="J73" s="8" t="inlineStr">
        <is>
          <t>2597 JOSE MAIDANA LP - T04</t>
        </is>
      </c>
    </row>
    <row r="74">
      <c r="A74" s="5" t="inlineStr">
        <is>
          <t>CCAJ-LP02/1/2023</t>
        </is>
      </c>
      <c r="B74" s="6" t="n">
        <v>44929.48471592592</v>
      </c>
      <c r="C74" s="5" t="inlineStr">
        <is>
          <t>3884 RIBANA RUTH REA RUEDA</t>
        </is>
      </c>
      <c r="D74" s="10" t="n"/>
      <c r="E74" s="8" t="n"/>
      <c r="F74" s="9" t="n">
        <v>7870.4</v>
      </c>
      <c r="I74" s="10" t="inlineStr">
        <is>
          <t>EFECTIVO</t>
        </is>
      </c>
      <c r="J74" s="8" t="inlineStr">
        <is>
          <t>2597 JOSE MAIDANA LP - T05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SUM(F60:G74)</f>
        <v/>
      </c>
      <c r="H75" s="9" t="n"/>
      <c r="I75" s="10" t="n"/>
      <c r="J75" s="8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112517522</v>
      </c>
      <c r="E76" s="8" t="n"/>
      <c r="H76" s="9" t="n"/>
      <c r="I76" s="10" t="n"/>
      <c r="J76" s="8" t="n"/>
    </row>
    <row r="77">
      <c r="A77" s="5" t="n"/>
      <c r="B77" s="6" t="n"/>
      <c r="C77" s="5" t="n"/>
      <c r="D77" s="7" t="n"/>
      <c r="E77" s="8" t="n"/>
      <c r="H77" s="9" t="n"/>
      <c r="I77" s="10" t="n"/>
      <c r="J77" s="8" t="n"/>
    </row>
    <row r="78">
      <c r="A78" s="5" t="n"/>
      <c r="B78" s="6" t="n"/>
      <c r="C78" s="5" t="n"/>
      <c r="D78" s="7" t="n"/>
      <c r="E78" s="8" t="n"/>
      <c r="H78" s="9" t="n"/>
      <c r="I78" s="10" t="n"/>
      <c r="J78" s="8" t="n"/>
    </row>
    <row r="79">
      <c r="A79" s="5" t="inlineStr">
        <is>
          <t>CCAJ-LP02/2/2023</t>
        </is>
      </c>
      <c r="B79" s="6" t="n">
        <v>44929.70590793982</v>
      </c>
      <c r="C79" s="5" t="inlineStr">
        <is>
          <t>3884 RIBANA RUTH REA RUEDA</t>
        </is>
      </c>
      <c r="D79" s="7" t="n">
        <v>5002468</v>
      </c>
      <c r="E79" s="5" t="inlineStr">
        <is>
          <t>BANCO UNION-10000020161539</t>
        </is>
      </c>
      <c r="H79" s="9" t="n">
        <v>76863.08</v>
      </c>
      <c r="I79" s="5" t="inlineStr">
        <is>
          <t>DEPÓSITO BANCARIO</t>
        </is>
      </c>
      <c r="J79" s="5" t="inlineStr">
        <is>
          <t>2464 LUIS FERNANDO GUEVARA PECA</t>
        </is>
      </c>
    </row>
    <row r="80">
      <c r="A80" s="5" t="inlineStr">
        <is>
          <t>CCAJ-LP02/2/2023</t>
        </is>
      </c>
      <c r="B80" s="6" t="n">
        <v>44929.70590793982</v>
      </c>
      <c r="C80" s="5" t="inlineStr">
        <is>
          <t>3884 RIBANA RUTH REA RUEDA</t>
        </is>
      </c>
      <c r="D80" s="15" t="n">
        <v>45173141404</v>
      </c>
      <c r="E80" s="8" t="inlineStr">
        <is>
          <t>BISA-100070022</t>
        </is>
      </c>
      <c r="H80" s="9" t="n">
        <v>1260</v>
      </c>
      <c r="I80" s="5" t="inlineStr">
        <is>
          <t>DEPÓSITO BANCARIO</t>
        </is>
      </c>
      <c r="J80" s="5" t="inlineStr">
        <is>
          <t>2464 LUIS FERNANDO GUEVARA PECA</t>
        </is>
      </c>
    </row>
    <row r="81">
      <c r="A81" s="5" t="inlineStr">
        <is>
          <t>CCAJ-LP02/2/2023</t>
        </is>
      </c>
      <c r="B81" s="6" t="n">
        <v>44929.70590793982</v>
      </c>
      <c r="C81" s="5" t="inlineStr">
        <is>
          <t>3884 RIBANA RUTH REA RUEDA</t>
        </is>
      </c>
      <c r="D81" s="7" t="n">
        <v>468523</v>
      </c>
      <c r="E81" s="8" t="inlineStr">
        <is>
          <t>BISA-100070022</t>
        </is>
      </c>
      <c r="H81" s="9" t="n">
        <v>33525.2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CCAJ-LP02/2/2023</t>
        </is>
      </c>
      <c r="B82" s="6" t="n">
        <v>44929.70590793982</v>
      </c>
      <c r="C82" s="5" t="inlineStr">
        <is>
          <t>3884 RIBANA RUTH REA RUEDA</t>
        </is>
      </c>
      <c r="D82" s="7" t="n">
        <v>236828</v>
      </c>
      <c r="E82" s="8" t="inlineStr">
        <is>
          <t>BISA-100070022</t>
        </is>
      </c>
      <c r="H82" s="9" t="n">
        <v>71440.3</v>
      </c>
      <c r="I82" s="5" t="inlineStr">
        <is>
          <t>DEPÓSITO BANCARIO</t>
        </is>
      </c>
      <c r="J82" s="5" t="inlineStr">
        <is>
          <t>4276 CARLOS MARCELO REQUENA TERAN</t>
        </is>
      </c>
    </row>
    <row r="83">
      <c r="A83" s="5" t="inlineStr">
        <is>
          <t>CCAJ-LP02/2/2023</t>
        </is>
      </c>
      <c r="B83" s="6" t="n">
        <v>44929.70590793982</v>
      </c>
      <c r="C83" s="5" t="inlineStr">
        <is>
          <t>3884 RIBANA RUTH REA RUEDA</t>
        </is>
      </c>
      <c r="D83" s="7" t="n"/>
      <c r="E83" s="8" t="n"/>
      <c r="F83" s="9" t="n">
        <v>736.4</v>
      </c>
      <c r="I83" s="10" t="inlineStr">
        <is>
          <t>EFECTIVO</t>
        </is>
      </c>
      <c r="J83" s="5" t="inlineStr">
        <is>
          <t>2464 LUIS FERNANDO GUEVARA PECA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8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14" t="n">
        <v>112519075</v>
      </c>
      <c r="E85" s="8" t="n"/>
      <c r="H85" s="9" t="n"/>
      <c r="I85" s="10" t="n"/>
      <c r="J85" s="8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04/01/2022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98" t="inlineStr">
        <is>
          <t>Cierre Caja</t>
        </is>
      </c>
      <c r="B90" s="98" t="inlineStr">
        <is>
          <t>Fecha</t>
        </is>
      </c>
      <c r="C90" s="98" t="inlineStr">
        <is>
          <t>Cajero</t>
        </is>
      </c>
      <c r="D90" s="98" t="inlineStr">
        <is>
          <t>Nro Voucher</t>
        </is>
      </c>
      <c r="E90" s="98" t="inlineStr">
        <is>
          <t>Nro Cuenta</t>
        </is>
      </c>
      <c r="F90" s="98" t="inlineStr">
        <is>
          <t>Tipo Ingreso</t>
        </is>
      </c>
      <c r="G90" s="99" t="n"/>
      <c r="H90" s="100" t="n"/>
      <c r="I90" s="98" t="inlineStr">
        <is>
          <t>TIPO DE INGRESO</t>
        </is>
      </c>
      <c r="J90" s="98" t="inlineStr">
        <is>
          <t>Cobrador</t>
        </is>
      </c>
    </row>
    <row r="91">
      <c r="A91" s="101" t="n"/>
      <c r="B91" s="101" t="n"/>
      <c r="C91" s="101" t="n"/>
      <c r="D91" s="101" t="n"/>
      <c r="E91" s="101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101" t="n"/>
      <c r="J91" s="101" t="n"/>
    </row>
    <row r="92">
      <c r="A92" s="5" t="inlineStr">
        <is>
          <t>CCAJ-LP02/3/2023</t>
        </is>
      </c>
      <c r="B92" s="6" t="n">
        <v>44930.49367855324</v>
      </c>
      <c r="C92" s="5" t="inlineStr">
        <is>
          <t>3884 RIBANA RUTH REA RUEDA</t>
        </is>
      </c>
      <c r="D92" s="10" t="n"/>
      <c r="E92" s="8" t="n"/>
      <c r="F92" s="9" t="n">
        <v>4834.4</v>
      </c>
      <c r="I92" s="10" t="inlineStr">
        <is>
          <t>EFECTIVO</t>
        </is>
      </c>
      <c r="J92" s="8" t="inlineStr">
        <is>
          <t>108 GREGORIO RAMIREZ APAZA</t>
        </is>
      </c>
    </row>
    <row r="93">
      <c r="A93" s="5" t="inlineStr">
        <is>
          <t>CCAJ-LP02/3/2023</t>
        </is>
      </c>
      <c r="B93" s="6" t="n">
        <v>44930.49367855324</v>
      </c>
      <c r="C93" s="5" t="inlineStr">
        <is>
          <t>3884 RIBANA RUTH REA RUEDA</t>
        </is>
      </c>
      <c r="D93" s="10" t="n"/>
      <c r="E93" s="8" t="n"/>
      <c r="F93" s="9" t="n">
        <v>1060.8</v>
      </c>
      <c r="I93" s="10" t="inlineStr">
        <is>
          <t>EFECTIVO</t>
        </is>
      </c>
      <c r="J93" s="5" t="inlineStr">
        <is>
          <t>266 SANTIAGO MACHACA CALCINA</t>
        </is>
      </c>
    </row>
    <row r="94">
      <c r="A94" s="5" t="inlineStr">
        <is>
          <t>CCAJ-LP02/3/2023</t>
        </is>
      </c>
      <c r="B94" s="6" t="n">
        <v>44930.49367855324</v>
      </c>
      <c r="C94" s="5" t="inlineStr">
        <is>
          <t>3884 RIBANA RUTH REA RUEDA</t>
        </is>
      </c>
      <c r="D94" s="10" t="n"/>
      <c r="E94" s="8" t="n"/>
      <c r="F94" s="9" t="n">
        <v>1176</v>
      </c>
      <c r="I94" s="10" t="inlineStr">
        <is>
          <t>EFECTIVO</t>
        </is>
      </c>
      <c r="J94" s="8" t="inlineStr">
        <is>
          <t>304 ALFREDO MENDOZA APAZA</t>
        </is>
      </c>
    </row>
    <row r="95">
      <c r="A95" s="5" t="inlineStr">
        <is>
          <t>CCAJ-LP02/3/2023</t>
        </is>
      </c>
      <c r="B95" s="6" t="n">
        <v>44930.49367855324</v>
      </c>
      <c r="C95" s="5" t="inlineStr">
        <is>
          <t>3884 RIBANA RUTH REA RUEDA</t>
        </is>
      </c>
      <c r="D95" s="10" t="n"/>
      <c r="E95" s="8" t="n"/>
      <c r="F95" s="9" t="n">
        <v>7204.6</v>
      </c>
      <c r="I95" s="10" t="inlineStr">
        <is>
          <t>EFECTIVO</t>
        </is>
      </c>
      <c r="J95" s="5" t="inlineStr">
        <is>
          <t>331 CARLOS ALFREDO GUTIERREZ HUANCA</t>
        </is>
      </c>
    </row>
    <row r="96">
      <c r="A96" s="5" t="inlineStr">
        <is>
          <t>CCAJ-LP02/3/2023</t>
        </is>
      </c>
      <c r="B96" s="6" t="n">
        <v>44930.49367855324</v>
      </c>
      <c r="C96" s="5" t="inlineStr">
        <is>
          <t>3884 RIBANA RUTH REA RUEDA</t>
        </is>
      </c>
      <c r="D96" s="10" t="n"/>
      <c r="E96" s="8" t="n"/>
      <c r="F96" s="9" t="n">
        <v>4986.3</v>
      </c>
      <c r="I96" s="10" t="inlineStr">
        <is>
          <t>EFECTIVO</t>
        </is>
      </c>
      <c r="J96" s="5" t="inlineStr">
        <is>
          <t>584 FREDDY FEDERICO FLORES MARIN</t>
        </is>
      </c>
    </row>
    <row r="97">
      <c r="A97" s="5" t="inlineStr">
        <is>
          <t>CCAJ-LP02/3/2023</t>
        </is>
      </c>
      <c r="B97" s="6" t="n">
        <v>44930.49367855324</v>
      </c>
      <c r="C97" s="5" t="inlineStr">
        <is>
          <t>3884 RIBANA RUTH REA RUEDA</t>
        </is>
      </c>
      <c r="D97" s="10" t="n"/>
      <c r="E97" s="8" t="n"/>
      <c r="F97" s="9" t="n">
        <v>163.6</v>
      </c>
      <c r="I97" s="10" t="inlineStr">
        <is>
          <t>EFECTIVO</t>
        </is>
      </c>
      <c r="J97" s="5" t="inlineStr">
        <is>
          <t>1116 VLADIMIR FRANZ ATAHUACHI RODRIGUEZ</t>
        </is>
      </c>
    </row>
    <row r="98">
      <c r="A98" s="5" t="inlineStr">
        <is>
          <t>CCAJ-LP02/3/2023</t>
        </is>
      </c>
      <c r="B98" s="6" t="n">
        <v>44930.49367855324</v>
      </c>
      <c r="C98" s="5" t="inlineStr">
        <is>
          <t>3884 RIBANA RUTH REA RUEDA</t>
        </is>
      </c>
      <c r="D98" s="10" t="n"/>
      <c r="E98" s="8" t="n"/>
      <c r="F98" s="9" t="n">
        <v>5464.9</v>
      </c>
      <c r="I98" s="10" t="inlineStr">
        <is>
          <t>EFECTIVO</t>
        </is>
      </c>
      <c r="J98" s="5" t="inlineStr">
        <is>
          <t>1180 JAIME RAMIRO CHACON PAREDES</t>
        </is>
      </c>
    </row>
    <row r="99">
      <c r="A99" s="5" t="inlineStr">
        <is>
          <t>CCAJ-LP02/3/2023</t>
        </is>
      </c>
      <c r="B99" s="6" t="n">
        <v>44930.49367855324</v>
      </c>
      <c r="C99" s="5" t="inlineStr">
        <is>
          <t>3884 RIBANA RUTH REA RUEDA</t>
        </is>
      </c>
      <c r="D99" s="10" t="n"/>
      <c r="E99" s="8" t="n"/>
      <c r="F99" s="9" t="n">
        <v>11162.4</v>
      </c>
      <c r="I99" s="10" t="inlineStr">
        <is>
          <t>EFECTIVO</t>
        </is>
      </c>
      <c r="J99" s="5" t="inlineStr">
        <is>
          <t>3052 JUAN JOSE MACHACA TORREZ</t>
        </is>
      </c>
    </row>
    <row r="100">
      <c r="A100" s="5" t="inlineStr">
        <is>
          <t>CCAJ-LP02/3/2023</t>
        </is>
      </c>
      <c r="B100" s="6" t="n">
        <v>44930.49367855324</v>
      </c>
      <c r="C100" s="5" t="inlineStr">
        <is>
          <t>3884 RIBANA RUTH REA RUEDA</t>
        </is>
      </c>
      <c r="D100" s="10" t="n"/>
      <c r="E100" s="8" t="n"/>
      <c r="F100" s="9" t="n">
        <v>4573.9</v>
      </c>
      <c r="I100" s="10" t="inlineStr">
        <is>
          <t>EFECTIVO</t>
        </is>
      </c>
      <c r="J100" s="8" t="inlineStr">
        <is>
          <t>2597 JOSE MAIDANA LP - T01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F101" s="20">
        <f>SUM(F92:G100)</f>
        <v/>
      </c>
      <c r="H101" s="9" t="n"/>
      <c r="I101" s="10" t="n"/>
      <c r="J101" s="8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14" t="n">
        <v>112519076</v>
      </c>
      <c r="E102" s="8" t="n"/>
      <c r="H102" s="9" t="n"/>
      <c r="I102" s="10" t="n"/>
      <c r="J102" s="8" t="n"/>
    </row>
    <row r="103">
      <c r="A103" s="5" t="n"/>
      <c r="B103" s="6" t="n"/>
      <c r="C103" s="5" t="n"/>
      <c r="D103" s="7" t="n"/>
      <c r="E103" s="8" t="n"/>
      <c r="H103" s="9" t="n"/>
      <c r="I103" s="10" t="n"/>
      <c r="J103" s="8" t="n"/>
    </row>
    <row r="104">
      <c r="A104" s="5" t="n"/>
      <c r="B104" s="6" t="n"/>
      <c r="C104" s="5" t="n"/>
      <c r="D104" s="7" t="n"/>
      <c r="E104" s="8" t="n"/>
      <c r="H104" s="9" t="n"/>
      <c r="I104" s="10" t="n"/>
      <c r="J104" s="8" t="n"/>
    </row>
    <row r="105">
      <c r="A105" s="5" t="inlineStr">
        <is>
          <t>CCAJ-LP02/4/2023</t>
        </is>
      </c>
      <c r="B105" s="6" t="n">
        <v>44930.79977839121</v>
      </c>
      <c r="C105" s="5" t="inlineStr">
        <is>
          <t>3884 RIBANA RUTH REA RUEDA</t>
        </is>
      </c>
      <c r="D105" s="7" t="n">
        <v>33768807</v>
      </c>
      <c r="E105" s="5" t="inlineStr">
        <is>
          <t>BANCO UNION-10000020161539</t>
        </is>
      </c>
      <c r="H105" s="9" t="n">
        <v>16869.63</v>
      </c>
      <c r="I105" s="5" t="inlineStr">
        <is>
          <t>DEPÓSITO BANCARIO</t>
        </is>
      </c>
      <c r="J105" s="5" t="inlineStr">
        <is>
          <t>2464 LUIS FERNANDO GUEVARA PECA</t>
        </is>
      </c>
    </row>
    <row r="106">
      <c r="A106" s="5" t="inlineStr">
        <is>
          <t>CCAJ-LP02/4/2023</t>
        </is>
      </c>
      <c r="B106" s="6" t="n">
        <v>44930.79977839121</v>
      </c>
      <c r="C106" s="5" t="inlineStr">
        <is>
          <t>3884 RIBANA RUTH REA RUEDA</t>
        </is>
      </c>
      <c r="D106" s="7" t="n">
        <v>337688071</v>
      </c>
      <c r="E106" s="5" t="inlineStr">
        <is>
          <t>BANCO UNION-10000020161539</t>
        </is>
      </c>
      <c r="H106" s="9" t="n">
        <v>3130.37</v>
      </c>
      <c r="I106" s="5" t="inlineStr">
        <is>
          <t>DEPÓSITO BANCARIO</t>
        </is>
      </c>
      <c r="J106" s="5" t="inlineStr">
        <is>
          <t>2464 LUIS FERNANDO GUEVARA PECA</t>
        </is>
      </c>
    </row>
    <row r="107">
      <c r="A107" s="5" t="inlineStr">
        <is>
          <t>CCAJ-LP02/4/2023</t>
        </is>
      </c>
      <c r="B107" s="6" t="n">
        <v>44930.79977839121</v>
      </c>
      <c r="C107" s="5" t="inlineStr">
        <is>
          <t>3884 RIBANA RUTH REA RUEDA</t>
        </is>
      </c>
      <c r="D107" s="7" t="n">
        <v>33750509</v>
      </c>
      <c r="E107" s="5" t="inlineStr">
        <is>
          <t>BANCO UNION-10000020161539</t>
        </is>
      </c>
      <c r="H107" s="9" t="n">
        <v>60565.7</v>
      </c>
      <c r="I107" s="5" t="inlineStr">
        <is>
          <t>DEPÓSITO BANCARIO</t>
        </is>
      </c>
      <c r="J107" s="5" t="inlineStr">
        <is>
          <t>2464 LUIS FERNANDO GUEVARA PECA</t>
        </is>
      </c>
    </row>
    <row r="108">
      <c r="A108" s="5" t="inlineStr">
        <is>
          <t>CCAJ-LP02/4/2023</t>
        </is>
      </c>
      <c r="B108" s="6" t="n">
        <v>44930.79977839121</v>
      </c>
      <c r="C108" s="5" t="inlineStr">
        <is>
          <t>3884 RIBANA RUTH REA RUEDA</t>
        </is>
      </c>
      <c r="D108" s="7" t="n">
        <v>3067358696</v>
      </c>
      <c r="E108" s="5" t="inlineStr">
        <is>
          <t>BANCO UNION-10000020161539</t>
        </is>
      </c>
      <c r="H108" s="9" t="n">
        <v>33000</v>
      </c>
      <c r="I108" s="5" t="inlineStr">
        <is>
          <t>DEPÓSITO BANCARIO</t>
        </is>
      </c>
      <c r="J108" s="5" t="inlineStr">
        <is>
          <t>2464 LUIS FERNANDO GUEVARA PECA</t>
        </is>
      </c>
    </row>
    <row r="109">
      <c r="A109" s="5" t="inlineStr">
        <is>
          <t>CCAJ-LP02/4/2023</t>
        </is>
      </c>
      <c r="B109" s="6" t="n">
        <v>44930.79977839121</v>
      </c>
      <c r="C109" s="5" t="inlineStr">
        <is>
          <t>3884 RIBANA RUTH REA RUEDA</t>
        </is>
      </c>
      <c r="D109" s="15" t="n">
        <v>45163171525</v>
      </c>
      <c r="E109" s="8" t="inlineStr">
        <is>
          <t>BISA-100070022</t>
        </is>
      </c>
      <c r="H109" s="9" t="n">
        <v>2275.2</v>
      </c>
      <c r="I109" s="5" t="inlineStr">
        <is>
          <t>DEPÓSITO BANCARIO</t>
        </is>
      </c>
      <c r="J109" s="5" t="inlineStr">
        <is>
          <t>2464 LUIS FERNANDO GUEVARA PECA</t>
        </is>
      </c>
    </row>
    <row r="110">
      <c r="A110" s="5" t="inlineStr">
        <is>
          <t>CCAJ-LP02/4/2023</t>
        </is>
      </c>
      <c r="B110" s="6" t="n">
        <v>44930.79977839121</v>
      </c>
      <c r="C110" s="5" t="inlineStr">
        <is>
          <t>3884 RIBANA RUTH REA RUEDA</t>
        </is>
      </c>
      <c r="D110" s="15" t="n">
        <v>45153079333</v>
      </c>
      <c r="E110" s="8" t="inlineStr">
        <is>
          <t>BISA-100070022</t>
        </is>
      </c>
      <c r="H110" s="9" t="n">
        <v>900</v>
      </c>
      <c r="I110" s="5" t="inlineStr">
        <is>
          <t>DEPÓSITO BANCARIO</t>
        </is>
      </c>
      <c r="J110" s="5" t="inlineStr">
        <is>
          <t>2464 LUIS FERNANDO GUEVARA PECA</t>
        </is>
      </c>
    </row>
    <row r="111">
      <c r="A111" s="5" t="inlineStr">
        <is>
          <t>CCAJ-LP02/4/2023</t>
        </is>
      </c>
      <c r="B111" s="6" t="n">
        <v>44930.79977839121</v>
      </c>
      <c r="C111" s="5" t="inlineStr">
        <is>
          <t>3884 RIBANA RUTH REA RUEDA</t>
        </is>
      </c>
      <c r="D111" s="15" t="n">
        <v>51117368532</v>
      </c>
      <c r="E111" s="8" t="inlineStr">
        <is>
          <t>BISA-100070022</t>
        </is>
      </c>
      <c r="H111" s="9" t="n">
        <v>2773.7</v>
      </c>
      <c r="I111" s="5" t="inlineStr">
        <is>
          <t>DEPÓSITO BANCARIO</t>
        </is>
      </c>
      <c r="J111" s="5" t="inlineStr">
        <is>
          <t>4276 CARLOS MARCELO REQUENA TERAN</t>
        </is>
      </c>
    </row>
    <row r="112">
      <c r="A112" s="5" t="inlineStr">
        <is>
          <t>CCAJ-LP02/4/2023</t>
        </is>
      </c>
      <c r="B112" s="6" t="n">
        <v>44930.79977839121</v>
      </c>
      <c r="C112" s="5" t="inlineStr">
        <is>
          <t>3884 RIBANA RUTH REA RUEDA</t>
        </is>
      </c>
      <c r="D112" s="15" t="n">
        <v>45133082051</v>
      </c>
      <c r="E112" s="8" t="inlineStr">
        <is>
          <t>BISA-100070022</t>
        </is>
      </c>
      <c r="H112" s="9" t="n">
        <v>560</v>
      </c>
      <c r="I112" s="5" t="inlineStr">
        <is>
          <t>DEPÓSITO BANCARIO</t>
        </is>
      </c>
      <c r="J112" s="5" t="inlineStr">
        <is>
          <t>4276 CARLOS MARCELO REQUENA TERAN</t>
        </is>
      </c>
    </row>
    <row r="113">
      <c r="A113" s="5" t="inlineStr">
        <is>
          <t>CCAJ-LP02/4/2023</t>
        </is>
      </c>
      <c r="B113" s="6" t="n">
        <v>44930.79977839121</v>
      </c>
      <c r="C113" s="5" t="inlineStr">
        <is>
          <t>3884 RIBANA RUTH REA RUEDA</t>
        </is>
      </c>
      <c r="D113" s="7" t="n">
        <v>287720</v>
      </c>
      <c r="E113" s="8" t="inlineStr">
        <is>
          <t>BISA-100070022</t>
        </is>
      </c>
      <c r="H113" s="9" t="n">
        <v>6007.74</v>
      </c>
      <c r="I113" s="5" t="inlineStr">
        <is>
          <t>DEPÓSITO BANCARIO</t>
        </is>
      </c>
      <c r="J113" s="5" t="inlineStr">
        <is>
          <t>4190 JESUS FELCY MENDOZA CAHUANA</t>
        </is>
      </c>
    </row>
    <row r="114">
      <c r="A114" s="5" t="inlineStr">
        <is>
          <t>CCAJ-LP02/4/2023</t>
        </is>
      </c>
      <c r="B114" s="6" t="n">
        <v>44930.79977839121</v>
      </c>
      <c r="C114" s="5" t="inlineStr">
        <is>
          <t>3884 RIBANA RUTH REA RUEDA</t>
        </is>
      </c>
      <c r="D114" s="7" t="n">
        <v>287724</v>
      </c>
      <c r="E114" s="8" t="inlineStr">
        <is>
          <t>BISA-100070022</t>
        </is>
      </c>
      <c r="H114" s="9" t="n">
        <v>19263.6</v>
      </c>
      <c r="I114" s="5" t="inlineStr">
        <is>
          <t>DEPÓSITO BANCARIO</t>
        </is>
      </c>
      <c r="J114" s="5" t="inlineStr">
        <is>
          <t>4190 JESUS FELCY MENDOZA CAHUANA</t>
        </is>
      </c>
    </row>
    <row r="115">
      <c r="A115" s="5" t="inlineStr">
        <is>
          <t>CCAJ-LP02/4/2023</t>
        </is>
      </c>
      <c r="B115" s="6" t="n">
        <v>44930.79977839121</v>
      </c>
      <c r="C115" s="5" t="inlineStr">
        <is>
          <t>3884 RIBANA RUTH REA RUEDA</t>
        </is>
      </c>
      <c r="D115" s="15" t="n">
        <v>45113229926</v>
      </c>
      <c r="E115" s="8" t="inlineStr">
        <is>
          <t>BISA-100070022</t>
        </is>
      </c>
      <c r="H115" s="9" t="n">
        <v>718.6</v>
      </c>
      <c r="I115" s="5" t="inlineStr">
        <is>
          <t>DEPÓSITO BANCARIO</t>
        </is>
      </c>
      <c r="J115" s="5" t="inlineStr">
        <is>
          <t>4276 CARLOS MARCELO REQUENA TERAN</t>
        </is>
      </c>
    </row>
    <row r="116">
      <c r="A116" s="5" t="inlineStr">
        <is>
          <t>CCAJ-LP02/4/2023</t>
        </is>
      </c>
      <c r="B116" s="6" t="n">
        <v>44930.79977839121</v>
      </c>
      <c r="C116" s="5" t="inlineStr">
        <is>
          <t>3884 RIBANA RUTH REA RUEDA</t>
        </is>
      </c>
      <c r="D116" s="15" t="n">
        <v>45153076420</v>
      </c>
      <c r="E116" s="8" t="inlineStr">
        <is>
          <t>BISA-100070022</t>
        </is>
      </c>
      <c r="H116" s="9" t="n">
        <v>1062.84</v>
      </c>
      <c r="I116" s="5" t="inlineStr">
        <is>
          <t>DEPÓSITO BANCARIO</t>
        </is>
      </c>
      <c r="J116" s="5" t="inlineStr">
        <is>
          <t>4276 CARLOS MARCELO REQUENA TERAN</t>
        </is>
      </c>
    </row>
    <row r="117">
      <c r="A117" s="5" t="inlineStr">
        <is>
          <t>CCAJ-LP02/4/2023</t>
        </is>
      </c>
      <c r="B117" s="6" t="n">
        <v>44930.79977839121</v>
      </c>
      <c r="C117" s="5" t="inlineStr">
        <is>
          <t>3884 RIBANA RUTH REA RUEDA</t>
        </is>
      </c>
      <c r="D117" s="15" t="n">
        <v>51517320952</v>
      </c>
      <c r="E117" s="8" t="inlineStr">
        <is>
          <t>BISA-100070022</t>
        </is>
      </c>
      <c r="H117" s="9" t="n">
        <v>8191.25</v>
      </c>
      <c r="I117" s="5" t="inlineStr">
        <is>
          <t>DEPÓSITO BANCARIO</t>
        </is>
      </c>
      <c r="J117" s="5" t="inlineStr">
        <is>
          <t>4276 CARLOS MARCELO REQUENA TERAN</t>
        </is>
      </c>
    </row>
    <row r="118">
      <c r="A118" s="5" t="inlineStr">
        <is>
          <t>CCAJ-LP02/4/2023</t>
        </is>
      </c>
      <c r="B118" s="6" t="n">
        <v>44930.79977839121</v>
      </c>
      <c r="C118" s="5" t="inlineStr">
        <is>
          <t>3884 RIBANA RUTH REA RUEDA</t>
        </is>
      </c>
      <c r="D118" s="7" t="n">
        <v>236977</v>
      </c>
      <c r="E118" s="8" t="inlineStr">
        <is>
          <t>BISA-100070022</t>
        </is>
      </c>
      <c r="H118" s="9" t="n">
        <v>23467.8</v>
      </c>
      <c r="I118" s="5" t="inlineStr">
        <is>
          <t>DEPÓSITO BANCARIO</t>
        </is>
      </c>
      <c r="J118" s="5" t="inlineStr">
        <is>
          <t>4276 CARLOS MARCELO REQUENA TERAN</t>
        </is>
      </c>
    </row>
    <row r="119">
      <c r="A119" s="5" t="inlineStr">
        <is>
          <t>CCAJ-LP02/4/2023</t>
        </is>
      </c>
      <c r="B119" s="6" t="n">
        <v>44930.79977839121</v>
      </c>
      <c r="C119" s="5" t="inlineStr">
        <is>
          <t>3884 RIBANA RUTH REA RUEDA</t>
        </is>
      </c>
      <c r="D119" s="7" t="n">
        <v>236976</v>
      </c>
      <c r="E119" s="8" t="inlineStr">
        <is>
          <t>BISA-100072017</t>
        </is>
      </c>
      <c r="H119" s="9" t="n">
        <v>2088</v>
      </c>
      <c r="I119" s="5" t="inlineStr">
        <is>
          <t>DEPÓSITO BANCARIO</t>
        </is>
      </c>
      <c r="J119" s="5" t="inlineStr">
        <is>
          <t>4276 CARLOS MARCELO REQUENA TERAN</t>
        </is>
      </c>
    </row>
    <row r="120">
      <c r="A120" s="5" t="inlineStr">
        <is>
          <t>CCAJ-LP02/4/2023</t>
        </is>
      </c>
      <c r="B120" s="6" t="n">
        <v>44930.79977839121</v>
      </c>
      <c r="C120" s="5" t="inlineStr">
        <is>
          <t>3884 RIBANA RUTH REA RUEDA</t>
        </is>
      </c>
      <c r="D120" s="7" t="n"/>
      <c r="E120" s="8" t="n"/>
      <c r="F120" s="9" t="n">
        <v>677.4</v>
      </c>
      <c r="I120" s="10" t="inlineStr">
        <is>
          <t>EFECTIVO</t>
        </is>
      </c>
      <c r="J120" s="8" t="inlineStr">
        <is>
          <t>108 GREGORIO RAMIREZ APAZA</t>
        </is>
      </c>
    </row>
    <row r="121">
      <c r="A121" s="5" t="inlineStr">
        <is>
          <t>CCAJ-LP02/4/2023</t>
        </is>
      </c>
      <c r="B121" s="6" t="n">
        <v>44930.79977839121</v>
      </c>
      <c r="C121" s="5" t="inlineStr">
        <is>
          <t>3884 RIBANA RUTH REA RUEDA</t>
        </is>
      </c>
      <c r="D121" s="7" t="n"/>
      <c r="E121" s="8" t="n"/>
      <c r="F121" s="9" t="n">
        <v>6124.4</v>
      </c>
      <c r="I121" s="10" t="inlineStr">
        <is>
          <t>EFECTIVO</t>
        </is>
      </c>
      <c r="J121" s="5" t="inlineStr">
        <is>
          <t>136 OSCAR REYNALDO LIMACHI SURCO</t>
        </is>
      </c>
    </row>
    <row r="122">
      <c r="A122" s="5" t="inlineStr">
        <is>
          <t>CCAJ-LP02/4/2023</t>
        </is>
      </c>
      <c r="B122" s="6" t="n">
        <v>44930.79977839121</v>
      </c>
      <c r="C122" s="5" t="inlineStr">
        <is>
          <t>3884 RIBANA RUTH REA RUEDA</t>
        </is>
      </c>
      <c r="D122" s="7" t="n"/>
      <c r="E122" s="8" t="n"/>
      <c r="F122" s="9" t="n">
        <v>984</v>
      </c>
      <c r="I122" s="10" t="inlineStr">
        <is>
          <t>EFECTIVO</t>
        </is>
      </c>
      <c r="J122" s="5" t="inlineStr">
        <is>
          <t>266 SANTIAGO MACHACA CALCINA</t>
        </is>
      </c>
    </row>
    <row r="123">
      <c r="A123" s="5" t="inlineStr">
        <is>
          <t>CCAJ-LP02/4/2023</t>
        </is>
      </c>
      <c r="B123" s="6" t="n">
        <v>44930.79977839121</v>
      </c>
      <c r="C123" s="5" t="inlineStr">
        <is>
          <t>3884 RIBANA RUTH REA RUEDA</t>
        </is>
      </c>
      <c r="D123" s="7" t="n"/>
      <c r="E123" s="8" t="n"/>
      <c r="F123" s="9" t="n">
        <v>1423.3</v>
      </c>
      <c r="I123" s="10" t="inlineStr">
        <is>
          <t>EFECTIVO</t>
        </is>
      </c>
      <c r="J123" s="8" t="inlineStr">
        <is>
          <t>304 ALFREDO MENDOZA APAZA</t>
        </is>
      </c>
    </row>
    <row r="124">
      <c r="A124" s="5" t="inlineStr">
        <is>
          <t>CCAJ-LP02/4/2023</t>
        </is>
      </c>
      <c r="B124" s="6" t="n">
        <v>44930.79977839121</v>
      </c>
      <c r="C124" s="5" t="inlineStr">
        <is>
          <t>3884 RIBANA RUTH REA RUEDA</t>
        </is>
      </c>
      <c r="D124" s="7" t="n"/>
      <c r="E124" s="8" t="n"/>
      <c r="F124" s="9" t="n">
        <v>5083.1</v>
      </c>
      <c r="I124" s="10" t="inlineStr">
        <is>
          <t>EFECTIVO</t>
        </is>
      </c>
      <c r="J124" s="5" t="inlineStr">
        <is>
          <t>584 FREDDY FEDERICO FLORES MARIN</t>
        </is>
      </c>
    </row>
    <row r="125">
      <c r="A125" s="5" t="inlineStr">
        <is>
          <t>CCAJ-LP02/4/2023</t>
        </is>
      </c>
      <c r="B125" s="6" t="n">
        <v>44930.79977839121</v>
      </c>
      <c r="C125" s="5" t="inlineStr">
        <is>
          <t>3884 RIBANA RUTH REA RUEDA</t>
        </is>
      </c>
      <c r="D125" s="7" t="n"/>
      <c r="E125" s="8" t="n"/>
      <c r="F125" s="9" t="n">
        <v>9447.9</v>
      </c>
      <c r="I125" s="10" t="inlineStr">
        <is>
          <t>EFECTIVO</t>
        </is>
      </c>
      <c r="J125" s="5" t="inlineStr">
        <is>
          <t>667 WILLIAMS EDSON SANCHEZ SILVA</t>
        </is>
      </c>
    </row>
    <row r="126">
      <c r="A126" s="5" t="inlineStr">
        <is>
          <t>CCAJ-LP02/4/2023</t>
        </is>
      </c>
      <c r="B126" s="6" t="n">
        <v>44930.79977839121</v>
      </c>
      <c r="C126" s="5" t="inlineStr">
        <is>
          <t>3884 RIBANA RUTH REA RUEDA</t>
        </is>
      </c>
      <c r="D126" s="7" t="n"/>
      <c r="E126" s="8" t="n"/>
      <c r="F126" s="9" t="n">
        <v>7958.7</v>
      </c>
      <c r="I126" s="10" t="inlineStr">
        <is>
          <t>EFECTIVO</t>
        </is>
      </c>
      <c r="J126" s="5" t="inlineStr">
        <is>
          <t>3052 JUAN JOSE MACHACA TORREZ</t>
        </is>
      </c>
    </row>
    <row r="127">
      <c r="A127" s="5" t="inlineStr">
        <is>
          <t>CCAJ-LP02/4/2023</t>
        </is>
      </c>
      <c r="B127" s="6" t="n">
        <v>44930.79977839121</v>
      </c>
      <c r="C127" s="5" t="inlineStr">
        <is>
          <t>3884 RIBANA RUTH REA RUEDA</t>
        </is>
      </c>
      <c r="D127" s="7" t="n"/>
      <c r="E127" s="8" t="n"/>
      <c r="F127" s="9" t="n">
        <v>18322.4</v>
      </c>
      <c r="I127" s="10" t="inlineStr">
        <is>
          <t>EFECTIVO</t>
        </is>
      </c>
      <c r="J127" s="8" t="inlineStr">
        <is>
          <t>2597 JOSE MAIDANA LP - T02</t>
        </is>
      </c>
    </row>
    <row r="128">
      <c r="A128" s="5" t="inlineStr">
        <is>
          <t>CCAJ-LP02/4/2023</t>
        </is>
      </c>
      <c r="B128" s="6" t="n">
        <v>44930.79977839121</v>
      </c>
      <c r="C128" s="5" t="inlineStr">
        <is>
          <t>3884 RIBANA RUTH REA RUEDA</t>
        </is>
      </c>
      <c r="D128" s="7" t="n"/>
      <c r="E128" s="8" t="n"/>
      <c r="F128" s="9" t="n">
        <v>11864</v>
      </c>
      <c r="I128" s="10" t="inlineStr">
        <is>
          <t>EFECTIVO</t>
        </is>
      </c>
      <c r="J128" s="8" t="inlineStr">
        <is>
          <t>2597 JOSE MAIDANA LP - T03</t>
        </is>
      </c>
    </row>
    <row r="129">
      <c r="A129" s="5" t="inlineStr">
        <is>
          <t>CCAJ-LP02/4/2023</t>
        </is>
      </c>
      <c r="B129" s="6" t="n">
        <v>44930.79977839121</v>
      </c>
      <c r="C129" s="5" t="inlineStr">
        <is>
          <t>3884 RIBANA RUTH REA RUEDA</t>
        </is>
      </c>
      <c r="D129" s="7" t="n"/>
      <c r="E129" s="8" t="n"/>
      <c r="F129" s="9" t="n">
        <v>2853.2</v>
      </c>
      <c r="I129" s="10" t="inlineStr">
        <is>
          <t>EFECTIVO</t>
        </is>
      </c>
      <c r="J129" s="8" t="inlineStr">
        <is>
          <t>2597 JOSE MAIDANA LP - T04</t>
        </is>
      </c>
    </row>
    <row r="130">
      <c r="A130" s="5" t="inlineStr">
        <is>
          <t>CCAJ-LP02/4/2023</t>
        </is>
      </c>
      <c r="B130" s="6" t="n">
        <v>44930.79977839121</v>
      </c>
      <c r="C130" s="5" t="inlineStr">
        <is>
          <t>3884 RIBANA RUTH REA RUEDA</t>
        </is>
      </c>
      <c r="D130" s="7" t="n"/>
      <c r="E130" s="8" t="n"/>
      <c r="F130" s="9" t="n">
        <v>18189.3</v>
      </c>
      <c r="I130" s="10" t="inlineStr">
        <is>
          <t>EFECTIVO</t>
        </is>
      </c>
      <c r="J130" s="8" t="inlineStr">
        <is>
          <t>2597 JOSE MAIDANA LP - T05</t>
        </is>
      </c>
    </row>
    <row r="131">
      <c r="A131" s="5" t="inlineStr">
        <is>
          <t>CCAJ-LP02/4/2023</t>
        </is>
      </c>
      <c r="B131" s="6" t="n">
        <v>44930.79977839121</v>
      </c>
      <c r="C131" s="5" t="inlineStr">
        <is>
          <t>3884 RIBANA RUTH REA RUEDA</t>
        </is>
      </c>
      <c r="D131" s="7" t="n"/>
      <c r="E131" s="8" t="n"/>
      <c r="F131" s="9" t="n">
        <v>2499.8</v>
      </c>
      <c r="I131" s="10" t="inlineStr">
        <is>
          <t>EFECTIVO</t>
        </is>
      </c>
      <c r="J131" s="8" t="inlineStr">
        <is>
          <t>2597 JOSE MAIDANA LP - T06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21">
        <f>SUM(F105:G131)</f>
        <v/>
      </c>
      <c r="H132" s="9" t="n"/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112521067</v>
      </c>
      <c r="E133" s="8" t="n"/>
      <c r="H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05/01/2022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8" t="inlineStr">
        <is>
          <t>Cierre Caja</t>
        </is>
      </c>
      <c r="B138" s="98" t="inlineStr">
        <is>
          <t>Fecha</t>
        </is>
      </c>
      <c r="C138" s="98" t="inlineStr">
        <is>
          <t>Cajero</t>
        </is>
      </c>
      <c r="D138" s="98" t="inlineStr">
        <is>
          <t>Nro Voucher</t>
        </is>
      </c>
      <c r="E138" s="98" t="inlineStr">
        <is>
          <t>Nro Cuenta</t>
        </is>
      </c>
      <c r="F138" s="98" t="inlineStr">
        <is>
          <t>Tipo Ingreso</t>
        </is>
      </c>
      <c r="G138" s="99" t="n"/>
      <c r="H138" s="100" t="n"/>
      <c r="I138" s="98" t="inlineStr">
        <is>
          <t>TIPO DE INGRESO</t>
        </is>
      </c>
      <c r="J138" s="98" t="inlineStr">
        <is>
          <t>Cobrador</t>
        </is>
      </c>
    </row>
    <row r="139">
      <c r="A139" s="101" t="n"/>
      <c r="B139" s="101" t="n"/>
      <c r="C139" s="101" t="n"/>
      <c r="D139" s="101" t="n"/>
      <c r="E139" s="101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101" t="n"/>
      <c r="J139" s="101" t="n"/>
    </row>
    <row r="140">
      <c r="A140" s="5" t="inlineStr">
        <is>
          <t>CCAJ-LP02/5/2023</t>
        </is>
      </c>
      <c r="B140" s="6" t="n">
        <v>44931.4813544213</v>
      </c>
      <c r="C140" s="5" t="inlineStr">
        <is>
          <t>3884 RIBANA RUTH REA RUEDA</t>
        </is>
      </c>
      <c r="D140" s="10" t="n"/>
      <c r="E140" s="8" t="n"/>
      <c r="F140" s="9" t="n">
        <v>15835.4</v>
      </c>
      <c r="I140" s="10" t="inlineStr">
        <is>
          <t>EFECTIVO</t>
        </is>
      </c>
      <c r="J140" s="5" t="inlineStr">
        <is>
          <t>331 CARLOS ALFREDO GUTIERREZ HUANCA</t>
        </is>
      </c>
    </row>
    <row r="141">
      <c r="A141" s="5" t="inlineStr">
        <is>
          <t>CCAJ-LP02/5/2023</t>
        </is>
      </c>
      <c r="B141" s="6" t="n">
        <v>44931.4813544213</v>
      </c>
      <c r="C141" s="5" t="inlineStr">
        <is>
          <t>3884 RIBANA RUTH REA RUEDA</t>
        </is>
      </c>
      <c r="D141" s="10" t="n"/>
      <c r="E141" s="8" t="n"/>
      <c r="F141" s="9" t="n">
        <v>7798.6</v>
      </c>
      <c r="I141" s="10" t="inlineStr">
        <is>
          <t>EFECTIVO</t>
        </is>
      </c>
      <c r="J141" s="5" t="inlineStr">
        <is>
          <t>883 FRANKLIN CARDOZO RIVERA</t>
        </is>
      </c>
    </row>
    <row r="142">
      <c r="A142" s="5" t="inlineStr">
        <is>
          <t>CCAJ-LP02/5/2023</t>
        </is>
      </c>
      <c r="B142" s="6" t="n">
        <v>44931.4813544213</v>
      </c>
      <c r="C142" s="5" t="inlineStr">
        <is>
          <t>3884 RIBANA RUTH REA RUEDA</t>
        </is>
      </c>
      <c r="D142" s="10" t="n"/>
      <c r="E142" s="8" t="n"/>
      <c r="F142" s="9" t="n">
        <v>26008.1</v>
      </c>
      <c r="I142" s="10" t="inlineStr">
        <is>
          <t>EFECTIVO</t>
        </is>
      </c>
      <c r="J142" s="5" t="inlineStr">
        <is>
          <t>1116 VLADIMIR FRANZ ATAHUACHI RODRIGUEZ</t>
        </is>
      </c>
    </row>
    <row r="143">
      <c r="A143" s="5" t="inlineStr">
        <is>
          <t>CCAJ-LP02/5/2023</t>
        </is>
      </c>
      <c r="B143" s="6" t="n">
        <v>44931.4813544213</v>
      </c>
      <c r="C143" s="5" t="inlineStr">
        <is>
          <t>3884 RIBANA RUTH REA RUEDA</t>
        </is>
      </c>
      <c r="D143" s="10" t="n"/>
      <c r="E143" s="8" t="n"/>
      <c r="F143" s="9" t="n">
        <v>16033.2</v>
      </c>
      <c r="I143" s="10" t="inlineStr">
        <is>
          <t>EFECTIVO</t>
        </is>
      </c>
      <c r="J143" s="5" t="inlineStr">
        <is>
          <t>1180 JAIME RAMIRO CHACON PAREDES</t>
        </is>
      </c>
    </row>
    <row r="144">
      <c r="A144" s="5" t="inlineStr">
        <is>
          <t>CCAJ-LP02/5/2023</t>
        </is>
      </c>
      <c r="B144" s="6" t="n">
        <v>44931.4813544213</v>
      </c>
      <c r="C144" s="5" t="inlineStr">
        <is>
          <t>3884 RIBANA RUTH REA RUEDA</t>
        </is>
      </c>
      <c r="D144" s="10" t="n"/>
      <c r="E144" s="8" t="n"/>
      <c r="F144" s="9" t="n">
        <v>5363.6</v>
      </c>
      <c r="I144" s="10" t="inlineStr">
        <is>
          <t>EFECTIVO</t>
        </is>
      </c>
      <c r="J144" s="8" t="inlineStr">
        <is>
          <t>2597 JOSE MAIDANA LP - T01</t>
        </is>
      </c>
    </row>
    <row r="145">
      <c r="A145" s="5" t="inlineStr">
        <is>
          <t>CCAJ-LP02/5/2023</t>
        </is>
      </c>
      <c r="B145" s="6" t="n">
        <v>44931.4813544213</v>
      </c>
      <c r="C145" s="5" t="inlineStr">
        <is>
          <t>3884 RIBANA RUTH REA RUEDA</t>
        </is>
      </c>
      <c r="D145" s="10" t="n"/>
      <c r="E145" s="8" t="n"/>
      <c r="F145" s="9" t="n">
        <v>9505</v>
      </c>
      <c r="I145" s="10" t="inlineStr">
        <is>
          <t>EFECTIVO</t>
        </is>
      </c>
      <c r="J145" s="8" t="inlineStr">
        <is>
          <t>2597 JOSE MAIDANA LP - T04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SUM(F140:G145)</f>
        <v/>
      </c>
      <c r="H146" s="9" t="n"/>
      <c r="I146" s="10" t="n"/>
      <c r="J146" s="5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112521068</v>
      </c>
      <c r="E147" s="8" t="n"/>
      <c r="H147" s="9" t="n"/>
      <c r="I147" s="10" t="n"/>
      <c r="J147" s="5" t="n"/>
    </row>
    <row r="148">
      <c r="A148" s="5" t="n"/>
      <c r="B148" s="6" t="n"/>
      <c r="C148" s="5" t="n"/>
      <c r="D148" s="7" t="n"/>
      <c r="E148" s="8" t="n"/>
      <c r="H148" s="9" t="n"/>
      <c r="I148" s="10" t="n"/>
      <c r="J148" s="5" t="n"/>
    </row>
    <row r="149">
      <c r="A149" s="5" t="n"/>
      <c r="B149" s="6" t="n"/>
      <c r="C149" s="5" t="n"/>
      <c r="D149" s="7" t="n"/>
      <c r="E149" s="8" t="n"/>
      <c r="H149" s="9" t="n"/>
      <c r="I149" s="10" t="n"/>
      <c r="J149" s="5" t="n"/>
    </row>
    <row r="150">
      <c r="A150" s="5" t="inlineStr">
        <is>
          <t>CCAJ-LP02/6/2023</t>
        </is>
      </c>
      <c r="B150" s="6" t="n">
        <v>44931.732404375</v>
      </c>
      <c r="C150" s="5" t="inlineStr">
        <is>
          <t>3884 RIBANA RUTH REA RUEDA</t>
        </is>
      </c>
      <c r="D150" s="15" t="n">
        <v>51117374877</v>
      </c>
      <c r="E150" s="8" t="inlineStr">
        <is>
          <t>BISA-100070022</t>
        </is>
      </c>
      <c r="H150" s="9" t="n">
        <v>284</v>
      </c>
      <c r="I150" s="5" t="inlineStr">
        <is>
          <t>DEPÓSITO BANCARIO</t>
        </is>
      </c>
      <c r="J150" s="5" t="inlineStr">
        <is>
          <t>2464 LUIS FERNANDO GUEVARA PECA</t>
        </is>
      </c>
    </row>
    <row r="151">
      <c r="A151" s="5" t="inlineStr">
        <is>
          <t>CCAJ-LP02/6/2023</t>
        </is>
      </c>
      <c r="B151" s="6" t="n">
        <v>44931.732404375</v>
      </c>
      <c r="C151" s="5" t="inlineStr">
        <is>
          <t>3884 RIBANA RUTH REA RUEDA</t>
        </is>
      </c>
      <c r="D151" s="15" t="n">
        <v>45163173422</v>
      </c>
      <c r="E151" s="8" t="inlineStr">
        <is>
          <t>BISA-100070022</t>
        </is>
      </c>
      <c r="H151" s="9" t="n">
        <v>406.5</v>
      </c>
      <c r="I151" s="5" t="inlineStr">
        <is>
          <t>DEPÓSITO BANCARIO</t>
        </is>
      </c>
      <c r="J151" s="5" t="inlineStr">
        <is>
          <t>2464 LUIS FERNANDO GUEVARA PECA</t>
        </is>
      </c>
    </row>
    <row r="152">
      <c r="A152" s="5" t="inlineStr">
        <is>
          <t>CCAJ-LP02/6/2023</t>
        </is>
      </c>
      <c r="B152" s="6" t="n">
        <v>44931.732404375</v>
      </c>
      <c r="C152" s="5" t="inlineStr">
        <is>
          <t>3884 RIBANA RUTH REA RUEDA</t>
        </is>
      </c>
      <c r="D152" s="15" t="n">
        <v>51117373369</v>
      </c>
      <c r="E152" s="8" t="inlineStr">
        <is>
          <t>BISA-100070022</t>
        </is>
      </c>
      <c r="H152" s="9" t="n">
        <v>182</v>
      </c>
      <c r="I152" s="5" t="inlineStr">
        <is>
          <t>DEPÓSITO BANCARIO</t>
        </is>
      </c>
      <c r="J152" s="5" t="inlineStr">
        <is>
          <t>2464 LUIS FERNANDO GUEVARA PECA</t>
        </is>
      </c>
    </row>
    <row r="153">
      <c r="A153" s="5" t="inlineStr">
        <is>
          <t>CCAJ-LP02/6/2023</t>
        </is>
      </c>
      <c r="B153" s="6" t="n">
        <v>44931.732404375</v>
      </c>
      <c r="C153" s="5" t="inlineStr">
        <is>
          <t>3884 RIBANA RUTH REA RUEDA</t>
        </is>
      </c>
      <c r="D153" s="15" t="n">
        <v>45123215722</v>
      </c>
      <c r="E153" s="8" t="inlineStr">
        <is>
          <t>BISA-100070022</t>
        </is>
      </c>
      <c r="H153" s="9" t="n">
        <v>177.3</v>
      </c>
      <c r="I153" s="5" t="inlineStr">
        <is>
          <t>DEPÓSITO BANCARIO</t>
        </is>
      </c>
      <c r="J153" s="5" t="inlineStr">
        <is>
          <t>2464 LUIS FERNANDO GUEVARA PECA</t>
        </is>
      </c>
    </row>
    <row r="154">
      <c r="A154" s="5" t="inlineStr">
        <is>
          <t>CCAJ-LP02/6/2023</t>
        </is>
      </c>
      <c r="B154" s="6" t="n">
        <v>44931.732404375</v>
      </c>
      <c r="C154" s="5" t="inlineStr">
        <is>
          <t>3884 RIBANA RUTH REA RUEDA</t>
        </is>
      </c>
      <c r="D154" s="15" t="n">
        <v>45113228726</v>
      </c>
      <c r="E154" s="8" t="inlineStr">
        <is>
          <t>BISA-100070022</t>
        </is>
      </c>
      <c r="H154" s="9" t="n">
        <v>1176.13</v>
      </c>
      <c r="I154" s="5" t="inlineStr">
        <is>
          <t>DEPÓSITO BANCARIO</t>
        </is>
      </c>
      <c r="J154" s="5" t="inlineStr">
        <is>
          <t>4276 CARLOS MARCELO REQUENA TERAN</t>
        </is>
      </c>
    </row>
    <row r="155">
      <c r="A155" s="5" t="inlineStr">
        <is>
          <t>CCAJ-LP02/6/2023</t>
        </is>
      </c>
      <c r="B155" s="6" t="n">
        <v>44931.732404375</v>
      </c>
      <c r="C155" s="5" t="inlineStr">
        <is>
          <t>3884 RIBANA RUTH REA RUEDA</t>
        </is>
      </c>
      <c r="D155" s="15" t="n">
        <v>51517332500</v>
      </c>
      <c r="E155" s="8" t="inlineStr">
        <is>
          <t>BISA-100070022</t>
        </is>
      </c>
      <c r="H155" s="9" t="n">
        <v>1059.55</v>
      </c>
      <c r="I155" s="5" t="inlineStr">
        <is>
          <t>DEPÓSITO BANCARIO</t>
        </is>
      </c>
      <c r="J155" s="5" t="inlineStr">
        <is>
          <t>2464 LUIS FERNANDO GUEVARA PECA</t>
        </is>
      </c>
    </row>
    <row r="156">
      <c r="A156" s="5" t="inlineStr">
        <is>
          <t>CCAJ-LP02/6/2023</t>
        </is>
      </c>
      <c r="B156" s="6" t="n">
        <v>44931.732404375</v>
      </c>
      <c r="C156" s="5" t="inlineStr">
        <is>
          <t>3884 RIBANA RUTH REA RUEDA</t>
        </is>
      </c>
      <c r="D156" s="15" t="n">
        <v>51217413918</v>
      </c>
      <c r="E156" s="8" t="inlineStr">
        <is>
          <t>BISA-100070022</t>
        </is>
      </c>
      <c r="H156" s="9" t="n">
        <v>170</v>
      </c>
      <c r="I156" s="5" t="inlineStr">
        <is>
          <t>DEPÓSITO BANCARIO</t>
        </is>
      </c>
      <c r="J156" s="5" t="inlineStr">
        <is>
          <t>2464 LUIS FERNANDO GUEVARA PECA</t>
        </is>
      </c>
    </row>
    <row r="157">
      <c r="A157" s="5" t="inlineStr">
        <is>
          <t>CCAJ-LP02/6/2023</t>
        </is>
      </c>
      <c r="B157" s="6" t="n">
        <v>44931.732404375</v>
      </c>
      <c r="C157" s="5" t="inlineStr">
        <is>
          <t>3884 RIBANA RUTH REA RUEDA</t>
        </is>
      </c>
      <c r="D157" s="15" t="n">
        <v>45163175964</v>
      </c>
      <c r="E157" s="8" t="inlineStr">
        <is>
          <t>BISA-100070022</t>
        </is>
      </c>
      <c r="H157" s="9" t="n">
        <v>474.4</v>
      </c>
      <c r="I157" s="5" t="inlineStr">
        <is>
          <t>DEPÓSITO BANCARIO</t>
        </is>
      </c>
      <c r="J157" s="5" t="inlineStr">
        <is>
          <t>2464 LUIS FERNANDO GUEVARA PECA</t>
        </is>
      </c>
    </row>
    <row r="158">
      <c r="A158" s="5" t="inlineStr">
        <is>
          <t>CCAJ-LP02/6/2023</t>
        </is>
      </c>
      <c r="B158" s="6" t="n">
        <v>44931.732404375</v>
      </c>
      <c r="C158" s="5" t="inlineStr">
        <is>
          <t>3884 RIBANA RUTH REA RUEDA</t>
        </is>
      </c>
      <c r="D158" s="15" t="n">
        <v>45153081970</v>
      </c>
      <c r="E158" s="8" t="inlineStr">
        <is>
          <t>BISA-100070022</t>
        </is>
      </c>
      <c r="H158" s="9" t="n">
        <v>606</v>
      </c>
      <c r="I158" s="5" t="inlineStr">
        <is>
          <t>DEPÓSITO BANCARIO</t>
        </is>
      </c>
      <c r="J158" s="5" t="inlineStr">
        <is>
          <t>2464 LUIS FERNANDO GUEVARA PECA</t>
        </is>
      </c>
    </row>
    <row r="159">
      <c r="A159" s="5" t="inlineStr">
        <is>
          <t>CCAJ-LP02/6/2023</t>
        </is>
      </c>
      <c r="B159" s="6" t="n">
        <v>44931.732404375</v>
      </c>
      <c r="C159" s="5" t="inlineStr">
        <is>
          <t>3884 RIBANA RUTH REA RUEDA</t>
        </is>
      </c>
      <c r="D159" s="15" t="n">
        <v>53612217731</v>
      </c>
      <c r="E159" s="8" t="inlineStr">
        <is>
          <t>BISA-100070022</t>
        </is>
      </c>
      <c r="H159" s="9" t="n">
        <v>226.8</v>
      </c>
      <c r="I159" s="5" t="inlineStr">
        <is>
          <t>DEPÓSITO BANCARIO</t>
        </is>
      </c>
      <c r="J159" s="5" t="inlineStr">
        <is>
          <t>2464 LUIS FERNANDO GUEVARA PECA</t>
        </is>
      </c>
    </row>
    <row r="160">
      <c r="A160" s="5" t="inlineStr">
        <is>
          <t>CCAJ-LP02/6/2023</t>
        </is>
      </c>
      <c r="B160" s="6" t="n">
        <v>44931.732404375</v>
      </c>
      <c r="C160" s="5" t="inlineStr">
        <is>
          <t>3884 RIBANA RUTH REA RUEDA</t>
        </is>
      </c>
      <c r="D160" s="15" t="n">
        <v>45123217819</v>
      </c>
      <c r="E160" s="8" t="inlineStr">
        <is>
          <t>BISA-100070022</t>
        </is>
      </c>
      <c r="H160" s="9" t="n">
        <v>604</v>
      </c>
      <c r="I160" s="5" t="inlineStr">
        <is>
          <t>DEPÓSITO BANCARIO</t>
        </is>
      </c>
      <c r="J160" s="5" t="inlineStr">
        <is>
          <t>2464 LUIS FERNANDO GUEVARA PECA</t>
        </is>
      </c>
    </row>
    <row r="161">
      <c r="A161" s="5" t="inlineStr">
        <is>
          <t>CCAJ-LP02/6/2023</t>
        </is>
      </c>
      <c r="B161" s="6" t="n">
        <v>44931.732404375</v>
      </c>
      <c r="C161" s="5" t="inlineStr">
        <is>
          <t>3884 RIBANA RUTH REA RUEDA</t>
        </is>
      </c>
      <c r="D161" s="7" t="n">
        <v>237115</v>
      </c>
      <c r="E161" s="8" t="inlineStr">
        <is>
          <t>BISA-100070022</t>
        </is>
      </c>
      <c r="H161" s="9" t="n">
        <v>23921.5</v>
      </c>
      <c r="I161" s="5" t="inlineStr">
        <is>
          <t>DEPÓSITO BANCARIO</t>
        </is>
      </c>
      <c r="J161" s="5" t="inlineStr">
        <is>
          <t>4276 CARLOS MARCELO REQUENA TERAN</t>
        </is>
      </c>
    </row>
    <row r="162">
      <c r="A162" s="5" t="inlineStr">
        <is>
          <t>CCAJ-LP02/6/2023</t>
        </is>
      </c>
      <c r="B162" s="6" t="n">
        <v>44931.732404375</v>
      </c>
      <c r="C162" s="5" t="inlineStr">
        <is>
          <t>3884 RIBANA RUTH REA RUEDA</t>
        </is>
      </c>
      <c r="D162" s="7" t="n">
        <v>298164</v>
      </c>
      <c r="E162" s="8" t="inlineStr">
        <is>
          <t>BISA-100070022</t>
        </is>
      </c>
      <c r="H162" s="9" t="n">
        <v>6157.3</v>
      </c>
      <c r="I162" s="5" t="inlineStr">
        <is>
          <t>DEPÓSITO BANCARIO</t>
        </is>
      </c>
      <c r="J162" s="5" t="inlineStr">
        <is>
          <t>4190 JESUS FELCY MENDOZA CAHUANA</t>
        </is>
      </c>
    </row>
    <row r="163">
      <c r="A163" s="5" t="inlineStr">
        <is>
          <t>CCAJ-LP02/6/2023</t>
        </is>
      </c>
      <c r="B163" s="6" t="n">
        <v>44931.732404375</v>
      </c>
      <c r="C163" s="5" t="inlineStr">
        <is>
          <t>3884 RIBANA RUTH REA RUEDA</t>
        </is>
      </c>
      <c r="D163" s="7" t="n">
        <v>298165</v>
      </c>
      <c r="E163" s="8" t="inlineStr">
        <is>
          <t>BISA-100070022</t>
        </is>
      </c>
      <c r="H163" s="9" t="n">
        <v>844.4</v>
      </c>
      <c r="I163" s="5" t="inlineStr">
        <is>
          <t>DEPÓSITO BANCARIO</t>
        </is>
      </c>
      <c r="J163" s="5" t="inlineStr">
        <is>
          <t>4190 JESUS FELCY MENDOZA CAHUANA</t>
        </is>
      </c>
    </row>
    <row r="164">
      <c r="A164" s="5" t="inlineStr">
        <is>
          <t>CCAJ-LP02/6/2023</t>
        </is>
      </c>
      <c r="B164" s="6" t="n">
        <v>44931.732404375</v>
      </c>
      <c r="C164" s="5" t="inlineStr">
        <is>
          <t>3884 RIBANA RUTH REA RUEDA</t>
        </is>
      </c>
      <c r="D164" s="7" t="n">
        <v>298166</v>
      </c>
      <c r="E164" s="8" t="inlineStr">
        <is>
          <t>BISA-100070022</t>
        </is>
      </c>
      <c r="H164" s="9" t="n">
        <v>6000</v>
      </c>
      <c r="I164" s="5" t="inlineStr">
        <is>
          <t>DEPÓSITO BANCARIO</t>
        </is>
      </c>
      <c r="J164" s="5" t="inlineStr">
        <is>
          <t>4190 JESUS FELCY MENDOZA CAHUANA</t>
        </is>
      </c>
    </row>
    <row r="165">
      <c r="A165" s="5" t="inlineStr">
        <is>
          <t>CCAJ-LP02/6/2023</t>
        </is>
      </c>
      <c r="B165" s="6" t="n">
        <v>44931.732404375</v>
      </c>
      <c r="C165" s="5" t="inlineStr">
        <is>
          <t>3884 RIBANA RUTH REA RUEDA</t>
        </is>
      </c>
      <c r="D165" s="7" t="n">
        <v>298167</v>
      </c>
      <c r="E165" s="8" t="inlineStr">
        <is>
          <t>BISA-100070022</t>
        </is>
      </c>
      <c r="H165" s="9" t="n">
        <v>15075.59</v>
      </c>
      <c r="I165" s="5" t="inlineStr">
        <is>
          <t>DEPÓSITO BANCARIO</t>
        </is>
      </c>
      <c r="J165" s="5" t="inlineStr">
        <is>
          <t>4190 JESUS FELCY MENDOZA CAHUANA</t>
        </is>
      </c>
    </row>
    <row r="166">
      <c r="A166" s="5" t="inlineStr">
        <is>
          <t>CCAJ-LP02/6/2023</t>
        </is>
      </c>
      <c r="B166" s="6" t="n">
        <v>44931.732404375</v>
      </c>
      <c r="C166" s="5" t="inlineStr">
        <is>
          <t>3884 RIBANA RUTH REA RUEDA</t>
        </is>
      </c>
      <c r="D166" s="7" t="n">
        <v>298170</v>
      </c>
      <c r="E166" s="8" t="inlineStr">
        <is>
          <t>BISA-100070022</t>
        </is>
      </c>
      <c r="H166" s="9" t="n">
        <v>7249.2</v>
      </c>
      <c r="I166" s="5" t="inlineStr">
        <is>
          <t>DEPÓSITO BANCARIO</t>
        </is>
      </c>
      <c r="J166" s="5" t="inlineStr">
        <is>
          <t>4190 JESUS FELCY MENDOZA CAHUANA</t>
        </is>
      </c>
    </row>
    <row r="167">
      <c r="A167" s="5" t="inlineStr">
        <is>
          <t>CCAJ-LP02/6/2023</t>
        </is>
      </c>
      <c r="B167" s="6" t="n">
        <v>44931.732404375</v>
      </c>
      <c r="C167" s="5" t="inlineStr">
        <is>
          <t>3884 RIBANA RUTH REA RUEDA</t>
        </is>
      </c>
      <c r="D167" s="7" t="n">
        <v>298168</v>
      </c>
      <c r="E167" s="8" t="inlineStr">
        <is>
          <t>BISA-100070022</t>
        </is>
      </c>
      <c r="H167" s="9" t="n">
        <v>1456.15</v>
      </c>
      <c r="I167" s="5" t="inlineStr">
        <is>
          <t>DEPÓSITO BANCARIO</t>
        </is>
      </c>
      <c r="J167" s="5" t="inlineStr">
        <is>
          <t>4190 JESUS FELCY MENDOZA CAHUANA</t>
        </is>
      </c>
    </row>
    <row r="168">
      <c r="A168" s="5" t="inlineStr">
        <is>
          <t>CCAJ-LP02/6/2023</t>
        </is>
      </c>
      <c r="B168" s="6" t="n">
        <v>44931.732404375</v>
      </c>
      <c r="C168" s="5" t="inlineStr">
        <is>
          <t>3884 RIBANA RUTH REA RUEDA</t>
        </is>
      </c>
      <c r="D168" s="7" t="n"/>
      <c r="E168" s="8" t="n"/>
      <c r="F168" s="9" t="n">
        <v>6463.2</v>
      </c>
      <c r="I168" s="10" t="inlineStr">
        <is>
          <t>EFECTIVO</t>
        </is>
      </c>
      <c r="J168" s="8" t="inlineStr">
        <is>
          <t>108 GREGORIO RAMIREZ APAZA</t>
        </is>
      </c>
    </row>
    <row r="169">
      <c r="A169" s="5" t="inlineStr">
        <is>
          <t>CCAJ-LP02/6/2023</t>
        </is>
      </c>
      <c r="B169" s="6" t="n">
        <v>44931.732404375</v>
      </c>
      <c r="C169" s="5" t="inlineStr">
        <is>
          <t>3884 RIBANA RUTH REA RUEDA</t>
        </is>
      </c>
      <c r="D169" s="7" t="n"/>
      <c r="E169" s="8" t="n"/>
      <c r="F169" s="9" t="n">
        <v>2087.7</v>
      </c>
      <c r="I169" s="10" t="inlineStr">
        <is>
          <t>EFECTIVO</t>
        </is>
      </c>
      <c r="J169" s="5" t="inlineStr">
        <is>
          <t>136 OSCAR REYNALDO LIMACHI SURCO</t>
        </is>
      </c>
    </row>
    <row r="170">
      <c r="A170" s="5" t="inlineStr">
        <is>
          <t>CCAJ-LP02/6/2023</t>
        </is>
      </c>
      <c r="B170" s="6" t="n">
        <v>44931.732404375</v>
      </c>
      <c r="C170" s="5" t="inlineStr">
        <is>
          <t>3884 RIBANA RUTH REA RUEDA</t>
        </is>
      </c>
      <c r="D170" s="7" t="n"/>
      <c r="E170" s="8" t="n"/>
      <c r="F170" s="9" t="n">
        <v>7925.8</v>
      </c>
      <c r="I170" s="10" t="inlineStr">
        <is>
          <t>EFECTIVO</t>
        </is>
      </c>
      <c r="J170" s="5" t="inlineStr">
        <is>
          <t>266 SANTIAGO MACHACA CALCINA</t>
        </is>
      </c>
    </row>
    <row r="171">
      <c r="A171" s="5" t="inlineStr">
        <is>
          <t>CCAJ-LP02/6/2023</t>
        </is>
      </c>
      <c r="B171" s="6" t="n">
        <v>44931.732404375</v>
      </c>
      <c r="C171" s="5" t="inlineStr">
        <is>
          <t>3884 RIBANA RUTH REA RUEDA</t>
        </is>
      </c>
      <c r="D171" s="7" t="n"/>
      <c r="E171" s="8" t="n"/>
      <c r="F171" s="9" t="n">
        <v>4337.5</v>
      </c>
      <c r="I171" s="10" t="inlineStr">
        <is>
          <t>EFECTIVO</t>
        </is>
      </c>
      <c r="J171" s="8" t="inlineStr">
        <is>
          <t>304 ALFREDO MENDOZA APAZA</t>
        </is>
      </c>
    </row>
    <row r="172">
      <c r="A172" s="5" t="inlineStr">
        <is>
          <t>CCAJ-LP02/6/2023</t>
        </is>
      </c>
      <c r="B172" s="6" t="n">
        <v>44931.732404375</v>
      </c>
      <c r="C172" s="5" t="inlineStr">
        <is>
          <t>3884 RIBANA RUTH REA RUEDA</t>
        </is>
      </c>
      <c r="D172" s="7" t="n"/>
      <c r="E172" s="8" t="n"/>
      <c r="F172" s="9" t="n">
        <v>1227.1</v>
      </c>
      <c r="I172" s="10" t="inlineStr">
        <is>
          <t>EFECTIVO</t>
        </is>
      </c>
      <c r="J172" s="5" t="inlineStr">
        <is>
          <t>667 WILLIAMS EDSON SANCHEZ SILVA</t>
        </is>
      </c>
    </row>
    <row r="173">
      <c r="A173" s="5" t="inlineStr">
        <is>
          <t>CCAJ-LP02/6/2023</t>
        </is>
      </c>
      <c r="B173" s="6" t="n">
        <v>44931.732404375</v>
      </c>
      <c r="C173" s="5" t="inlineStr">
        <is>
          <t>3884 RIBANA RUTH REA RUEDA</t>
        </is>
      </c>
      <c r="D173" s="7" t="n"/>
      <c r="E173" s="8" t="n"/>
      <c r="F173" s="9" t="n">
        <v>8475.299999999999</v>
      </c>
      <c r="I173" s="10" t="inlineStr">
        <is>
          <t>EFECTIVO</t>
        </is>
      </c>
      <c r="J173" s="5" t="inlineStr">
        <is>
          <t>883 FRANKLIN CARDOZO RIVERA</t>
        </is>
      </c>
    </row>
    <row r="174">
      <c r="A174" s="5" t="inlineStr">
        <is>
          <t>CCAJ-LP02/6/2023</t>
        </is>
      </c>
      <c r="B174" s="6" t="n">
        <v>44931.732404375</v>
      </c>
      <c r="C174" s="5" t="inlineStr">
        <is>
          <t>3884 RIBANA RUTH REA RUEDA</t>
        </is>
      </c>
      <c r="D174" s="7" t="n"/>
      <c r="E174" s="8" t="n"/>
      <c r="F174" s="9" t="n">
        <v>0.1</v>
      </c>
      <c r="I174" s="10" t="inlineStr">
        <is>
          <t>EFECTIVO</t>
        </is>
      </c>
      <c r="J174" s="5" t="inlineStr">
        <is>
          <t>2464 LUIS FERNANDO GUEVARA PECA</t>
        </is>
      </c>
    </row>
    <row r="175">
      <c r="A175" s="5" t="inlineStr">
        <is>
          <t>CCAJ-LP02/6/2023</t>
        </is>
      </c>
      <c r="B175" s="6" t="n">
        <v>44931.732404375</v>
      </c>
      <c r="C175" s="5" t="inlineStr">
        <is>
          <t>3884 RIBANA RUTH REA RUEDA</t>
        </is>
      </c>
      <c r="D175" s="7" t="n"/>
      <c r="E175" s="8" t="n"/>
      <c r="F175" s="9" t="n">
        <v>6081.4</v>
      </c>
      <c r="I175" s="10" t="inlineStr">
        <is>
          <t>EFECTIVO</t>
        </is>
      </c>
      <c r="J175" s="8" t="inlineStr">
        <is>
          <t>2597 JOSE MAIDANA LP - T03</t>
        </is>
      </c>
    </row>
    <row r="176">
      <c r="A176" s="5" t="inlineStr">
        <is>
          <t>CCAJ-LP02/6/2023</t>
        </is>
      </c>
      <c r="B176" s="6" t="n">
        <v>44931.732404375</v>
      </c>
      <c r="C176" s="5" t="inlineStr">
        <is>
          <t>3884 RIBANA RUTH REA RUEDA</t>
        </is>
      </c>
      <c r="D176" s="7" t="n"/>
      <c r="E176" s="8" t="n"/>
      <c r="F176" s="9" t="n">
        <v>5048.6</v>
      </c>
      <c r="I176" s="10" t="inlineStr">
        <is>
          <t>EFECTIVO</t>
        </is>
      </c>
      <c r="J176" s="8" t="inlineStr">
        <is>
          <t>2597 JOSE MAIDANA LP - T05</t>
        </is>
      </c>
    </row>
    <row r="177">
      <c r="A177" s="5" t="inlineStr">
        <is>
          <t>CCAJ-LP02/6/2023</t>
        </is>
      </c>
      <c r="B177" s="6" t="n">
        <v>44931.732404375</v>
      </c>
      <c r="C177" s="5" t="inlineStr">
        <is>
          <t>3884 RIBANA RUTH REA RUEDA</t>
        </is>
      </c>
      <c r="D177" s="7" t="n"/>
      <c r="E177" s="8" t="n"/>
      <c r="F177" s="9" t="n">
        <v>2335.5</v>
      </c>
      <c r="I177" s="10" t="inlineStr">
        <is>
          <t>EFECTIVO</t>
        </is>
      </c>
      <c r="J177" s="8" t="inlineStr">
        <is>
          <t>2597 JOSE MAIDANA LP - T06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F178" s="37">
        <f>SUM(F150:G177)</f>
        <v/>
      </c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14" t="n">
        <v>112542650</v>
      </c>
      <c r="E179" s="8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06/01/2022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98" t="inlineStr">
        <is>
          <t>Cierre Caja</t>
        </is>
      </c>
      <c r="B184" s="98" t="inlineStr">
        <is>
          <t>Fecha</t>
        </is>
      </c>
      <c r="C184" s="98" t="inlineStr">
        <is>
          <t>Cajero</t>
        </is>
      </c>
      <c r="D184" s="98" t="inlineStr">
        <is>
          <t>Nro Voucher</t>
        </is>
      </c>
      <c r="E184" s="98" t="inlineStr">
        <is>
          <t>Nro Cuenta</t>
        </is>
      </c>
      <c r="F184" s="98" t="inlineStr">
        <is>
          <t>Tipo Ingreso</t>
        </is>
      </c>
      <c r="G184" s="99" t="n"/>
      <c r="H184" s="100" t="n"/>
      <c r="I184" s="98" t="inlineStr">
        <is>
          <t>TIPO DE INGRESO</t>
        </is>
      </c>
      <c r="J184" s="98" t="inlineStr">
        <is>
          <t>Cobrador</t>
        </is>
      </c>
    </row>
    <row r="185">
      <c r="A185" s="101" t="n"/>
      <c r="B185" s="101" t="n"/>
      <c r="C185" s="101" t="n"/>
      <c r="D185" s="101" t="n"/>
      <c r="E185" s="101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101" t="n"/>
      <c r="J185" s="101" t="n"/>
    </row>
    <row r="186">
      <c r="A186" s="5" t="inlineStr">
        <is>
          <t>CCAJ-LP02/7/2023</t>
        </is>
      </c>
      <c r="B186" s="6" t="n">
        <v>44932.47522160879</v>
      </c>
      <c r="C186" s="5" t="inlineStr">
        <is>
          <t>3884 RIBANA RUTH REA RUEDA</t>
        </is>
      </c>
      <c r="D186" s="10" t="n"/>
      <c r="E186" s="8" t="n"/>
      <c r="F186" s="9" t="n">
        <v>8015.5</v>
      </c>
      <c r="I186" s="10" t="inlineStr">
        <is>
          <t>EFECTIVO</t>
        </is>
      </c>
      <c r="J186" s="5" t="inlineStr">
        <is>
          <t>136 OSCAR REYNALDO LIMACHI SURCO</t>
        </is>
      </c>
    </row>
    <row r="187">
      <c r="A187" s="5" t="inlineStr">
        <is>
          <t>CCAJ-LP02/7/2023</t>
        </is>
      </c>
      <c r="B187" s="6" t="n">
        <v>44932.47522160879</v>
      </c>
      <c r="C187" s="5" t="inlineStr">
        <is>
          <t>3884 RIBANA RUTH REA RUEDA</t>
        </is>
      </c>
      <c r="D187" s="10" t="n"/>
      <c r="E187" s="8" t="n"/>
      <c r="F187" s="9" t="n">
        <v>9094.4</v>
      </c>
      <c r="I187" s="10" t="inlineStr">
        <is>
          <t>EFECTIVO</t>
        </is>
      </c>
      <c r="J187" s="5" t="inlineStr">
        <is>
          <t>331 CARLOS ALFREDO GUTIERREZ HUANCA</t>
        </is>
      </c>
    </row>
    <row r="188">
      <c r="A188" s="5" t="inlineStr">
        <is>
          <t>CCAJ-LP02/7/2023</t>
        </is>
      </c>
      <c r="B188" s="6" t="n">
        <v>44932.47522160879</v>
      </c>
      <c r="C188" s="5" t="inlineStr">
        <is>
          <t>3884 RIBANA RUTH REA RUEDA</t>
        </is>
      </c>
      <c r="D188" s="10" t="n"/>
      <c r="E188" s="8" t="n"/>
      <c r="F188" s="9" t="n">
        <v>15482.4</v>
      </c>
      <c r="I188" s="10" t="inlineStr">
        <is>
          <t>EFECTIVO</t>
        </is>
      </c>
      <c r="J188" s="5" t="inlineStr">
        <is>
          <t>584 FREDDY FEDERICO FLORES MARIN</t>
        </is>
      </c>
    </row>
    <row r="189">
      <c r="A189" s="5" t="inlineStr">
        <is>
          <t>CCAJ-LP02/7/2023</t>
        </is>
      </c>
      <c r="B189" s="6" t="n">
        <v>44932.47522160879</v>
      </c>
      <c r="C189" s="5" t="inlineStr">
        <is>
          <t>3884 RIBANA RUTH REA RUEDA</t>
        </is>
      </c>
      <c r="D189" s="10" t="n"/>
      <c r="E189" s="8" t="n"/>
      <c r="F189" s="9" t="n">
        <v>6853.8</v>
      </c>
      <c r="I189" s="10" t="inlineStr">
        <is>
          <t>EFECTIVO</t>
        </is>
      </c>
      <c r="J189" s="5" t="inlineStr">
        <is>
          <t>883 FRANKLIN CARDOZO RIVERA</t>
        </is>
      </c>
    </row>
    <row r="190">
      <c r="A190" s="5" t="inlineStr">
        <is>
          <t>CCAJ-LP02/7/2023</t>
        </is>
      </c>
      <c r="B190" s="6" t="n">
        <v>44932.47522160879</v>
      </c>
      <c r="C190" s="5" t="inlineStr">
        <is>
          <t>3884 RIBANA RUTH REA RUEDA</t>
        </is>
      </c>
      <c r="D190" s="10" t="n"/>
      <c r="E190" s="8" t="n"/>
      <c r="F190" s="9" t="n">
        <v>12646.9</v>
      </c>
      <c r="I190" s="10" t="inlineStr">
        <is>
          <t>EFECTIVO</t>
        </is>
      </c>
      <c r="J190" s="5" t="inlineStr">
        <is>
          <t>1116 VLADIMIR FRANZ ATAHUACHI RODRIGUEZ</t>
        </is>
      </c>
    </row>
    <row r="191">
      <c r="A191" s="5" t="inlineStr">
        <is>
          <t>CCAJ-LP02/7/2023</t>
        </is>
      </c>
      <c r="B191" s="6" t="n">
        <v>44932.47522160879</v>
      </c>
      <c r="C191" s="5" t="inlineStr">
        <is>
          <t>3884 RIBANA RUTH REA RUEDA</t>
        </is>
      </c>
      <c r="D191" s="10" t="n"/>
      <c r="E191" s="8" t="n"/>
      <c r="F191" s="9" t="n">
        <v>12411.4</v>
      </c>
      <c r="I191" s="10" t="inlineStr">
        <is>
          <t>EFECTIVO</t>
        </is>
      </c>
      <c r="J191" s="5" t="inlineStr">
        <is>
          <t>1180 JAIME RAMIRO CHACON PAREDES</t>
        </is>
      </c>
    </row>
    <row r="192">
      <c r="A192" s="5" t="inlineStr">
        <is>
          <t>CCAJ-LP02/7/2023</t>
        </is>
      </c>
      <c r="B192" s="6" t="n">
        <v>44932.47522160879</v>
      </c>
      <c r="C192" s="5" t="inlineStr">
        <is>
          <t>3884 RIBANA RUTH REA RUEDA</t>
        </is>
      </c>
      <c r="D192" s="10" t="n"/>
      <c r="E192" s="8" t="n"/>
      <c r="F192" s="9" t="n">
        <v>9652</v>
      </c>
      <c r="I192" s="10" t="inlineStr">
        <is>
          <t>EFECTIVO</t>
        </is>
      </c>
      <c r="J192" s="5" t="inlineStr">
        <is>
          <t>3052 JUAN JOSE MACHACA TORREZ</t>
        </is>
      </c>
    </row>
    <row r="193">
      <c r="A193" s="5" t="inlineStr">
        <is>
          <t>CCAJ-LP02/7/2023</t>
        </is>
      </c>
      <c r="B193" s="6" t="n">
        <v>44932.47522160879</v>
      </c>
      <c r="C193" s="5" t="inlineStr">
        <is>
          <t>3884 RIBANA RUTH REA RUEDA</t>
        </is>
      </c>
      <c r="D193" s="10" t="n"/>
      <c r="E193" s="8" t="n"/>
      <c r="F193" s="9" t="n">
        <v>7287.4</v>
      </c>
      <c r="I193" s="10" t="inlineStr">
        <is>
          <t>EFECTIVO</t>
        </is>
      </c>
      <c r="J193" s="8" t="inlineStr">
        <is>
          <t>2597 JOSE MAIDANA LP - T01</t>
        </is>
      </c>
    </row>
    <row r="194">
      <c r="A194" s="5" t="inlineStr">
        <is>
          <t>CCAJ-LP02/7/2023</t>
        </is>
      </c>
      <c r="B194" s="6" t="n">
        <v>44932.47522160879</v>
      </c>
      <c r="C194" s="5" t="inlineStr">
        <is>
          <t>3884 RIBANA RUTH REA RUEDA</t>
        </is>
      </c>
      <c r="D194" s="10" t="n"/>
      <c r="E194" s="8" t="n"/>
      <c r="F194" s="9" t="n">
        <v>11547.2</v>
      </c>
      <c r="I194" s="10" t="inlineStr">
        <is>
          <t>EFECTIVO</t>
        </is>
      </c>
      <c r="J194" s="8" t="inlineStr">
        <is>
          <t>2597 JOSE MAIDANA LP - T02</t>
        </is>
      </c>
    </row>
    <row r="195">
      <c r="A195" s="5" t="inlineStr">
        <is>
          <t>CCAJ-LP02/7/2023</t>
        </is>
      </c>
      <c r="B195" s="6" t="n">
        <v>44932.47522160879</v>
      </c>
      <c r="C195" s="5" t="inlineStr">
        <is>
          <t>3884 RIBANA RUTH REA RUEDA</t>
        </is>
      </c>
      <c r="D195" s="10" t="n"/>
      <c r="E195" s="8" t="n"/>
      <c r="F195" s="9" t="n">
        <v>6220.5</v>
      </c>
      <c r="I195" s="10" t="inlineStr">
        <is>
          <t>EFECTIVO</t>
        </is>
      </c>
      <c r="J195" s="8" t="inlineStr">
        <is>
          <t>2597 JOSE MAIDANA LP - T04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F196" s="37">
        <f>SUM(F186:G195)</f>
        <v/>
      </c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14" t="n">
        <v>112542784</v>
      </c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5" t="n"/>
      <c r="B199" s="6" t="n"/>
      <c r="C199" s="5" t="n"/>
      <c r="D199" s="7" t="n"/>
      <c r="E199" s="8" t="n"/>
      <c r="H199" s="9" t="n"/>
      <c r="I199" s="10" t="n"/>
      <c r="J199" s="5" t="n"/>
    </row>
    <row r="200">
      <c r="A200" s="5" t="inlineStr">
        <is>
          <t>CCAJ-LP02/8/2023</t>
        </is>
      </c>
      <c r="B200" s="6" t="n">
        <v>44932.73388966435</v>
      </c>
      <c r="C200" s="5" t="inlineStr">
        <is>
          <t>3884 RIBANA RUTH REA RUEDA</t>
        </is>
      </c>
      <c r="D200" s="7" t="n"/>
      <c r="E200" s="8" t="n"/>
      <c r="G200" s="9" t="n">
        <v>9602.139999999999</v>
      </c>
      <c r="I200" s="10" t="inlineStr">
        <is>
          <t>CHEQUE</t>
        </is>
      </c>
      <c r="J200" s="5" t="inlineStr">
        <is>
          <t>4276 CARLOS MARCELO REQUENA TERAN</t>
        </is>
      </c>
    </row>
    <row r="201">
      <c r="A201" s="5" t="inlineStr">
        <is>
          <t>CCAJ-LP02/8/2023</t>
        </is>
      </c>
      <c r="B201" s="6" t="n">
        <v>44932.73388966435</v>
      </c>
      <c r="C201" s="5" t="inlineStr">
        <is>
          <t>3884 RIBANA RUTH REA RUEDA</t>
        </is>
      </c>
      <c r="D201" s="15" t="n">
        <v>45173146191</v>
      </c>
      <c r="E201" s="8" t="inlineStr">
        <is>
          <t>BISA-100070022</t>
        </is>
      </c>
      <c r="H201" s="9" t="n">
        <v>1088.06</v>
      </c>
      <c r="I201" s="5" t="inlineStr">
        <is>
          <t>DEPÓSITO BANCARIO</t>
        </is>
      </c>
      <c r="J201" s="5" t="inlineStr">
        <is>
          <t>4276 CARLOS MARCELO REQUENA TERAN</t>
        </is>
      </c>
    </row>
    <row r="202">
      <c r="A202" s="5" t="inlineStr">
        <is>
          <t>CCAJ-LP02/8/2023</t>
        </is>
      </c>
      <c r="B202" s="6" t="n">
        <v>44932.73388966435</v>
      </c>
      <c r="C202" s="5" t="inlineStr">
        <is>
          <t>3884 RIBANA RUTH REA RUEDA</t>
        </is>
      </c>
      <c r="D202" s="15" t="n">
        <v>80460448525</v>
      </c>
      <c r="E202" s="8" t="inlineStr">
        <is>
          <t>BISA-100070022</t>
        </is>
      </c>
      <c r="H202" s="9" t="n">
        <v>1115.44</v>
      </c>
      <c r="I202" s="5" t="inlineStr">
        <is>
          <t>DEPÓSITO BANCARIO</t>
        </is>
      </c>
      <c r="J202" s="5" t="inlineStr">
        <is>
          <t>4276 CARLOS MARCELO REQUENA TERAN</t>
        </is>
      </c>
    </row>
    <row r="203">
      <c r="A203" s="5" t="inlineStr">
        <is>
          <t>CCAJ-LP02/8/2023</t>
        </is>
      </c>
      <c r="B203" s="6" t="n">
        <v>44932.73388966435</v>
      </c>
      <c r="C203" s="5" t="inlineStr">
        <is>
          <t>3884 RIBANA RUTH REA RUEDA</t>
        </is>
      </c>
      <c r="D203" s="15" t="n">
        <v>45173151616</v>
      </c>
      <c r="E203" s="8" t="inlineStr">
        <is>
          <t>BISA-100070022</t>
        </is>
      </c>
      <c r="H203" s="9" t="n">
        <v>962.8</v>
      </c>
      <c r="I203" s="5" t="inlineStr">
        <is>
          <t>DEPÓSITO BANCARIO</t>
        </is>
      </c>
      <c r="J203" s="5" t="inlineStr">
        <is>
          <t>2464 LUIS FERNANDO GUEVARA PECA</t>
        </is>
      </c>
    </row>
    <row r="204">
      <c r="A204" s="5" t="inlineStr">
        <is>
          <t>CCAJ-LP02/8/2023</t>
        </is>
      </c>
      <c r="B204" s="6" t="n">
        <v>44932.73388966435</v>
      </c>
      <c r="C204" s="5" t="inlineStr">
        <is>
          <t>3884 RIBANA RUTH REA RUEDA</t>
        </is>
      </c>
      <c r="D204" s="15" t="n">
        <v>45173149361</v>
      </c>
      <c r="E204" s="8" t="inlineStr">
        <is>
          <t>BISA-100070022</t>
        </is>
      </c>
      <c r="H204" s="9" t="n">
        <v>150.5</v>
      </c>
      <c r="I204" s="5" t="inlineStr">
        <is>
          <t>DEPÓSITO BANCARIO</t>
        </is>
      </c>
      <c r="J204" s="5" t="inlineStr">
        <is>
          <t>2464 LUIS FERNANDO GUEVARA PECA</t>
        </is>
      </c>
    </row>
    <row r="205">
      <c r="A205" s="5" t="inlineStr">
        <is>
          <t>CCAJ-LP02/8/2023</t>
        </is>
      </c>
      <c r="B205" s="6" t="n">
        <v>44932.73388966435</v>
      </c>
      <c r="C205" s="5" t="inlineStr">
        <is>
          <t>3884 RIBANA RUTH REA RUEDA</t>
        </is>
      </c>
      <c r="D205" s="15" t="n">
        <v>51217420763</v>
      </c>
      <c r="E205" s="8" t="inlineStr">
        <is>
          <t>BISA-100070022</t>
        </is>
      </c>
      <c r="H205" s="9" t="n">
        <v>150.87</v>
      </c>
      <c r="I205" s="5" t="inlineStr">
        <is>
          <t>DEPÓSITO BANCARIO</t>
        </is>
      </c>
      <c r="J205" s="5" t="inlineStr">
        <is>
          <t>2464 LUIS FERNANDO GUEVARA PECA</t>
        </is>
      </c>
    </row>
    <row r="206">
      <c r="A206" s="5" t="inlineStr">
        <is>
          <t>CCAJ-LP02/8/2023</t>
        </is>
      </c>
      <c r="B206" s="6" t="n">
        <v>44932.73388966435</v>
      </c>
      <c r="C206" s="5" t="inlineStr">
        <is>
          <t>3884 RIBANA RUTH REA RUEDA</t>
        </is>
      </c>
      <c r="D206" s="15" t="n">
        <v>45133088512</v>
      </c>
      <c r="E206" s="8" t="inlineStr">
        <is>
          <t>BISA-100070022</t>
        </is>
      </c>
      <c r="H206" s="9" t="n">
        <v>69.3</v>
      </c>
      <c r="I206" s="5" t="inlineStr">
        <is>
          <t>DEPÓSITO BANCARIO</t>
        </is>
      </c>
      <c r="J206" s="5" t="inlineStr">
        <is>
          <t>2464 LUIS FERNANDO GUEVARA PECA</t>
        </is>
      </c>
    </row>
    <row r="207">
      <c r="A207" s="5" t="inlineStr">
        <is>
          <t>CCAJ-LP02/8/2023</t>
        </is>
      </c>
      <c r="B207" s="6" t="n">
        <v>44932.73388966435</v>
      </c>
      <c r="C207" s="5" t="inlineStr">
        <is>
          <t>3884 RIBANA RUTH REA RUEDA</t>
        </is>
      </c>
      <c r="D207" s="15" t="n">
        <v>45143456023</v>
      </c>
      <c r="E207" s="8" t="inlineStr">
        <is>
          <t>BISA-100070022</t>
        </is>
      </c>
      <c r="H207" s="9" t="n">
        <v>404.69</v>
      </c>
      <c r="I207" s="5" t="inlineStr">
        <is>
          <t>DEPÓSITO BANCARIO</t>
        </is>
      </c>
      <c r="J207" s="5" t="inlineStr">
        <is>
          <t>2464 LUIS FERNANDO GUEVARA PECA</t>
        </is>
      </c>
    </row>
    <row r="208">
      <c r="A208" s="5" t="inlineStr">
        <is>
          <t>CCAJ-LP02/8/2023</t>
        </is>
      </c>
      <c r="B208" s="6" t="n">
        <v>44932.73388966435</v>
      </c>
      <c r="C208" s="5" t="inlineStr">
        <is>
          <t>3884 RIBANA RUTH REA RUEDA</t>
        </is>
      </c>
      <c r="D208" s="15" t="n">
        <v>45163176781</v>
      </c>
      <c r="E208" s="8" t="inlineStr">
        <is>
          <t>BISA-100070022</t>
        </is>
      </c>
      <c r="H208" s="9" t="n">
        <v>4672.5</v>
      </c>
      <c r="I208" s="5" t="inlineStr">
        <is>
          <t>DEPÓSITO BANCARIO</t>
        </is>
      </c>
      <c r="J208" s="5" t="inlineStr">
        <is>
          <t>2464 LUIS FERNANDO GUEVARA PECA</t>
        </is>
      </c>
    </row>
    <row r="209">
      <c r="A209" s="5" t="inlineStr">
        <is>
          <t>CCAJ-LP02/8/2023</t>
        </is>
      </c>
      <c r="B209" s="6" t="n">
        <v>44932.73388966435</v>
      </c>
      <c r="C209" s="5" t="inlineStr">
        <is>
          <t>3884 RIBANA RUTH REA RUEDA</t>
        </is>
      </c>
      <c r="D209" s="15" t="n">
        <v>51217420565</v>
      </c>
      <c r="E209" s="8" t="inlineStr">
        <is>
          <t>BISA-100070022</t>
        </is>
      </c>
      <c r="H209" s="9" t="n">
        <v>277440</v>
      </c>
      <c r="I209" s="5" t="inlineStr">
        <is>
          <t>DEPÓSITO BANCARIO</t>
        </is>
      </c>
      <c r="J209" s="5" t="inlineStr">
        <is>
          <t>2464 LUIS FERNANDO GUEVARA PECA</t>
        </is>
      </c>
    </row>
    <row r="210">
      <c r="A210" s="5" t="inlineStr">
        <is>
          <t>CCAJ-LP02/8/2023</t>
        </is>
      </c>
      <c r="B210" s="6" t="n">
        <v>44932.73388966435</v>
      </c>
      <c r="C210" s="5" t="inlineStr">
        <is>
          <t>3884 RIBANA RUTH REA RUEDA</t>
        </is>
      </c>
      <c r="D210" s="15" t="n">
        <v>51117385086</v>
      </c>
      <c r="E210" s="8" t="inlineStr">
        <is>
          <t>BISA-100070022</t>
        </is>
      </c>
      <c r="H210" s="9" t="n">
        <v>8288.559999999999</v>
      </c>
      <c r="I210" s="5" t="inlineStr">
        <is>
          <t>DEPÓSITO BANCARIO</t>
        </is>
      </c>
      <c r="J210" s="5" t="inlineStr">
        <is>
          <t>4276 CARLOS MARCELO REQUENA TERAN</t>
        </is>
      </c>
    </row>
    <row r="211">
      <c r="A211" s="5" t="inlineStr">
        <is>
          <t>CCAJ-LP02/8/2023</t>
        </is>
      </c>
      <c r="B211" s="6" t="n">
        <v>44932.73388966435</v>
      </c>
      <c r="C211" s="5" t="inlineStr">
        <is>
          <t>3884 RIBANA RUTH REA RUEDA</t>
        </is>
      </c>
      <c r="D211" s="7" t="n">
        <v>34360165</v>
      </c>
      <c r="E211" s="5" t="inlineStr">
        <is>
          <t>BANCO UNION-10000020161539</t>
        </is>
      </c>
      <c r="H211" s="9" t="n">
        <v>580</v>
      </c>
      <c r="I211" s="5" t="inlineStr">
        <is>
          <t>DEPÓSITO BANCARIO</t>
        </is>
      </c>
      <c r="J211" s="5" t="inlineStr">
        <is>
          <t>2464 LUIS FERNANDO GUEVARA PECA</t>
        </is>
      </c>
    </row>
    <row r="212">
      <c r="A212" s="5" t="inlineStr">
        <is>
          <t>CCAJ-LP02/8/2023</t>
        </is>
      </c>
      <c r="B212" s="6" t="n">
        <v>44932.73388966435</v>
      </c>
      <c r="C212" s="5" t="inlineStr">
        <is>
          <t>3884 RIBANA RUTH REA RUEDA</t>
        </is>
      </c>
      <c r="D212" s="15" t="n">
        <v>45153085387</v>
      </c>
      <c r="E212" s="8" t="inlineStr">
        <is>
          <t>BISA-100070022</t>
        </is>
      </c>
      <c r="H212" s="9" t="n">
        <v>1.99</v>
      </c>
      <c r="I212" s="5" t="inlineStr">
        <is>
          <t>DEPÓSITO BANCARIO</t>
        </is>
      </c>
      <c r="J212" s="5" t="inlineStr">
        <is>
          <t>2464 LUIS FERNANDO GUEVARA PECA</t>
        </is>
      </c>
    </row>
    <row r="213">
      <c r="A213" s="5" t="inlineStr">
        <is>
          <t>CCAJ-LP02/8/2023</t>
        </is>
      </c>
      <c r="B213" s="6" t="n">
        <v>44932.73388966435</v>
      </c>
      <c r="C213" s="5" t="inlineStr">
        <is>
          <t>3884 RIBANA RUTH REA RUEDA</t>
        </is>
      </c>
      <c r="D213" s="7" t="n">
        <v>138095</v>
      </c>
      <c r="E213" s="8" t="inlineStr">
        <is>
          <t>BISA-100070022</t>
        </is>
      </c>
      <c r="H213" s="9" t="n">
        <v>12695.1</v>
      </c>
      <c r="I213" s="5" t="inlineStr">
        <is>
          <t>DEPÓSITO BANCARIO</t>
        </is>
      </c>
      <c r="J213" s="5" t="inlineStr">
        <is>
          <t>4276 CARLOS MARCELO REQUENA TERAN</t>
        </is>
      </c>
    </row>
    <row r="214">
      <c r="A214" s="5" t="inlineStr">
        <is>
          <t>CCAJ-LP02/8/2023</t>
        </is>
      </c>
      <c r="B214" s="6" t="n">
        <v>44932.73388966435</v>
      </c>
      <c r="C214" s="5" t="inlineStr">
        <is>
          <t>3884 RIBANA RUTH REA RUEDA</t>
        </is>
      </c>
      <c r="D214" s="7" t="n">
        <v>456943</v>
      </c>
      <c r="E214" s="8" t="inlineStr">
        <is>
          <t>BISA-100070022</t>
        </is>
      </c>
      <c r="H214" s="9" t="n">
        <v>40656.4</v>
      </c>
      <c r="I214" s="5" t="inlineStr">
        <is>
          <t>DEPÓSITO BANCARIO</t>
        </is>
      </c>
      <c r="J214" s="5" t="inlineStr">
        <is>
          <t>4190 JESUS FELCY MENDOZA CAHUANA</t>
        </is>
      </c>
    </row>
    <row r="215">
      <c r="A215" s="5" t="inlineStr">
        <is>
          <t>CCAJ-LP02/8/2023</t>
        </is>
      </c>
      <c r="B215" s="6" t="n">
        <v>44932.73388966435</v>
      </c>
      <c r="C215" s="5" t="inlineStr">
        <is>
          <t>3884 RIBANA RUTH REA RUEDA</t>
        </is>
      </c>
      <c r="D215" s="7" t="n"/>
      <c r="E215" s="8" t="n"/>
      <c r="F215" s="9" t="n">
        <v>9040.700000000001</v>
      </c>
      <c r="I215" s="10" t="inlineStr">
        <is>
          <t>EFECTIVO</t>
        </is>
      </c>
      <c r="J215" s="8" t="inlineStr">
        <is>
          <t>304 ALFREDO MENDOZA APAZA</t>
        </is>
      </c>
    </row>
    <row r="216">
      <c r="A216" s="5" t="inlineStr">
        <is>
          <t>CCAJ-LP02/8/2023</t>
        </is>
      </c>
      <c r="B216" s="6" t="n">
        <v>44932.73388966435</v>
      </c>
      <c r="C216" s="5" t="inlineStr">
        <is>
          <t>3884 RIBANA RUTH REA RUEDA</t>
        </is>
      </c>
      <c r="D216" s="7" t="n"/>
      <c r="E216" s="8" t="n"/>
      <c r="F216" s="9" t="n">
        <v>0.3</v>
      </c>
      <c r="I216" s="10" t="inlineStr">
        <is>
          <t>EFECTIVO</t>
        </is>
      </c>
      <c r="J216" s="5" t="inlineStr">
        <is>
          <t>2464 LUIS FERNANDO GUEVARA PECA</t>
        </is>
      </c>
    </row>
    <row r="217">
      <c r="A217" s="5" t="inlineStr">
        <is>
          <t>CCAJ-LP02/8/2023</t>
        </is>
      </c>
      <c r="B217" s="6" t="n">
        <v>44932.73388966435</v>
      </c>
      <c r="C217" s="5" t="inlineStr">
        <is>
          <t>3884 RIBANA RUTH REA RUEDA</t>
        </is>
      </c>
      <c r="D217" s="7" t="n"/>
      <c r="E217" s="8" t="n"/>
      <c r="F217" s="9" t="n">
        <v>4908.1</v>
      </c>
      <c r="I217" s="10" t="inlineStr">
        <is>
          <t>EFECTIVO</t>
        </is>
      </c>
      <c r="J217" s="8" t="inlineStr">
        <is>
          <t>2597 JOSE MAIDANA LP - T05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SUM(F200:G217)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112563545</v>
      </c>
      <c r="E219" s="8" t="n"/>
      <c r="H219" s="9" t="n"/>
      <c r="I219" s="10" t="n"/>
      <c r="J219" s="5" t="n"/>
    </row>
    <row r="220">
      <c r="A220" s="5" t="n"/>
      <c r="B220" s="6" t="n"/>
      <c r="C220" s="5" t="n"/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07/01/2022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98" t="inlineStr">
        <is>
          <t>Cierre Caja</t>
        </is>
      </c>
      <c r="B224" s="98" t="inlineStr">
        <is>
          <t>Fecha</t>
        </is>
      </c>
      <c r="C224" s="98" t="inlineStr">
        <is>
          <t>Cajero</t>
        </is>
      </c>
      <c r="D224" s="98" t="inlineStr">
        <is>
          <t>Nro Voucher</t>
        </is>
      </c>
      <c r="E224" s="98" t="inlineStr">
        <is>
          <t>Nro Cuenta</t>
        </is>
      </c>
      <c r="F224" s="98" t="inlineStr">
        <is>
          <t>Tipo Ingreso</t>
        </is>
      </c>
      <c r="G224" s="99" t="n"/>
      <c r="H224" s="100" t="n"/>
      <c r="I224" s="98" t="inlineStr">
        <is>
          <t>TIPO DE INGRESO</t>
        </is>
      </c>
      <c r="J224" s="98" t="inlineStr">
        <is>
          <t>Cobrador</t>
        </is>
      </c>
    </row>
    <row r="225">
      <c r="A225" s="101" t="n"/>
      <c r="B225" s="101" t="n"/>
      <c r="C225" s="101" t="n"/>
      <c r="D225" s="101" t="n"/>
      <c r="E225" s="101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101" t="n"/>
      <c r="J225" s="101" t="n"/>
    </row>
    <row r="226">
      <c r="A226" s="5" t="inlineStr">
        <is>
          <t>CCAJ-LP02/9/2023</t>
        </is>
      </c>
      <c r="B226" s="6" t="n">
        <v>44933.56595582176</v>
      </c>
      <c r="C226" s="5" t="inlineStr">
        <is>
          <t>3884 RIBANA RUTH REA RUEDA</t>
        </is>
      </c>
      <c r="D226" s="15" t="n">
        <v>80520567547</v>
      </c>
      <c r="E226" s="8" t="inlineStr">
        <is>
          <t>BISA-100070022</t>
        </is>
      </c>
      <c r="H226" s="9" t="n">
        <v>816</v>
      </c>
      <c r="I226" s="5" t="inlineStr">
        <is>
          <t>DEPÓSITO BANCARIO</t>
        </is>
      </c>
      <c r="J226" s="5" t="inlineStr">
        <is>
          <t>4276 CARLOS MARCELO REQUENA TERAN</t>
        </is>
      </c>
    </row>
    <row r="227">
      <c r="A227" s="5" t="inlineStr">
        <is>
          <t>CCAJ-LP02/9/2023</t>
        </is>
      </c>
      <c r="B227" s="6" t="n">
        <v>44933.56595582176</v>
      </c>
      <c r="C227" s="5" t="inlineStr">
        <is>
          <t>3884 RIBANA RUTH REA RUEDA</t>
        </is>
      </c>
      <c r="D227" s="15" t="n">
        <v>45153085532</v>
      </c>
      <c r="E227" s="8" t="inlineStr">
        <is>
          <t>BISA-100070022</t>
        </is>
      </c>
      <c r="H227" s="9" t="n">
        <v>1081.29</v>
      </c>
      <c r="I227" s="5" t="inlineStr">
        <is>
          <t>DEPÓSITO BANCARIO</t>
        </is>
      </c>
      <c r="J227" s="5" t="inlineStr">
        <is>
          <t>4276 CARLOS MARCELO REQUENA TERAN</t>
        </is>
      </c>
    </row>
    <row r="228">
      <c r="A228" s="5" t="inlineStr">
        <is>
          <t>CCAJ-LP02/9/2023</t>
        </is>
      </c>
      <c r="B228" s="6" t="n">
        <v>44933.56595582176</v>
      </c>
      <c r="C228" s="5" t="inlineStr">
        <is>
          <t>3884 RIBANA RUTH REA RUEDA</t>
        </is>
      </c>
      <c r="D228" s="15" t="n">
        <v>45153084564</v>
      </c>
      <c r="E228" s="8" t="inlineStr">
        <is>
          <t>BISA-100070022</t>
        </is>
      </c>
      <c r="H228" s="9" t="n">
        <v>5871</v>
      </c>
      <c r="I228" s="5" t="inlineStr">
        <is>
          <t>DEPÓSITO BANCARIO</t>
        </is>
      </c>
      <c r="J228" s="5" t="inlineStr">
        <is>
          <t>2464 LUIS FERNANDO GUEVARA PECA</t>
        </is>
      </c>
    </row>
    <row r="229">
      <c r="A229" s="5" t="inlineStr">
        <is>
          <t>CCAJ-LP02/9/2023</t>
        </is>
      </c>
      <c r="B229" s="6" t="n">
        <v>44933.56595582176</v>
      </c>
      <c r="C229" s="5" t="inlineStr">
        <is>
          <t>3884 RIBANA RUTH REA RUEDA</t>
        </is>
      </c>
      <c r="D229" s="7" t="n">
        <v>439602</v>
      </c>
      <c r="E229" s="8" t="inlineStr">
        <is>
          <t>BISA-100070022</t>
        </is>
      </c>
      <c r="H229" s="9" t="n">
        <v>11122.9</v>
      </c>
      <c r="I229" s="5" t="inlineStr">
        <is>
          <t>DEPÓSITO BANCARIO</t>
        </is>
      </c>
      <c r="J229" s="5" t="inlineStr">
        <is>
          <t>4276 CARLOS MARCELO REQUENA TERAN</t>
        </is>
      </c>
    </row>
    <row r="230">
      <c r="A230" s="5" t="inlineStr">
        <is>
          <t>CCAJ-LP02/9/2023</t>
        </is>
      </c>
      <c r="B230" s="6" t="n">
        <v>44933.56595582176</v>
      </c>
      <c r="C230" s="5" t="inlineStr">
        <is>
          <t>3884 RIBANA RUTH REA RUEDA</t>
        </is>
      </c>
      <c r="D230" s="7" t="n">
        <v>439600</v>
      </c>
      <c r="E230" s="8" t="inlineStr">
        <is>
          <t>BISA-100072017</t>
        </is>
      </c>
      <c r="H230" s="9" t="n">
        <v>2784</v>
      </c>
      <c r="I230" s="5" t="inlineStr">
        <is>
          <t>DEPÓSITO BANCARIO</t>
        </is>
      </c>
      <c r="J230" s="5" t="inlineStr">
        <is>
          <t>4276 CARLOS MARCELO REQUENA TERAN</t>
        </is>
      </c>
    </row>
    <row r="231">
      <c r="A231" s="5" t="inlineStr">
        <is>
          <t>CCAJ-LP02/9/2023</t>
        </is>
      </c>
      <c r="B231" s="6" t="n">
        <v>44933.56595582176</v>
      </c>
      <c r="C231" s="5" t="inlineStr">
        <is>
          <t>3884 RIBANA RUTH REA RUEDA</t>
        </is>
      </c>
      <c r="D231" s="7" t="n">
        <v>200498</v>
      </c>
      <c r="E231" s="8" t="inlineStr">
        <is>
          <t>BISA-100070022</t>
        </is>
      </c>
      <c r="H231" s="9" t="n">
        <v>17889.7</v>
      </c>
      <c r="I231" s="5" t="inlineStr">
        <is>
          <t>DEPÓSITO BANCARIO</t>
        </is>
      </c>
      <c r="J231" s="5" t="inlineStr">
        <is>
          <t>4190 JESUS FELCY MENDOZA CAHUANA</t>
        </is>
      </c>
    </row>
    <row r="232">
      <c r="A232" s="5" t="inlineStr">
        <is>
          <t>CCAJ-LP02/9/2023</t>
        </is>
      </c>
      <c r="B232" s="6" t="n">
        <v>44933.56595582176</v>
      </c>
      <c r="C232" s="5" t="inlineStr">
        <is>
          <t>3884 RIBANA RUTH REA RUEDA</t>
        </is>
      </c>
      <c r="D232" s="7" t="n"/>
      <c r="E232" s="8" t="n"/>
      <c r="F232" s="9" t="n">
        <v>9979.9</v>
      </c>
      <c r="I232" s="10" t="inlineStr">
        <is>
          <t>EFECTIVO</t>
        </is>
      </c>
      <c r="J232" s="8" t="inlineStr">
        <is>
          <t>108 GREGORIO RAMIREZ APAZA</t>
        </is>
      </c>
    </row>
    <row r="233">
      <c r="A233" s="5" t="inlineStr">
        <is>
          <t>CCAJ-LP02/9/2023</t>
        </is>
      </c>
      <c r="B233" s="6" t="n">
        <v>44933.56595582176</v>
      </c>
      <c r="C233" s="5" t="inlineStr">
        <is>
          <t>3884 RIBANA RUTH REA RUEDA</t>
        </is>
      </c>
      <c r="D233" s="7" t="n"/>
      <c r="E233" s="8" t="n"/>
      <c r="F233" s="9" t="n">
        <v>5765.1</v>
      </c>
      <c r="I233" s="10" t="inlineStr">
        <is>
          <t>EFECTIVO</t>
        </is>
      </c>
      <c r="J233" s="5" t="inlineStr">
        <is>
          <t>136 OSCAR REYNALDO LIMACHI SURCO</t>
        </is>
      </c>
    </row>
    <row r="234">
      <c r="A234" s="5" t="inlineStr">
        <is>
          <t>CCAJ-LP02/9/2023</t>
        </is>
      </c>
      <c r="B234" s="6" t="n">
        <v>44933.56595582176</v>
      </c>
      <c r="C234" s="5" t="inlineStr">
        <is>
          <t>3884 RIBANA RUTH REA RUEDA</t>
        </is>
      </c>
      <c r="D234" s="7" t="n"/>
      <c r="E234" s="8" t="n"/>
      <c r="F234" s="9" t="n">
        <v>4444.5</v>
      </c>
      <c r="I234" s="10" t="inlineStr">
        <is>
          <t>EFECTIVO</t>
        </is>
      </c>
      <c r="J234" s="5" t="inlineStr">
        <is>
          <t>266 SANTIAGO MACHACA CALCINA</t>
        </is>
      </c>
    </row>
    <row r="235">
      <c r="A235" s="5" t="inlineStr">
        <is>
          <t>CCAJ-LP02/9/2023</t>
        </is>
      </c>
      <c r="B235" s="6" t="n">
        <v>44933.56595582176</v>
      </c>
      <c r="C235" s="5" t="inlineStr">
        <is>
          <t>3884 RIBANA RUTH REA RUEDA</t>
        </is>
      </c>
      <c r="D235" s="7" t="n"/>
      <c r="E235" s="8" t="n"/>
      <c r="F235" s="9" t="n">
        <v>10232.3</v>
      </c>
      <c r="I235" s="10" t="inlineStr">
        <is>
          <t>EFECTIVO</t>
        </is>
      </c>
      <c r="J235" s="5" t="inlineStr">
        <is>
          <t>331 CARLOS ALFREDO GUTIERREZ HUANCA</t>
        </is>
      </c>
    </row>
    <row r="236">
      <c r="A236" s="5" t="inlineStr">
        <is>
          <t>CCAJ-LP02/9/2023</t>
        </is>
      </c>
      <c r="B236" s="6" t="n">
        <v>44933.56595582176</v>
      </c>
      <c r="C236" s="5" t="inlineStr">
        <is>
          <t>3884 RIBANA RUTH REA RUEDA</t>
        </is>
      </c>
      <c r="D236" s="7" t="n"/>
      <c r="E236" s="8" t="n"/>
      <c r="F236" s="9" t="n">
        <v>11723.2</v>
      </c>
      <c r="I236" s="10" t="inlineStr">
        <is>
          <t>EFECTIVO</t>
        </is>
      </c>
      <c r="J236" s="5" t="inlineStr">
        <is>
          <t>584 FREDDY FEDERICO FLORES MARIN</t>
        </is>
      </c>
    </row>
    <row r="237">
      <c r="A237" s="5" t="inlineStr">
        <is>
          <t>CCAJ-LP02/9/2023</t>
        </is>
      </c>
      <c r="B237" s="6" t="n">
        <v>44933.56595582176</v>
      </c>
      <c r="C237" s="5" t="inlineStr">
        <is>
          <t>3884 RIBANA RUTH REA RUEDA</t>
        </is>
      </c>
      <c r="D237" s="7" t="n"/>
      <c r="E237" s="8" t="n"/>
      <c r="F237" s="9" t="n">
        <v>171.6</v>
      </c>
      <c r="I237" s="10" t="inlineStr">
        <is>
          <t>EFECTIVO</t>
        </is>
      </c>
      <c r="J237" s="5" t="inlineStr">
        <is>
          <t>667 WILLIAMS EDSON SANCHEZ SILVA</t>
        </is>
      </c>
    </row>
    <row r="238">
      <c r="A238" s="5" t="inlineStr">
        <is>
          <t>CCAJ-LP02/9/2023</t>
        </is>
      </c>
      <c r="B238" s="6" t="n">
        <v>44933.56595582176</v>
      </c>
      <c r="C238" s="5" t="inlineStr">
        <is>
          <t>3884 RIBANA RUTH REA RUEDA</t>
        </is>
      </c>
      <c r="D238" s="7" t="n"/>
      <c r="E238" s="8" t="n"/>
      <c r="F238" s="9" t="n">
        <v>9187.9</v>
      </c>
      <c r="I238" s="10" t="inlineStr">
        <is>
          <t>EFECTIVO</t>
        </is>
      </c>
      <c r="J238" s="5" t="inlineStr">
        <is>
          <t>883 FRANKLIN CARDOZO RIVERA</t>
        </is>
      </c>
    </row>
    <row r="239">
      <c r="A239" s="5" t="inlineStr">
        <is>
          <t>CCAJ-LP02/9/2023</t>
        </is>
      </c>
      <c r="B239" s="6" t="n">
        <v>44933.56595582176</v>
      </c>
      <c r="C239" s="5" t="inlineStr">
        <is>
          <t>3884 RIBANA RUTH REA RUEDA</t>
        </is>
      </c>
      <c r="D239" s="7" t="n"/>
      <c r="E239" s="8" t="n"/>
      <c r="F239" s="9" t="n">
        <v>17243.2</v>
      </c>
      <c r="I239" s="10" t="inlineStr">
        <is>
          <t>EFECTIVO</t>
        </is>
      </c>
      <c r="J239" s="5" t="inlineStr">
        <is>
          <t>1116 VLADIMIR FRANZ ATAHUACHI RODRIGUEZ</t>
        </is>
      </c>
    </row>
    <row r="240">
      <c r="A240" s="5" t="inlineStr">
        <is>
          <t>CCAJ-LP02/9/2023</t>
        </is>
      </c>
      <c r="B240" s="6" t="n">
        <v>44933.56595582176</v>
      </c>
      <c r="C240" s="5" t="inlineStr">
        <is>
          <t>3884 RIBANA RUTH REA RUEDA</t>
        </is>
      </c>
      <c r="D240" s="7" t="n"/>
      <c r="E240" s="8" t="n"/>
      <c r="F240" s="9" t="n">
        <v>4913.6</v>
      </c>
      <c r="I240" s="10" t="inlineStr">
        <is>
          <t>EFECTIVO</t>
        </is>
      </c>
      <c r="J240" s="5" t="inlineStr">
        <is>
          <t>1180 JAIME RAMIRO CHACON PAREDES</t>
        </is>
      </c>
    </row>
    <row r="241">
      <c r="A241" s="5" t="inlineStr">
        <is>
          <t>CCAJ-LP02/9/2023</t>
        </is>
      </c>
      <c r="B241" s="6" t="n">
        <v>44933.56595582176</v>
      </c>
      <c r="C241" s="5" t="inlineStr">
        <is>
          <t>3884 RIBANA RUTH REA RUEDA</t>
        </is>
      </c>
      <c r="D241" s="7" t="n"/>
      <c r="E241" s="8" t="n"/>
      <c r="F241" s="9" t="n">
        <v>16391.3</v>
      </c>
      <c r="I241" s="10" t="inlineStr">
        <is>
          <t>EFECTIVO</t>
        </is>
      </c>
      <c r="J241" s="5" t="inlineStr">
        <is>
          <t>3052 JUAN JOSE MACHACA TORREZ</t>
        </is>
      </c>
    </row>
    <row r="242">
      <c r="A242" s="5" t="inlineStr">
        <is>
          <t>CCAJ-LP02/9/2023</t>
        </is>
      </c>
      <c r="B242" s="6" t="n">
        <v>44933.56595582176</v>
      </c>
      <c r="C242" s="5" t="inlineStr">
        <is>
          <t>3884 RIBANA RUTH REA RUEDA</t>
        </is>
      </c>
      <c r="D242" s="7" t="n"/>
      <c r="E242" s="8" t="n"/>
      <c r="F242" s="9" t="n">
        <v>10909.6</v>
      </c>
      <c r="I242" s="10" t="inlineStr">
        <is>
          <t>EFECTIVO</t>
        </is>
      </c>
      <c r="J242" s="8" t="inlineStr">
        <is>
          <t>2597 JOSE MAIDANA LP - T01</t>
        </is>
      </c>
    </row>
    <row r="243">
      <c r="A243" s="5" t="inlineStr">
        <is>
          <t>CCAJ-LP02/9/2023</t>
        </is>
      </c>
      <c r="B243" s="6" t="n">
        <v>44933.56595582176</v>
      </c>
      <c r="C243" s="5" t="inlineStr">
        <is>
          <t>3884 RIBANA RUTH REA RUEDA</t>
        </is>
      </c>
      <c r="D243" s="7" t="n"/>
      <c r="E243" s="8" t="n"/>
      <c r="F243" s="9" t="n">
        <v>5317.1</v>
      </c>
      <c r="I243" s="10" t="inlineStr">
        <is>
          <t>EFECTIVO</t>
        </is>
      </c>
      <c r="J243" s="8" t="inlineStr">
        <is>
          <t>2597 JOSE MAIDANA LP - T02</t>
        </is>
      </c>
    </row>
    <row r="244">
      <c r="A244" s="5" t="inlineStr">
        <is>
          <t>CCAJ-LP02/9/2023</t>
        </is>
      </c>
      <c r="B244" s="6" t="n">
        <v>44933.56595582176</v>
      </c>
      <c r="C244" s="5" t="inlineStr">
        <is>
          <t>3884 RIBANA RUTH REA RUEDA</t>
        </is>
      </c>
      <c r="D244" s="7" t="n"/>
      <c r="E244" s="8" t="n"/>
      <c r="F244" s="9" t="n">
        <v>10487.8</v>
      </c>
      <c r="I244" s="10" t="inlineStr">
        <is>
          <t>EFECTIVO</t>
        </is>
      </c>
      <c r="J244" s="8" t="inlineStr">
        <is>
          <t>2597 JOSE MAIDANA LP - T03</t>
        </is>
      </c>
    </row>
    <row r="245">
      <c r="A245" s="5" t="inlineStr">
        <is>
          <t>CCAJ-LP02/9/2023</t>
        </is>
      </c>
      <c r="B245" s="6" t="n">
        <v>44933.56595582176</v>
      </c>
      <c r="C245" s="5" t="inlineStr">
        <is>
          <t>3884 RIBANA RUTH REA RUEDA</t>
        </is>
      </c>
      <c r="D245" s="7" t="n"/>
      <c r="E245" s="8" t="n"/>
      <c r="F245" s="9" t="n">
        <v>11429</v>
      </c>
      <c r="I245" s="10" t="inlineStr">
        <is>
          <t>EFECTIVO</t>
        </is>
      </c>
      <c r="J245" s="8" t="inlineStr">
        <is>
          <t>2597 JOSE MAIDANA LP - T04</t>
        </is>
      </c>
    </row>
    <row r="246">
      <c r="A246" s="5" t="inlineStr">
        <is>
          <t>CCAJ-LP02/9/2023</t>
        </is>
      </c>
      <c r="B246" s="6" t="n">
        <v>44933.56595582176</v>
      </c>
      <c r="C246" s="5" t="inlineStr">
        <is>
          <t>3884 RIBANA RUTH REA RUEDA</t>
        </is>
      </c>
      <c r="D246" s="7" t="n"/>
      <c r="E246" s="8" t="n"/>
      <c r="F246" s="9" t="n">
        <v>1934.2</v>
      </c>
      <c r="I246" s="10" t="inlineStr">
        <is>
          <t>EFECTIVO</t>
        </is>
      </c>
      <c r="J246" s="8" t="inlineStr">
        <is>
          <t>2597 JOSE MAIDANA LP - T06</t>
        </is>
      </c>
    </row>
    <row r="247">
      <c r="A247" s="11" t="inlineStr">
        <is>
          <t>SAP</t>
        </is>
      </c>
      <c r="B247" s="3" t="n"/>
      <c r="C247" s="3" t="n"/>
      <c r="D247" s="7" t="n"/>
      <c r="E247" s="8" t="n"/>
      <c r="F247" s="37">
        <f>SUM(F226:G246)</f>
        <v/>
      </c>
      <c r="H247" s="9" t="n"/>
      <c r="I247" s="10" t="n"/>
      <c r="J247" s="5" t="n"/>
    </row>
    <row r="248" ht="15.75" customHeight="1">
      <c r="A248" s="13" t="inlineStr">
        <is>
          <t>FECHA</t>
        </is>
      </c>
      <c r="B248" s="13" t="inlineStr">
        <is>
          <t>CIERRE DE CAJA</t>
        </is>
      </c>
      <c r="C248" s="13" t="inlineStr">
        <is>
          <t>IMPORTE</t>
        </is>
      </c>
      <c r="D248" s="14" t="n">
        <v>112563548</v>
      </c>
      <c r="E248" s="8" t="n"/>
      <c r="H248" s="9" t="n"/>
      <c r="I248" s="10" t="n"/>
      <c r="J248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09/01/2022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98" t="inlineStr">
        <is>
          <t>Cierre Caja</t>
        </is>
      </c>
      <c r="B253" s="98" t="inlineStr">
        <is>
          <t>Fecha</t>
        </is>
      </c>
      <c r="C253" s="98" t="inlineStr">
        <is>
          <t>Cajero</t>
        </is>
      </c>
      <c r="D253" s="98" t="inlineStr">
        <is>
          <t>Nro Voucher</t>
        </is>
      </c>
      <c r="E253" s="98" t="inlineStr">
        <is>
          <t>Nro Cuenta</t>
        </is>
      </c>
      <c r="F253" s="98" t="inlineStr">
        <is>
          <t>Tipo Ingreso</t>
        </is>
      </c>
      <c r="G253" s="99" t="n"/>
      <c r="H253" s="100" t="n"/>
      <c r="I253" s="98" t="inlineStr">
        <is>
          <t>TIPO DE INGRESO</t>
        </is>
      </c>
      <c r="J253" s="98" t="inlineStr">
        <is>
          <t>Cobrador</t>
        </is>
      </c>
    </row>
    <row r="254">
      <c r="A254" s="101" t="n"/>
      <c r="B254" s="101" t="n"/>
      <c r="C254" s="101" t="n"/>
      <c r="D254" s="101" t="n"/>
      <c r="E254" s="101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101" t="n"/>
      <c r="J254" s="101" t="n"/>
    </row>
    <row r="255">
      <c r="A255" s="5" t="inlineStr">
        <is>
          <t>CCAJ-LP02/10/2023</t>
        </is>
      </c>
      <c r="B255" s="6" t="n">
        <v>44935.51509054398</v>
      </c>
      <c r="C255" s="5" t="inlineStr">
        <is>
          <t>3884 RIBANA RUTH REA RUEDA</t>
        </is>
      </c>
      <c r="D255" s="7" t="n"/>
      <c r="E255" s="8" t="n"/>
      <c r="F255" s="9" t="n">
        <v>9911.299999999999</v>
      </c>
      <c r="I255" s="10" t="inlineStr">
        <is>
          <t>EFECTIVO</t>
        </is>
      </c>
      <c r="J255" s="8" t="inlineStr">
        <is>
          <t>108 GREGORIO RAMIREZ APAZA</t>
        </is>
      </c>
    </row>
    <row r="256">
      <c r="A256" s="5" t="inlineStr">
        <is>
          <t>CCAJ-LP02/10/2023</t>
        </is>
      </c>
      <c r="B256" s="6" t="n">
        <v>44935.51509054398</v>
      </c>
      <c r="C256" s="5" t="inlineStr">
        <is>
          <t>3884 RIBANA RUTH REA RUEDA</t>
        </is>
      </c>
      <c r="D256" s="7" t="n"/>
      <c r="E256" s="8" t="n"/>
      <c r="F256" s="9" t="n">
        <v>3687</v>
      </c>
      <c r="I256" s="10" t="inlineStr">
        <is>
          <t>EFECTIVO</t>
        </is>
      </c>
      <c r="J256" s="5" t="inlineStr">
        <is>
          <t>136 OSCAR REYNALDO LIMACHI SURCO</t>
        </is>
      </c>
    </row>
    <row r="257">
      <c r="A257" s="5" t="inlineStr">
        <is>
          <t>CCAJ-LP02/10/2023</t>
        </is>
      </c>
      <c r="B257" s="6" t="n">
        <v>44935.51509054398</v>
      </c>
      <c r="C257" s="5" t="inlineStr">
        <is>
          <t>3884 RIBANA RUTH REA RUEDA</t>
        </is>
      </c>
      <c r="D257" s="7" t="n"/>
      <c r="E257" s="8" t="n"/>
      <c r="F257" s="9" t="n">
        <v>808.1</v>
      </c>
      <c r="I257" s="10" t="inlineStr">
        <is>
          <t>EFECTIVO</t>
        </is>
      </c>
      <c r="J257" s="5" t="inlineStr">
        <is>
          <t>266 SANTIAGO MACHACA CALCINA</t>
        </is>
      </c>
    </row>
    <row r="258">
      <c r="A258" s="5" t="inlineStr">
        <is>
          <t>CCAJ-LP02/10/2023</t>
        </is>
      </c>
      <c r="B258" s="6" t="n">
        <v>44935.51509054398</v>
      </c>
      <c r="C258" s="5" t="inlineStr">
        <is>
          <t>3884 RIBANA RUTH REA RUEDA</t>
        </is>
      </c>
      <c r="D258" s="7" t="n"/>
      <c r="E258" s="8" t="n"/>
      <c r="F258" s="9" t="n">
        <v>10715</v>
      </c>
      <c r="I258" s="10" t="inlineStr">
        <is>
          <t>EFECTIVO</t>
        </is>
      </c>
      <c r="J258" s="8" t="inlineStr">
        <is>
          <t>304 ALFREDO MENDOZA APAZA</t>
        </is>
      </c>
    </row>
    <row r="259">
      <c r="A259" s="5" t="inlineStr">
        <is>
          <t>CCAJ-LP02/10/2023</t>
        </is>
      </c>
      <c r="B259" s="6" t="n">
        <v>44935.51509054398</v>
      </c>
      <c r="C259" s="5" t="inlineStr">
        <is>
          <t>3884 RIBANA RUTH REA RUEDA</t>
        </is>
      </c>
      <c r="D259" s="7" t="n"/>
      <c r="E259" s="8" t="n"/>
      <c r="F259" s="9" t="n">
        <v>8196.700000000001</v>
      </c>
      <c r="I259" s="10" t="inlineStr">
        <is>
          <t>EFECTIVO</t>
        </is>
      </c>
      <c r="J259" s="5" t="inlineStr">
        <is>
          <t>331 CARLOS ALFREDO GUTIERREZ HUANCA</t>
        </is>
      </c>
    </row>
    <row r="260">
      <c r="A260" s="5" t="inlineStr">
        <is>
          <t>CCAJ-LP02/10/2023</t>
        </is>
      </c>
      <c r="B260" s="6" t="n">
        <v>44935.51509054398</v>
      </c>
      <c r="C260" s="5" t="inlineStr">
        <is>
          <t>3884 RIBANA RUTH REA RUEDA</t>
        </is>
      </c>
      <c r="D260" s="7" t="n"/>
      <c r="E260" s="8" t="n"/>
      <c r="F260" s="9" t="n">
        <v>1609</v>
      </c>
      <c r="I260" s="10" t="inlineStr">
        <is>
          <t>EFECTIVO</t>
        </is>
      </c>
      <c r="J260" s="5" t="inlineStr">
        <is>
          <t>584 FREDDY FEDERICO FLORES MARIN</t>
        </is>
      </c>
    </row>
    <row r="261">
      <c r="A261" s="5" t="inlineStr">
        <is>
          <t>CCAJ-LP02/10/2023</t>
        </is>
      </c>
      <c r="B261" s="6" t="n">
        <v>44935.51509054398</v>
      </c>
      <c r="C261" s="5" t="inlineStr">
        <is>
          <t>3884 RIBANA RUTH REA RUEDA</t>
        </is>
      </c>
      <c r="D261" s="7" t="n"/>
      <c r="E261" s="8" t="n"/>
      <c r="F261" s="9" t="n">
        <v>4361</v>
      </c>
      <c r="I261" s="10" t="inlineStr">
        <is>
          <t>EFECTIVO</t>
        </is>
      </c>
      <c r="J261" s="5" t="inlineStr">
        <is>
          <t>883 FRANKLIN CARDOZO RIVERA</t>
        </is>
      </c>
    </row>
    <row r="262">
      <c r="A262" s="5" t="inlineStr">
        <is>
          <t>CCAJ-LP02/10/2023</t>
        </is>
      </c>
      <c r="B262" s="6" t="n">
        <v>44935.51509054398</v>
      </c>
      <c r="C262" s="5" t="inlineStr">
        <is>
          <t>3884 RIBANA RUTH REA RUEDA</t>
        </is>
      </c>
      <c r="D262" s="7" t="n"/>
      <c r="E262" s="8" t="n"/>
      <c r="F262" s="9" t="n">
        <v>15610.7</v>
      </c>
      <c r="I262" s="10" t="inlineStr">
        <is>
          <t>EFECTIVO</t>
        </is>
      </c>
      <c r="J262" s="5" t="inlineStr">
        <is>
          <t>1116 VLADIMIR FRANZ ATAHUACHI RODRIGUEZ</t>
        </is>
      </c>
    </row>
    <row r="263">
      <c r="A263" s="5" t="inlineStr">
        <is>
          <t>CCAJ-LP02/10/2023</t>
        </is>
      </c>
      <c r="B263" s="6" t="n">
        <v>44935.51509054398</v>
      </c>
      <c r="C263" s="5" t="inlineStr">
        <is>
          <t>3884 RIBANA RUTH REA RUEDA</t>
        </is>
      </c>
      <c r="D263" s="7" t="n"/>
      <c r="E263" s="8" t="n"/>
      <c r="F263" s="9" t="n">
        <v>22753.8</v>
      </c>
      <c r="I263" s="10" t="inlineStr">
        <is>
          <t>EFECTIVO</t>
        </is>
      </c>
      <c r="J263" s="5" t="inlineStr">
        <is>
          <t>1180 JAIME RAMIRO CHACON PAREDES</t>
        </is>
      </c>
    </row>
    <row r="264">
      <c r="A264" s="5" t="inlineStr">
        <is>
          <t>CCAJ-LP02/10/2023</t>
        </is>
      </c>
      <c r="B264" s="6" t="n">
        <v>44935.51509054398</v>
      </c>
      <c r="C264" s="5" t="inlineStr">
        <is>
          <t>3884 RIBANA RUTH REA RUEDA</t>
        </is>
      </c>
      <c r="D264" s="7" t="n"/>
      <c r="E264" s="8" t="n"/>
      <c r="F264" s="9" t="n">
        <v>15587.1</v>
      </c>
      <c r="I264" s="10" t="inlineStr">
        <is>
          <t>EFECTIVO</t>
        </is>
      </c>
      <c r="J264" s="5" t="inlineStr">
        <is>
          <t>3052 JUAN JOSE MACHACA TORREZ</t>
        </is>
      </c>
    </row>
    <row r="265">
      <c r="A265" s="5" t="inlineStr">
        <is>
          <t>CCAJ-LP02/10/2023</t>
        </is>
      </c>
      <c r="B265" s="6" t="n">
        <v>44935.51509054398</v>
      </c>
      <c r="C265" s="5" t="inlineStr">
        <is>
          <t>3884 RIBANA RUTH REA RUEDA</t>
        </is>
      </c>
      <c r="D265" s="7" t="n"/>
      <c r="E265" s="8" t="n"/>
      <c r="F265" s="9" t="n">
        <v>9245.799999999999</v>
      </c>
      <c r="I265" s="10" t="inlineStr">
        <is>
          <t>EFECTIVO</t>
        </is>
      </c>
      <c r="J265" s="8" t="inlineStr">
        <is>
          <t>2597 JOSE MAIDANA LP - T01</t>
        </is>
      </c>
    </row>
    <row r="266">
      <c r="A266" s="5" t="inlineStr">
        <is>
          <t>CCAJ-LP02/10/2023</t>
        </is>
      </c>
      <c r="B266" s="6" t="n">
        <v>44935.51509054398</v>
      </c>
      <c r="C266" s="5" t="inlineStr">
        <is>
          <t>3884 RIBANA RUTH REA RUEDA</t>
        </is>
      </c>
      <c r="D266" s="7" t="n"/>
      <c r="E266" s="8" t="n"/>
      <c r="F266" s="9" t="n">
        <v>6777.5</v>
      </c>
      <c r="I266" s="10" t="inlineStr">
        <is>
          <t>EFECTIVO</t>
        </is>
      </c>
      <c r="J266" s="8" t="inlineStr">
        <is>
          <t>2597 JOSE MAIDANA LP - T02</t>
        </is>
      </c>
    </row>
    <row r="267">
      <c r="A267" s="5" t="inlineStr">
        <is>
          <t>CCAJ-LP02/10/2023</t>
        </is>
      </c>
      <c r="B267" s="6" t="n">
        <v>44935.51509054398</v>
      </c>
      <c r="C267" s="5" t="inlineStr">
        <is>
          <t>3884 RIBANA RUTH REA RUEDA</t>
        </is>
      </c>
      <c r="D267" s="7" t="n"/>
      <c r="E267" s="8" t="n"/>
      <c r="F267" s="9" t="n">
        <v>6640.9</v>
      </c>
      <c r="I267" s="10" t="inlineStr">
        <is>
          <t>EFECTIVO</t>
        </is>
      </c>
      <c r="J267" s="8" t="inlineStr">
        <is>
          <t>2597 JOSE MAIDANA LP - T03</t>
        </is>
      </c>
    </row>
    <row r="268">
      <c r="A268" s="5" t="inlineStr">
        <is>
          <t>CCAJ-LP02/10/2023</t>
        </is>
      </c>
      <c r="B268" s="6" t="n">
        <v>44935.51509054398</v>
      </c>
      <c r="C268" s="5" t="inlineStr">
        <is>
          <t>3884 RIBANA RUTH REA RUEDA</t>
        </is>
      </c>
      <c r="D268" s="7" t="n"/>
      <c r="E268" s="8" t="n"/>
      <c r="F268" s="9" t="n">
        <v>5523.3</v>
      </c>
      <c r="I268" s="10" t="inlineStr">
        <is>
          <t>EFECTIVO</t>
        </is>
      </c>
      <c r="J268" s="8" t="inlineStr">
        <is>
          <t>2597 JOSE MAIDANA LP - T04</t>
        </is>
      </c>
    </row>
    <row r="269">
      <c r="A269" s="5" t="inlineStr">
        <is>
          <t>CCAJ-LP02/10/2023</t>
        </is>
      </c>
      <c r="B269" s="6" t="n">
        <v>44935.51509054398</v>
      </c>
      <c r="C269" s="5" t="inlineStr">
        <is>
          <t>3884 RIBANA RUTH REA RUEDA</t>
        </is>
      </c>
      <c r="D269" s="7" t="n"/>
      <c r="E269" s="8" t="n"/>
      <c r="F269" s="9" t="n">
        <v>4432.6</v>
      </c>
      <c r="I269" s="10" t="inlineStr">
        <is>
          <t>EFECTIVO</t>
        </is>
      </c>
      <c r="J269" s="8" t="inlineStr">
        <is>
          <t>2597 JOSE MAIDANA LP - T05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37">
        <f>SUM(F255:G269)</f>
        <v/>
      </c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14" t="n">
        <v>112563552</v>
      </c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5" t="inlineStr">
        <is>
          <t>CCAJ-LP02/11/2023</t>
        </is>
      </c>
      <c r="B274" s="6" t="n">
        <v>44935.75537138889</v>
      </c>
      <c r="C274" s="5" t="inlineStr">
        <is>
          <t>3884 RIBANA RUTH REA RUEDA</t>
        </is>
      </c>
      <c r="D274" s="15" t="n">
        <v>45173152322</v>
      </c>
      <c r="E274" s="8" t="inlineStr">
        <is>
          <t>BISA-100070022</t>
        </is>
      </c>
      <c r="H274" s="9" t="n">
        <v>16247.5</v>
      </c>
      <c r="I274" s="5" t="inlineStr">
        <is>
          <t>DEPÓSITO BANCARIO</t>
        </is>
      </c>
      <c r="J274" s="5" t="inlineStr">
        <is>
          <t>2464 LUIS FERNANDO GUEVARA PECA</t>
        </is>
      </c>
    </row>
    <row r="275">
      <c r="A275" s="5" t="inlineStr">
        <is>
          <t>CCAJ-LP02/11/2023</t>
        </is>
      </c>
      <c r="B275" s="6" t="n">
        <v>44935.75537138889</v>
      </c>
      <c r="C275" s="5" t="inlineStr">
        <is>
          <t>3884 RIBANA RUTH REA RUEDA</t>
        </is>
      </c>
      <c r="D275" s="15" t="n">
        <v>45133091632</v>
      </c>
      <c r="E275" s="8" t="inlineStr">
        <is>
          <t>BISA-100070022</t>
        </is>
      </c>
      <c r="H275" s="9" t="n">
        <v>1829.6</v>
      </c>
      <c r="I275" s="5" t="inlineStr">
        <is>
          <t>DEPÓSITO BANCARIO</t>
        </is>
      </c>
      <c r="J275" s="5" t="inlineStr">
        <is>
          <t>2464 LUIS FERNANDO GUEVARA PECA</t>
        </is>
      </c>
    </row>
    <row r="276">
      <c r="A276" s="5" t="inlineStr">
        <is>
          <t>CCAJ-LP02/11/2023</t>
        </is>
      </c>
      <c r="B276" s="6" t="n">
        <v>44935.75537138889</v>
      </c>
      <c r="C276" s="5" t="inlineStr">
        <is>
          <t>3884 RIBANA RUTH REA RUEDA</t>
        </is>
      </c>
      <c r="D276" s="15" t="n">
        <v>45133092973</v>
      </c>
      <c r="E276" s="8" t="inlineStr">
        <is>
          <t>BISA-100070022</t>
        </is>
      </c>
      <c r="H276" s="9" t="n">
        <v>2268</v>
      </c>
      <c r="I276" s="5" t="inlineStr">
        <is>
          <t>DEPÓSITO BANCARIO</t>
        </is>
      </c>
      <c r="J276" s="5" t="inlineStr">
        <is>
          <t>2464 LUIS FERNANDO GUEVARA PECA</t>
        </is>
      </c>
    </row>
    <row r="277">
      <c r="A277" s="5" t="inlineStr">
        <is>
          <t>CCAJ-LP02/11/2023</t>
        </is>
      </c>
      <c r="B277" s="6" t="n">
        <v>44935.75537138889</v>
      </c>
      <c r="C277" s="5" t="inlineStr">
        <is>
          <t>3884 RIBANA RUTH REA RUEDA</t>
        </is>
      </c>
      <c r="D277" s="15" t="n">
        <v>45163181002</v>
      </c>
      <c r="E277" s="8" t="inlineStr">
        <is>
          <t>BISA-100070022</t>
        </is>
      </c>
      <c r="H277" s="9" t="n">
        <v>339.84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CCAJ-LP02/11/2023</t>
        </is>
      </c>
      <c r="B278" s="6" t="n">
        <v>44935.75537138889</v>
      </c>
      <c r="C278" s="5" t="inlineStr">
        <is>
          <t>3884 RIBANA RUTH REA RUEDA</t>
        </is>
      </c>
      <c r="D278" s="15" t="n">
        <v>45143460843</v>
      </c>
      <c r="E278" s="8" t="inlineStr">
        <is>
          <t>BISA-100070022</t>
        </is>
      </c>
      <c r="H278" s="9" t="n">
        <v>54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CCAJ-LP02/11/2023</t>
        </is>
      </c>
      <c r="B279" s="6" t="n">
        <v>44935.75537138889</v>
      </c>
      <c r="C279" s="5" t="inlineStr">
        <is>
          <t>3884 RIBANA RUTH REA RUEDA</t>
        </is>
      </c>
      <c r="D279" s="15" t="n">
        <v>45133093758</v>
      </c>
      <c r="E279" s="8" t="inlineStr">
        <is>
          <t>BISA-100070022</t>
        </is>
      </c>
      <c r="H279" s="9" t="n">
        <v>90.09999999999999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CCAJ-LP02/11/2023</t>
        </is>
      </c>
      <c r="B280" s="6" t="n">
        <v>44935.75537138889</v>
      </c>
      <c r="C280" s="5" t="inlineStr">
        <is>
          <t>3884 RIBANA RUTH REA RUEDA</t>
        </is>
      </c>
      <c r="D280" s="15" t="n">
        <v>45163181268</v>
      </c>
      <c r="E280" s="8" t="inlineStr">
        <is>
          <t>BISA-100070022</t>
        </is>
      </c>
      <c r="H280" s="9" t="n">
        <v>5694.63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CCAJ-LP02/11/2023</t>
        </is>
      </c>
      <c r="B281" s="6" t="n">
        <v>44935.75537138889</v>
      </c>
      <c r="C281" s="5" t="inlineStr">
        <is>
          <t>3884 RIBANA RUTH REA RUEDA</t>
        </is>
      </c>
      <c r="D281" s="15" t="n">
        <v>45153091009</v>
      </c>
      <c r="E281" s="8" t="inlineStr">
        <is>
          <t>BISA-100070022</t>
        </is>
      </c>
      <c r="H281" s="9" t="n">
        <v>5346</v>
      </c>
      <c r="I281" s="5" t="inlineStr">
        <is>
          <t>DEPÓSITO BANCARIO</t>
        </is>
      </c>
      <c r="J281" s="5" t="inlineStr">
        <is>
          <t>4190 JESUS FELCY MENDOZA CAHUANA</t>
        </is>
      </c>
    </row>
    <row r="282">
      <c r="A282" s="5" t="inlineStr">
        <is>
          <t>CCAJ-LP02/11/2023</t>
        </is>
      </c>
      <c r="B282" s="6" t="n">
        <v>44935.75537138889</v>
      </c>
      <c r="C282" s="5" t="inlineStr">
        <is>
          <t>3884 RIBANA RUTH REA RUEDA</t>
        </is>
      </c>
      <c r="D282" s="7" t="n">
        <v>200709</v>
      </c>
      <c r="E282" s="8" t="inlineStr">
        <is>
          <t>BISA-100070022</t>
        </is>
      </c>
      <c r="H282" s="9" t="n">
        <v>10504.5</v>
      </c>
      <c r="I282" s="5" t="inlineStr">
        <is>
          <t>DEPÓSITO BANCARIO</t>
        </is>
      </c>
      <c r="J282" s="5" t="inlineStr">
        <is>
          <t>4190 JESUS FELCY MENDOZA CAHUANA</t>
        </is>
      </c>
    </row>
    <row r="283">
      <c r="A283" s="5" t="inlineStr">
        <is>
          <t>CCAJ-LP02/11/2023</t>
        </is>
      </c>
      <c r="B283" s="6" t="n">
        <v>44935.75537138889</v>
      </c>
      <c r="C283" s="5" t="inlineStr">
        <is>
          <t>3884 RIBANA RUTH REA RUEDA</t>
        </is>
      </c>
      <c r="D283" s="7" t="n">
        <v>200707</v>
      </c>
      <c r="E283" s="8" t="inlineStr">
        <is>
          <t>BISA-100070022</t>
        </is>
      </c>
      <c r="H283" s="9" t="n">
        <v>100</v>
      </c>
      <c r="I283" s="5" t="inlineStr">
        <is>
          <t>DEPÓSITO BANCARIO</t>
        </is>
      </c>
      <c r="J283" s="5" t="inlineStr">
        <is>
          <t>4190 JESUS FELCY MENDOZA CAHUANA</t>
        </is>
      </c>
    </row>
    <row r="284">
      <c r="A284" s="5" t="inlineStr">
        <is>
          <t>CCAJ-LP02/11/2023</t>
        </is>
      </c>
      <c r="B284" s="6" t="n">
        <v>44935.75537138889</v>
      </c>
      <c r="C284" s="5" t="inlineStr">
        <is>
          <t>3884 RIBANA RUTH REA RUEDA</t>
        </is>
      </c>
      <c r="D284" s="7" t="n">
        <v>234184</v>
      </c>
      <c r="E284" s="8" t="inlineStr">
        <is>
          <t>BISA-100070022</t>
        </is>
      </c>
      <c r="H284" s="9" t="n">
        <v>2400</v>
      </c>
      <c r="I284" s="5" t="inlineStr">
        <is>
          <t>DEPÓSITO BANCARIO</t>
        </is>
      </c>
      <c r="J284" s="5" t="inlineStr">
        <is>
          <t>4190 JESUS FELCY MENDOZA CAHUANA</t>
        </is>
      </c>
    </row>
    <row r="285">
      <c r="A285" s="5" t="inlineStr">
        <is>
          <t>CCAJ-LP02/11/2023</t>
        </is>
      </c>
      <c r="B285" s="6" t="n">
        <v>44935.75537138889</v>
      </c>
      <c r="C285" s="5" t="inlineStr">
        <is>
          <t>3884 RIBANA RUTH REA RUEDA</t>
        </is>
      </c>
      <c r="D285" s="15" t="n">
        <v>45153086701</v>
      </c>
      <c r="E285" s="8" t="inlineStr">
        <is>
          <t>BISA-100070022</t>
        </is>
      </c>
      <c r="H285" s="9" t="n">
        <v>359.44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CCAJ-LP02/11/2023</t>
        </is>
      </c>
      <c r="B286" s="6" t="n">
        <v>44935.75537138889</v>
      </c>
      <c r="C286" s="5" t="inlineStr">
        <is>
          <t>3884 RIBANA RUTH REA RUEDA</t>
        </is>
      </c>
      <c r="D286" s="15" t="n">
        <v>45113243924</v>
      </c>
      <c r="E286" s="8" t="inlineStr">
        <is>
          <t>BISA-100070022</t>
        </is>
      </c>
      <c r="H286" s="9" t="n">
        <v>668.21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CCAJ-LP02/11/2023</t>
        </is>
      </c>
      <c r="B287" s="6" t="n">
        <v>44935.75537138889</v>
      </c>
      <c r="C287" s="5" t="inlineStr">
        <is>
          <t>3884 RIBANA RUTH REA RUEDA</t>
        </is>
      </c>
      <c r="D287" s="15" t="n">
        <v>51217436553</v>
      </c>
      <c r="E287" s="8" t="inlineStr">
        <is>
          <t>BISA-100070022</t>
        </is>
      </c>
      <c r="H287" s="9" t="n">
        <v>208.9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CCAJ-LP02/11/2023</t>
        </is>
      </c>
      <c r="B288" s="6" t="n">
        <v>44935.75537138889</v>
      </c>
      <c r="C288" s="5" t="inlineStr">
        <is>
          <t>3884 RIBANA RUTH REA RUEDA</t>
        </is>
      </c>
      <c r="D288" s="15" t="n">
        <v>51317313862</v>
      </c>
      <c r="E288" s="8" t="inlineStr">
        <is>
          <t>BISA-100070022</t>
        </is>
      </c>
      <c r="H288" s="9" t="n">
        <v>9561.93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CCAJ-LP02/11/2023</t>
        </is>
      </c>
      <c r="B289" s="6" t="n">
        <v>44935.75537138889</v>
      </c>
      <c r="C289" s="5" t="inlineStr">
        <is>
          <t>3884 RIBANA RUTH REA RUEDA</t>
        </is>
      </c>
      <c r="D289" s="15" t="n">
        <v>451731490141</v>
      </c>
      <c r="E289" s="5" t="inlineStr">
        <is>
          <t>BANCO INDUSTRIAL-100070049</t>
        </is>
      </c>
      <c r="H289" s="9" t="n">
        <v>1375.46</v>
      </c>
      <c r="I289" s="5" t="inlineStr">
        <is>
          <t>DEPÓSITO BANCARIO</t>
        </is>
      </c>
      <c r="J289" s="5" t="inlineStr">
        <is>
          <t>4276 CARLOS MARCELO REQUENA TERAN</t>
        </is>
      </c>
    </row>
    <row r="290">
      <c r="A290" s="5" t="inlineStr">
        <is>
          <t>CCAJ-LP02/11/2023</t>
        </is>
      </c>
      <c r="B290" s="6" t="n">
        <v>44935.75537138889</v>
      </c>
      <c r="C290" s="5" t="inlineStr">
        <is>
          <t>3884 RIBANA RUTH REA RUEDA</t>
        </is>
      </c>
      <c r="D290" s="15" t="n">
        <v>451731490142</v>
      </c>
      <c r="E290" s="5" t="inlineStr">
        <is>
          <t>BANCO INDUSTRIAL-100070049</t>
        </is>
      </c>
      <c r="H290" s="9" t="n">
        <v>109.4</v>
      </c>
      <c r="I290" s="5" t="inlineStr">
        <is>
          <t>DEPÓSITO BANCARIO</t>
        </is>
      </c>
      <c r="J290" s="5" t="inlineStr">
        <is>
          <t>4276 CARLOS MARCELO REQUENA TERAN</t>
        </is>
      </c>
    </row>
    <row r="291">
      <c r="A291" s="5" t="inlineStr">
        <is>
          <t>CCAJ-LP02/11/2023</t>
        </is>
      </c>
      <c r="B291" s="6" t="n">
        <v>44935.75537138889</v>
      </c>
      <c r="C291" s="5" t="inlineStr">
        <is>
          <t>3884 RIBANA RUTH REA RUEDA</t>
        </is>
      </c>
      <c r="D291" s="15" t="n">
        <v>45153088016</v>
      </c>
      <c r="E291" s="8" t="inlineStr">
        <is>
          <t>BISA-100070022</t>
        </is>
      </c>
      <c r="H291" s="9" t="n">
        <v>32166.66</v>
      </c>
      <c r="I291" s="5" t="inlineStr">
        <is>
          <t>DEPÓSITO BANCARIO</t>
        </is>
      </c>
      <c r="J291" s="5" t="inlineStr">
        <is>
          <t>4276 CARLOS MARCELO REQUENA TERAN</t>
        </is>
      </c>
    </row>
    <row r="292">
      <c r="A292" s="5" t="inlineStr">
        <is>
          <t>CCAJ-LP02/11/2023</t>
        </is>
      </c>
      <c r="B292" s="6" t="n">
        <v>44935.75537138889</v>
      </c>
      <c r="C292" s="5" t="inlineStr">
        <is>
          <t>3884 RIBANA RUTH REA RUEDA</t>
        </is>
      </c>
      <c r="D292" s="7" t="n">
        <v>237527</v>
      </c>
      <c r="E292" s="8" t="inlineStr">
        <is>
          <t>BISA-100070022</t>
        </is>
      </c>
      <c r="H292" s="9" t="n">
        <v>15312.9</v>
      </c>
      <c r="I292" s="5" t="inlineStr">
        <is>
          <t>DEPÓSITO BANCARIO</t>
        </is>
      </c>
      <c r="J292" s="5" t="inlineStr">
        <is>
          <t>4276 CARLOS MARCELO REQUENA TERAN</t>
        </is>
      </c>
    </row>
    <row r="293">
      <c r="A293" s="5" t="inlineStr">
        <is>
          <t>CCAJ-LP02/11/2023</t>
        </is>
      </c>
      <c r="B293" s="6" t="n">
        <v>44935.75537138889</v>
      </c>
      <c r="C293" s="5" t="inlineStr">
        <is>
          <t>3884 RIBANA RUTH REA RUEDA</t>
        </is>
      </c>
      <c r="D293" s="7" t="n"/>
      <c r="E293" s="8" t="n"/>
      <c r="F293" s="9" t="n">
        <v>6031.1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CCAJ-LP02/11/2023</t>
        </is>
      </c>
      <c r="B294" s="6" t="n">
        <v>44935.75537138889</v>
      </c>
      <c r="C294" s="5" t="inlineStr">
        <is>
          <t>3884 RIBANA RUTH REA RUEDA</t>
        </is>
      </c>
      <c r="D294" s="7" t="n"/>
      <c r="E294" s="8" t="n"/>
      <c r="F294" s="9" t="n">
        <v>12455.8</v>
      </c>
      <c r="I294" s="10" t="inlineStr">
        <is>
          <t>EFECTIVO</t>
        </is>
      </c>
      <c r="J294" s="5" t="inlineStr">
        <is>
          <t>331 CARLOS ALFREDO GUTIERREZ HUANCA</t>
        </is>
      </c>
    </row>
    <row r="295">
      <c r="A295" s="5" t="inlineStr">
        <is>
          <t>CCAJ-LP02/11/2023</t>
        </is>
      </c>
      <c r="B295" s="6" t="n">
        <v>44935.75537138889</v>
      </c>
      <c r="C295" s="5" t="inlineStr">
        <is>
          <t>3884 RIBANA RUTH REA RUEDA</t>
        </is>
      </c>
      <c r="D295" s="7" t="n"/>
      <c r="E295" s="8" t="n"/>
      <c r="F295" s="9" t="n">
        <v>4418.3</v>
      </c>
      <c r="I295" s="10" t="inlineStr">
        <is>
          <t>EFECTIVO</t>
        </is>
      </c>
      <c r="J295" s="5" t="inlineStr">
        <is>
          <t>584 FREDDY FEDERICO FLORES MARIN</t>
        </is>
      </c>
    </row>
    <row r="296">
      <c r="A296" s="5" t="inlineStr">
        <is>
          <t>CCAJ-LP02/11/2023</t>
        </is>
      </c>
      <c r="B296" s="6" t="n">
        <v>44935.75537138889</v>
      </c>
      <c r="C296" s="5" t="inlineStr">
        <is>
          <t>3884 RIBANA RUTH REA RUEDA</t>
        </is>
      </c>
      <c r="D296" s="7" t="n"/>
      <c r="E296" s="8" t="n"/>
      <c r="F296" s="9" t="n">
        <v>15138</v>
      </c>
      <c r="I296" s="10" t="inlineStr">
        <is>
          <t>EFECTIVO</t>
        </is>
      </c>
      <c r="J296" s="5" t="inlineStr">
        <is>
          <t>3052 JUAN JOSE MACHACA TORREZ</t>
        </is>
      </c>
    </row>
    <row r="297">
      <c r="A297" s="5" t="inlineStr">
        <is>
          <t>CCAJ-LP02/11/2023</t>
        </is>
      </c>
      <c r="B297" s="6" t="n">
        <v>44935.75537138889</v>
      </c>
      <c r="C297" s="5" t="inlineStr">
        <is>
          <t>3884 RIBANA RUTH REA RUEDA</t>
        </is>
      </c>
      <c r="D297" s="7" t="n"/>
      <c r="E297" s="8" t="n"/>
      <c r="F297" s="9" t="n">
        <v>0.4</v>
      </c>
      <c r="I297" s="10" t="inlineStr">
        <is>
          <t>EFECTIVO</t>
        </is>
      </c>
      <c r="J297" s="5" t="inlineStr">
        <is>
          <t>2464 LUIS FERNANDO GUEVARA PECA</t>
        </is>
      </c>
    </row>
    <row r="298">
      <c r="A298" s="5" t="inlineStr">
        <is>
          <t>CCAJ-LP02/11/2023</t>
        </is>
      </c>
      <c r="B298" s="6" t="n">
        <v>44935.75537138889</v>
      </c>
      <c r="C298" s="5" t="inlineStr">
        <is>
          <t>3884 RIBANA RUTH REA RUEDA</t>
        </is>
      </c>
      <c r="D298" s="7" t="n"/>
      <c r="E298" s="8" t="n"/>
      <c r="F298" s="9" t="n">
        <v>5716.2</v>
      </c>
      <c r="I298" s="10" t="inlineStr">
        <is>
          <t>EFECTIVO</t>
        </is>
      </c>
      <c r="J298" s="8" t="inlineStr">
        <is>
          <t>2597 JOSE MAIDANA LP - T04</t>
        </is>
      </c>
    </row>
    <row r="299">
      <c r="A299" s="5" t="inlineStr">
        <is>
          <t>CCAJ-LP02/11/2023</t>
        </is>
      </c>
      <c r="B299" s="6" t="n">
        <v>44935.75537138889</v>
      </c>
      <c r="C299" s="5" t="inlineStr">
        <is>
          <t>3884 RIBANA RUTH REA RUEDA</t>
        </is>
      </c>
      <c r="D299" s="7" t="n"/>
      <c r="E299" s="8" t="n"/>
      <c r="F299" s="9" t="n">
        <v>9492</v>
      </c>
      <c r="I299" s="10" t="inlineStr">
        <is>
          <t>EFECTIVO</t>
        </is>
      </c>
      <c r="J299" s="8" t="inlineStr">
        <is>
          <t>2597 JOSE MAIDANA LP - T05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F300" s="37">
        <f>SUM(F274:G299)</f>
        <v/>
      </c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22" t="n">
        <v>112569688</v>
      </c>
      <c r="E301" s="31" t="inlineStr">
        <is>
          <t>ANULADO</t>
        </is>
      </c>
      <c r="H301" s="9" t="n"/>
      <c r="I301" s="10" t="n"/>
      <c r="J301" s="5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10/01/2022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98" t="inlineStr">
        <is>
          <t>Cierre Caja</t>
        </is>
      </c>
      <c r="B306" s="98" t="inlineStr">
        <is>
          <t>Fecha</t>
        </is>
      </c>
      <c r="C306" s="98" t="inlineStr">
        <is>
          <t>Cajero</t>
        </is>
      </c>
      <c r="D306" s="98" t="inlineStr">
        <is>
          <t>Nro Voucher</t>
        </is>
      </c>
      <c r="E306" s="98" t="inlineStr">
        <is>
          <t>Nro Cuenta</t>
        </is>
      </c>
      <c r="F306" s="98" t="inlineStr">
        <is>
          <t>Tipo Ingreso</t>
        </is>
      </c>
      <c r="G306" s="99" t="n"/>
      <c r="H306" s="100" t="n"/>
      <c r="I306" s="98" t="inlineStr">
        <is>
          <t>TIPO DE INGRESO</t>
        </is>
      </c>
      <c r="J306" s="98" t="inlineStr">
        <is>
          <t>Cobrador</t>
        </is>
      </c>
    </row>
    <row r="307">
      <c r="A307" s="101" t="n"/>
      <c r="B307" s="101" t="n"/>
      <c r="C307" s="101" t="n"/>
      <c r="D307" s="101" t="n"/>
      <c r="E307" s="101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101" t="n"/>
      <c r="J307" s="101" t="n"/>
    </row>
    <row r="308">
      <c r="A308" s="5" t="inlineStr">
        <is>
          <t>CCAJ-LP02/12/2023</t>
        </is>
      </c>
      <c r="B308" s="6" t="n">
        <v>44936.46703387731</v>
      </c>
      <c r="C308" s="5" t="inlineStr">
        <is>
          <t>3884 RIBANA RUTH REA RUEDA</t>
        </is>
      </c>
      <c r="D308" s="10" t="n"/>
      <c r="E308" s="8" t="n"/>
      <c r="F308" s="9" t="n">
        <v>13431.7</v>
      </c>
      <c r="I308" s="10" t="inlineStr">
        <is>
          <t>EFECTIVO</t>
        </is>
      </c>
      <c r="J308" s="8" t="inlineStr">
        <is>
          <t>108 GREGORIO RAMIREZ APAZA</t>
        </is>
      </c>
    </row>
    <row r="309">
      <c r="A309" s="5" t="inlineStr">
        <is>
          <t>CCAJ-LP02/12/2023</t>
        </is>
      </c>
      <c r="B309" s="6" t="n">
        <v>44936.46703387731</v>
      </c>
      <c r="C309" s="5" t="inlineStr">
        <is>
          <t>3884 RIBANA RUTH REA RUEDA</t>
        </is>
      </c>
      <c r="D309" s="10" t="n"/>
      <c r="E309" s="8" t="n"/>
      <c r="F309" s="9" t="n">
        <v>15561</v>
      </c>
      <c r="I309" s="10" t="inlineStr">
        <is>
          <t>EFECTIVO</t>
        </is>
      </c>
      <c r="J309" s="5" t="inlineStr">
        <is>
          <t>883 FRANKLIN CARDOZO RIVERA</t>
        </is>
      </c>
    </row>
    <row r="310">
      <c r="A310" s="5" t="inlineStr">
        <is>
          <t>CCAJ-LP02/12/2023</t>
        </is>
      </c>
      <c r="B310" s="6" t="n">
        <v>44936.46703387731</v>
      </c>
      <c r="C310" s="5" t="inlineStr">
        <is>
          <t>3884 RIBANA RUTH REA RUEDA</t>
        </is>
      </c>
      <c r="D310" s="10" t="n"/>
      <c r="E310" s="8" t="n"/>
      <c r="F310" s="9" t="n">
        <v>10225.7</v>
      </c>
      <c r="I310" s="10" t="inlineStr">
        <is>
          <t>EFECTIVO</t>
        </is>
      </c>
      <c r="J310" s="5" t="inlineStr">
        <is>
          <t>1116 VLADIMIR FRANZ ATAHUACHI RODRIGUEZ</t>
        </is>
      </c>
    </row>
    <row r="311">
      <c r="A311" s="5" t="inlineStr">
        <is>
          <t>CCAJ-LP02/12/2023</t>
        </is>
      </c>
      <c r="B311" s="6" t="n">
        <v>44936.46703387731</v>
      </c>
      <c r="C311" s="5" t="inlineStr">
        <is>
          <t>3884 RIBANA RUTH REA RUEDA</t>
        </is>
      </c>
      <c r="D311" s="10" t="n"/>
      <c r="E311" s="8" t="n"/>
      <c r="F311" s="9" t="n">
        <v>5641.6</v>
      </c>
      <c r="I311" s="10" t="inlineStr">
        <is>
          <t>EFECTIVO</t>
        </is>
      </c>
      <c r="J311" s="8" t="inlineStr">
        <is>
          <t>2597 JOSE MAIDANA LP - T01</t>
        </is>
      </c>
    </row>
    <row r="312">
      <c r="A312" s="5" t="inlineStr">
        <is>
          <t>CCAJ-LP02/12/2023</t>
        </is>
      </c>
      <c r="B312" s="6" t="n">
        <v>44936.46703387731</v>
      </c>
      <c r="C312" s="5" t="inlineStr">
        <is>
          <t>3884 RIBANA RUTH REA RUEDA</t>
        </is>
      </c>
      <c r="D312" s="10" t="n"/>
      <c r="E312" s="8" t="n"/>
      <c r="F312" s="9" t="n">
        <v>3426.2</v>
      </c>
      <c r="I312" s="10" t="inlineStr">
        <is>
          <t>EFECTIVO</t>
        </is>
      </c>
      <c r="J312" s="8" t="inlineStr">
        <is>
          <t>2597 JOSE MAIDANA LP - T02</t>
        </is>
      </c>
    </row>
    <row r="313">
      <c r="A313" s="5" t="inlineStr">
        <is>
          <t>CCAJ-LP02/12/2023</t>
        </is>
      </c>
      <c r="B313" s="6" t="n">
        <v>44936.46703387731</v>
      </c>
      <c r="C313" s="5" t="inlineStr">
        <is>
          <t>3884 RIBANA RUTH REA RUEDA</t>
        </is>
      </c>
      <c r="D313" s="10" t="n"/>
      <c r="E313" s="8" t="n"/>
      <c r="F313" s="9" t="n">
        <v>9472</v>
      </c>
      <c r="I313" s="10" t="inlineStr">
        <is>
          <t>EFECTIVO</t>
        </is>
      </c>
      <c r="J313" s="8" t="inlineStr">
        <is>
          <t>2597 JOSE MAIDANA LP - T03</t>
        </is>
      </c>
    </row>
    <row r="314">
      <c r="A314" s="5" t="inlineStr">
        <is>
          <t>CCAJ-LP02/12/2023</t>
        </is>
      </c>
      <c r="B314" s="6" t="n">
        <v>44936.46703387731</v>
      </c>
      <c r="C314" s="5" t="inlineStr">
        <is>
          <t>3884 RIBANA RUTH REA RUEDA</t>
        </is>
      </c>
      <c r="D314" s="10" t="n"/>
      <c r="E314" s="8" t="n"/>
      <c r="F314" s="9" t="n">
        <v>6955.8</v>
      </c>
      <c r="I314" s="10" t="inlineStr">
        <is>
          <t>EFECTIVO</t>
        </is>
      </c>
      <c r="J314" s="8" t="inlineStr">
        <is>
          <t>2597 JOSE MAIDANA LP - T06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F315" s="12">
        <f>SUM(F308:G314)</f>
        <v/>
      </c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22" t="n">
        <v>112569689</v>
      </c>
      <c r="E316" s="31" t="inlineStr">
        <is>
          <t>ANULADO</t>
        </is>
      </c>
      <c r="H316" s="9" t="n"/>
      <c r="I316" s="10" t="n"/>
      <c r="J316" s="5" t="n"/>
    </row>
    <row r="317">
      <c r="A317" s="5" t="n"/>
      <c r="B317" s="6" t="n"/>
      <c r="C317" s="5" t="n"/>
      <c r="D317" s="7" t="n"/>
      <c r="E317" s="8" t="n"/>
      <c r="H317" s="9" t="n"/>
      <c r="I317" s="10" t="n"/>
      <c r="J317" s="5" t="n"/>
    </row>
    <row r="318">
      <c r="A318" s="40" t="inlineStr">
        <is>
          <t>CCAJ-LP02/12/2023 ANULADO POR ANULACION FACTURAS SIMSA S/G CORREO DEL 31/01/2023 REEMPLAZADO CON EL CCAJ-LP02/45/2023</t>
        </is>
      </c>
      <c r="B318" s="52" t="n"/>
      <c r="C318" s="40" t="n"/>
      <c r="D318" s="23" t="n"/>
      <c r="E318" s="71" t="n"/>
      <c r="F318" s="30" t="n"/>
      <c r="G318" s="30" t="n"/>
      <c r="H318" s="78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CCAJ-LP02/13/202</t>
        </is>
      </c>
      <c r="B320" s="6" t="n">
        <v>44936.73881136574</v>
      </c>
      <c r="C320" s="5" t="inlineStr">
        <is>
          <t>3884 RIBANA RUTH REA RUEDA</t>
        </is>
      </c>
      <c r="D320" s="15" t="n">
        <v>517172402111</v>
      </c>
      <c r="E320" s="8" t="inlineStr">
        <is>
          <t>BISA-100070022</t>
        </is>
      </c>
      <c r="H320" s="9" t="n">
        <v>2472.16</v>
      </c>
      <c r="I320" s="5" t="inlineStr">
        <is>
          <t>DEPÓSITO BANCARIO</t>
        </is>
      </c>
      <c r="J320" s="5" t="inlineStr">
        <is>
          <t>2464 LUIS FERNANDO GUEVARA PECA</t>
        </is>
      </c>
    </row>
    <row r="321">
      <c r="A321" s="5" t="inlineStr">
        <is>
          <t>CCAJ-LP02/13/2023</t>
        </is>
      </c>
      <c r="B321" s="6" t="n">
        <v>44936.73881136574</v>
      </c>
      <c r="C321" s="5" t="inlineStr">
        <is>
          <t>3884 RIBANA RUTH REA RUEDA</t>
        </is>
      </c>
      <c r="D321" s="15" t="n">
        <v>52116733738</v>
      </c>
      <c r="E321" s="8" t="inlineStr">
        <is>
          <t>BISA-100070022</t>
        </is>
      </c>
      <c r="H321" s="9" t="n">
        <v>235</v>
      </c>
      <c r="I321" s="5" t="inlineStr">
        <is>
          <t>DEPÓSITO BANCARIO</t>
        </is>
      </c>
      <c r="J321" s="5" t="inlineStr">
        <is>
          <t>4276 CARLOS MARCELO REQUENA TERAN</t>
        </is>
      </c>
    </row>
    <row r="322">
      <c r="A322" s="5" t="inlineStr">
        <is>
          <t>CCAJ-LP02/13/2023</t>
        </is>
      </c>
      <c r="B322" s="6" t="n">
        <v>44936.73881136574</v>
      </c>
      <c r="C322" s="5" t="inlineStr">
        <is>
          <t>3884 RIBANA RUTH REA RUEDA</t>
        </is>
      </c>
      <c r="D322" s="15" t="n">
        <v>45123231628</v>
      </c>
      <c r="E322" s="8" t="inlineStr">
        <is>
          <t>BISA-100070022</t>
        </is>
      </c>
      <c r="H322" s="9" t="n">
        <v>3044.2</v>
      </c>
      <c r="I322" s="5" t="inlineStr">
        <is>
          <t>DEPÓSITO BANCARIO</t>
        </is>
      </c>
      <c r="J322" s="5" t="inlineStr">
        <is>
          <t>4276 CARLOS MARCELO REQUENA TERAN</t>
        </is>
      </c>
    </row>
    <row r="323">
      <c r="A323" s="5" t="inlineStr">
        <is>
          <t>CCAJ-LP02/13/2023</t>
        </is>
      </c>
      <c r="B323" s="6" t="n">
        <v>44936.73881136574</v>
      </c>
      <c r="C323" s="5" t="inlineStr">
        <is>
          <t>3884 RIBANA RUTH REA RUEDA</t>
        </is>
      </c>
      <c r="D323" s="15" t="n">
        <v>51717240211</v>
      </c>
      <c r="E323" s="8" t="inlineStr">
        <is>
          <t>BISA-100070022</t>
        </is>
      </c>
      <c r="H323" s="9" t="n">
        <v>490.46</v>
      </c>
      <c r="I323" s="5" t="inlineStr">
        <is>
          <t>DEPÓSITO BANCARIO</t>
        </is>
      </c>
      <c r="J323" s="5" t="inlineStr">
        <is>
          <t>2464 LUIS FERNANDO GUEVARA PECA</t>
        </is>
      </c>
    </row>
    <row r="324">
      <c r="A324" s="5" t="inlineStr">
        <is>
          <t>CCAJ-LP02/13/2023</t>
        </is>
      </c>
      <c r="B324" s="6" t="n">
        <v>44936.73881136574</v>
      </c>
      <c r="C324" s="5" t="inlineStr">
        <is>
          <t>3884 RIBANA RUTH REA RUEDA</t>
        </is>
      </c>
      <c r="D324" s="15" t="n">
        <v>517172402112</v>
      </c>
      <c r="E324" s="8" t="inlineStr">
        <is>
          <t>BISA-100070022</t>
        </is>
      </c>
      <c r="H324" s="9" t="n">
        <v>199.01</v>
      </c>
      <c r="I324" s="5" t="inlineStr">
        <is>
          <t>DEPÓSITO BANCARIO</t>
        </is>
      </c>
      <c r="J324" s="5" t="inlineStr">
        <is>
          <t>2464 LUIS FERNANDO GUEVARA PECA</t>
        </is>
      </c>
    </row>
    <row r="325">
      <c r="A325" s="5" t="inlineStr">
        <is>
          <t>CCAJ-LP02/13/2023</t>
        </is>
      </c>
      <c r="B325" s="6" t="n">
        <v>44936.73881136574</v>
      </c>
      <c r="C325" s="5" t="inlineStr">
        <is>
          <t>3884 RIBANA RUTH REA RUEDA</t>
        </is>
      </c>
      <c r="D325" s="15" t="n">
        <v>517172402113</v>
      </c>
      <c r="E325" s="8" t="inlineStr">
        <is>
          <t>BISA-100070022</t>
        </is>
      </c>
      <c r="H325" s="9" t="n">
        <v>320.6</v>
      </c>
      <c r="I325" s="5" t="inlineStr">
        <is>
          <t>DEPÓSITO BANCARIO</t>
        </is>
      </c>
      <c r="J325" s="5" t="inlineStr">
        <is>
          <t>2464 LUIS FERNANDO GUEVARA PECA</t>
        </is>
      </c>
    </row>
    <row r="326">
      <c r="A326" s="5" t="inlineStr">
        <is>
          <t>CCAJ-LP02/13/2023</t>
        </is>
      </c>
      <c r="B326" s="6" t="n">
        <v>44936.73881136574</v>
      </c>
      <c r="C326" s="5" t="inlineStr">
        <is>
          <t>3884 RIBANA RUTH REA RUEDA</t>
        </is>
      </c>
      <c r="D326" s="15" t="n">
        <v>517172402114</v>
      </c>
      <c r="E326" s="8" t="inlineStr">
        <is>
          <t>BISA-100070022</t>
        </is>
      </c>
      <c r="H326" s="9" t="n">
        <v>1491.1</v>
      </c>
      <c r="I326" s="5" t="inlineStr">
        <is>
          <t>DEPÓSITO BANCARIO</t>
        </is>
      </c>
      <c r="J326" s="5" t="inlineStr">
        <is>
          <t>2464 LUIS FERNANDO GUEVARA PECA</t>
        </is>
      </c>
    </row>
    <row r="327">
      <c r="A327" s="5" t="inlineStr">
        <is>
          <t>CCAJ-LP02/13/2023</t>
        </is>
      </c>
      <c r="B327" s="6" t="n">
        <v>44936.73881136574</v>
      </c>
      <c r="C327" s="5" t="inlineStr">
        <is>
          <t>3884 RIBANA RUTH REA RUEDA</t>
        </is>
      </c>
      <c r="D327" s="15" t="n">
        <v>517172402115</v>
      </c>
      <c r="E327" s="8" t="inlineStr">
        <is>
          <t>BISA-100070022</t>
        </is>
      </c>
      <c r="H327" s="9" t="n">
        <v>1523.77</v>
      </c>
      <c r="I327" s="5" t="inlineStr">
        <is>
          <t>DEPÓSITO BANCARIO</t>
        </is>
      </c>
      <c r="J327" s="5" t="inlineStr">
        <is>
          <t>2464 LUIS FERNANDO GUEVARA PECA</t>
        </is>
      </c>
    </row>
    <row r="328">
      <c r="A328" s="5" t="inlineStr">
        <is>
          <t>CCAJ-LP02/13/2023</t>
        </is>
      </c>
      <c r="B328" s="6" t="n">
        <v>44936.73881136574</v>
      </c>
      <c r="C328" s="5" t="inlineStr">
        <is>
          <t>3884 RIBANA RUTH REA RUEDA</t>
        </is>
      </c>
      <c r="D328" s="15" t="n">
        <v>517172402116</v>
      </c>
      <c r="E328" s="8" t="inlineStr">
        <is>
          <t>BISA-100070022</t>
        </is>
      </c>
      <c r="H328" s="9" t="n">
        <v>662.0599999999999</v>
      </c>
      <c r="I328" s="5" t="inlineStr">
        <is>
          <t>DEPÓSITO BANCARIO</t>
        </is>
      </c>
      <c r="J328" s="5" t="inlineStr">
        <is>
          <t>2464 LUIS FERNANDO GUEVARA PECA</t>
        </is>
      </c>
    </row>
    <row r="329">
      <c r="A329" s="5" t="inlineStr">
        <is>
          <t>CCAJ-LP02/13/2023</t>
        </is>
      </c>
      <c r="B329" s="6" t="n">
        <v>44936.73881136574</v>
      </c>
      <c r="C329" s="5" t="inlineStr">
        <is>
          <t>3884 RIBANA RUTH REA RUEDA</t>
        </is>
      </c>
      <c r="D329" s="15" t="n">
        <v>517172402117</v>
      </c>
      <c r="E329" s="8" t="inlineStr">
        <is>
          <t>BISA-100070022</t>
        </is>
      </c>
      <c r="H329" s="9" t="n">
        <v>90300.67999999999</v>
      </c>
      <c r="I329" s="5" t="inlineStr">
        <is>
          <t>DEPÓSITO BANCARIO</t>
        </is>
      </c>
      <c r="J329" s="5" t="inlineStr">
        <is>
          <t>2464 LUIS FERNANDO GUEVARA PECA</t>
        </is>
      </c>
    </row>
    <row r="330">
      <c r="A330" s="5" t="inlineStr">
        <is>
          <t>CCAJ-LP02/13/2023</t>
        </is>
      </c>
      <c r="B330" s="6" t="n">
        <v>44936.73881136574</v>
      </c>
      <c r="C330" s="5" t="inlineStr">
        <is>
          <t>3884 RIBANA RUTH REA RUEDA</t>
        </is>
      </c>
      <c r="D330" s="15" t="n">
        <v>517172402118</v>
      </c>
      <c r="E330" s="8" t="inlineStr">
        <is>
          <t>BISA-100070022</t>
        </is>
      </c>
      <c r="H330" s="9" t="n">
        <v>2043.17</v>
      </c>
      <c r="I330" s="5" t="inlineStr">
        <is>
          <t>DEPÓSITO BANCARIO</t>
        </is>
      </c>
      <c r="J330" s="5" t="inlineStr">
        <is>
          <t>2464 LUIS FERNANDO GUEVARA PECA</t>
        </is>
      </c>
    </row>
    <row r="331">
      <c r="A331" s="5" t="inlineStr">
        <is>
          <t>CCAJ-LP02/13/2023</t>
        </is>
      </c>
      <c r="B331" s="6" t="n">
        <v>44936.73881136574</v>
      </c>
      <c r="C331" s="5" t="inlineStr">
        <is>
          <t>3884 RIBANA RUTH REA RUEDA</t>
        </is>
      </c>
      <c r="D331" s="7" t="n">
        <v>237718</v>
      </c>
      <c r="E331" s="8" t="inlineStr">
        <is>
          <t>BISA-100070022</t>
        </is>
      </c>
      <c r="H331" s="9" t="n">
        <v>13976.5</v>
      </c>
      <c r="I331" s="5" t="inlineStr">
        <is>
          <t>DEPÓSITO BANCARIO</t>
        </is>
      </c>
      <c r="J331" s="5" t="inlineStr">
        <is>
          <t>4276 CARLOS MARCELO REQUENA TERAN</t>
        </is>
      </c>
    </row>
    <row r="332">
      <c r="A332" s="5" t="inlineStr">
        <is>
          <t>CCAJ-LP02/13/2023</t>
        </is>
      </c>
      <c r="B332" s="6" t="n">
        <v>44936.73881136574</v>
      </c>
      <c r="C332" s="5" t="inlineStr">
        <is>
          <t>3884 RIBANA RUTH REA RUEDA</t>
        </is>
      </c>
      <c r="D332" s="7" t="n">
        <v>200947</v>
      </c>
      <c r="E332" s="8" t="inlineStr">
        <is>
          <t>BISA-100070022</t>
        </is>
      </c>
      <c r="H332" s="9" t="n">
        <v>42068.4</v>
      </c>
      <c r="I332" s="5" t="inlineStr">
        <is>
          <t>DEPÓSITO BANCARIO</t>
        </is>
      </c>
      <c r="J332" s="5" t="inlineStr">
        <is>
          <t>4190 JESUS FELCY MENDOZA CAHUANA</t>
        </is>
      </c>
    </row>
    <row r="333">
      <c r="A333" s="5" t="inlineStr">
        <is>
          <t>CCAJ-LP02/13/2023</t>
        </is>
      </c>
      <c r="B333" s="6" t="n">
        <v>44936.73881136574</v>
      </c>
      <c r="C333" s="5" t="inlineStr">
        <is>
          <t>3884 RIBANA RUTH REA RUEDA</t>
        </is>
      </c>
      <c r="D333" s="7" t="n">
        <v>200945</v>
      </c>
      <c r="E333" s="8" t="inlineStr">
        <is>
          <t>BISA-100070022</t>
        </is>
      </c>
      <c r="H333" s="9" t="n">
        <v>5757.54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CCAJ-LP02/13/2023</t>
        </is>
      </c>
      <c r="B334" s="6" t="n">
        <v>44936.73881136574</v>
      </c>
      <c r="C334" s="5" t="inlineStr">
        <is>
          <t>3884 RIBANA RUTH REA RUEDA</t>
        </is>
      </c>
      <c r="D334" s="7" t="n">
        <v>3083513458</v>
      </c>
      <c r="E334" s="5" t="inlineStr">
        <is>
          <t>BANCO UNION-10000020161539</t>
        </is>
      </c>
      <c r="H334" s="9" t="n">
        <v>31005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CCAJ-LP02/13/2023</t>
        </is>
      </c>
      <c r="B335" s="6" t="n">
        <v>44936.73881136574</v>
      </c>
      <c r="C335" s="5" t="inlineStr">
        <is>
          <t>3884 RIBANA RUTH REA RUEDA</t>
        </is>
      </c>
      <c r="D335" s="7" t="n"/>
      <c r="E335" s="8" t="n"/>
      <c r="F335" s="9" t="n">
        <v>5116.5</v>
      </c>
      <c r="I335" s="10" t="inlineStr">
        <is>
          <t>EFECTIVO</t>
        </is>
      </c>
      <c r="J335" s="8" t="inlineStr">
        <is>
          <t>108 GREGORIO RAMIREZ APAZA</t>
        </is>
      </c>
    </row>
    <row r="336">
      <c r="A336" s="5" t="inlineStr">
        <is>
          <t>CCAJ-LP02/13/2023</t>
        </is>
      </c>
      <c r="B336" s="6" t="n">
        <v>44936.73881136574</v>
      </c>
      <c r="C336" s="5" t="inlineStr">
        <is>
          <t>3884 RIBANA RUTH REA RUEDA</t>
        </is>
      </c>
      <c r="D336" s="7" t="n"/>
      <c r="E336" s="8" t="n"/>
      <c r="F336" s="9" t="n">
        <v>6870.8</v>
      </c>
      <c r="I336" s="10" t="inlineStr">
        <is>
          <t>EFECTIVO</t>
        </is>
      </c>
      <c r="J336" s="8" t="inlineStr">
        <is>
          <t>304 ALFREDO MENDOZA APAZA</t>
        </is>
      </c>
    </row>
    <row r="337">
      <c r="A337" s="5" t="inlineStr">
        <is>
          <t>CCAJ-LP02/13/2023</t>
        </is>
      </c>
      <c r="B337" s="6" t="n">
        <v>44936.73881136574</v>
      </c>
      <c r="C337" s="5" t="inlineStr">
        <is>
          <t>3884 RIBANA RUTH REA RUEDA</t>
        </is>
      </c>
      <c r="D337" s="7" t="n"/>
      <c r="E337" s="8" t="n"/>
      <c r="F337" s="9" t="n">
        <v>18948.6</v>
      </c>
      <c r="I337" s="10" t="inlineStr">
        <is>
          <t>EFECTIVO</t>
        </is>
      </c>
      <c r="J337" s="5" t="inlineStr">
        <is>
          <t>584 FREDDY FEDERICO FLORES MARIN</t>
        </is>
      </c>
    </row>
    <row r="338">
      <c r="A338" s="5" t="inlineStr">
        <is>
          <t>CCAJ-LP02/13/2023</t>
        </is>
      </c>
      <c r="B338" s="6" t="n">
        <v>44936.73881136574</v>
      </c>
      <c r="C338" s="5" t="inlineStr">
        <is>
          <t>3884 RIBANA RUTH REA RUEDA</t>
        </is>
      </c>
      <c r="D338" s="7" t="n"/>
      <c r="E338" s="8" t="n"/>
      <c r="F338" s="9" t="n">
        <v>7614.6</v>
      </c>
      <c r="I338" s="10" t="inlineStr">
        <is>
          <t>EFECTIVO</t>
        </is>
      </c>
      <c r="J338" s="8" t="inlineStr">
        <is>
          <t>2597 JOSE MAIDANA LP - T05</t>
        </is>
      </c>
    </row>
    <row r="339">
      <c r="A339" s="11" t="inlineStr">
        <is>
          <t>SAP</t>
        </is>
      </c>
      <c r="B339" s="3" t="n"/>
      <c r="C339" s="3" t="n"/>
      <c r="D339" s="7" t="n"/>
      <c r="E339" s="8" t="n"/>
      <c r="F339" s="12">
        <f>SUM(F320:G338)</f>
        <v/>
      </c>
      <c r="H339" s="9" t="n"/>
      <c r="I339" s="10" t="n"/>
      <c r="J339" s="5" t="n"/>
    </row>
    <row r="340" ht="15.75" customHeight="1">
      <c r="A340" s="13" t="inlineStr">
        <is>
          <t>FECHA</t>
        </is>
      </c>
      <c r="B340" s="13" t="inlineStr">
        <is>
          <t>CIERRE DE CAJA</t>
        </is>
      </c>
      <c r="C340" s="13" t="inlineStr">
        <is>
          <t>IMPORTE</t>
        </is>
      </c>
      <c r="D340" s="14" t="n">
        <v>112576501</v>
      </c>
      <c r="E340" s="8" t="n"/>
      <c r="H340" s="9" t="n"/>
      <c r="I340" s="10" t="n"/>
      <c r="J340" s="5" t="n"/>
    </row>
    <row r="343">
      <c r="A343" s="1" t="inlineStr">
        <is>
          <t>Cierre Caja</t>
        </is>
      </c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3" t="inlineStr">
        <is>
          <t>Del 11/01/2022</t>
        </is>
      </c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98" t="inlineStr">
        <is>
          <t>Cierre Caja</t>
        </is>
      </c>
      <c r="B345" s="98" t="inlineStr">
        <is>
          <t>Fecha</t>
        </is>
      </c>
      <c r="C345" s="98" t="inlineStr">
        <is>
          <t>Cajero</t>
        </is>
      </c>
      <c r="D345" s="98" t="inlineStr">
        <is>
          <t>Nro Voucher</t>
        </is>
      </c>
      <c r="E345" s="98" t="inlineStr">
        <is>
          <t>Nro Cuenta</t>
        </is>
      </c>
      <c r="F345" s="98" t="inlineStr">
        <is>
          <t>Tipo Ingreso</t>
        </is>
      </c>
      <c r="G345" s="99" t="n"/>
      <c r="H345" s="100" t="n"/>
      <c r="I345" s="98" t="inlineStr">
        <is>
          <t>TIPO DE INGRESO</t>
        </is>
      </c>
      <c r="J345" s="98" t="inlineStr">
        <is>
          <t>Cobrador</t>
        </is>
      </c>
    </row>
    <row r="346">
      <c r="A346" s="101" t="n"/>
      <c r="B346" s="101" t="n"/>
      <c r="C346" s="101" t="n"/>
      <c r="D346" s="101" t="n"/>
      <c r="E346" s="101" t="n"/>
      <c r="F346" s="4" t="inlineStr">
        <is>
          <t>EFECTIVO</t>
        </is>
      </c>
      <c r="G346" s="4" t="inlineStr">
        <is>
          <t>CHEQUE</t>
        </is>
      </c>
      <c r="H346" s="4" t="inlineStr">
        <is>
          <t>TRANSFERENCIA</t>
        </is>
      </c>
      <c r="I346" s="101" t="n"/>
      <c r="J346" s="101" t="n"/>
    </row>
    <row r="347">
      <c r="A347" s="5" t="inlineStr">
        <is>
          <t>CCAJ-LP02/14/2023</t>
        </is>
      </c>
      <c r="B347" s="6" t="n">
        <v>44937.46503010417</v>
      </c>
      <c r="C347" s="5" t="inlineStr">
        <is>
          <t>3884 RIBANA RUTH REA RUEDA</t>
        </is>
      </c>
      <c r="D347" s="7" t="n"/>
      <c r="E347" s="8" t="n"/>
      <c r="F347" s="9" t="n">
        <v>5519.4</v>
      </c>
      <c r="I347" s="10" t="inlineStr">
        <is>
          <t>EFECTIVO</t>
        </is>
      </c>
      <c r="J347" s="5" t="inlineStr">
        <is>
          <t>136 OSCAR REYNALDO LIMACHI SURCO</t>
        </is>
      </c>
    </row>
    <row r="348">
      <c r="A348" s="5" t="inlineStr">
        <is>
          <t>CCAJ-LP02/14/2023</t>
        </is>
      </c>
      <c r="B348" s="6" t="n">
        <v>44937.46503010417</v>
      </c>
      <c r="C348" s="5" t="inlineStr">
        <is>
          <t>3884 RIBANA RUTH REA RUEDA</t>
        </is>
      </c>
      <c r="D348" s="7" t="n"/>
      <c r="E348" s="8" t="n"/>
      <c r="F348" s="9" t="n">
        <v>29402.7</v>
      </c>
      <c r="I348" s="10" t="inlineStr">
        <is>
          <t>EFECTIVO</t>
        </is>
      </c>
      <c r="J348" s="5" t="inlineStr">
        <is>
          <t>331 CARLOS ALFREDO GUTIERREZ HUANCA</t>
        </is>
      </c>
    </row>
    <row r="349">
      <c r="A349" s="5" t="inlineStr">
        <is>
          <t>CCAJ-LP02/14/2023</t>
        </is>
      </c>
      <c r="B349" s="6" t="n">
        <v>44937.46503010417</v>
      </c>
      <c r="C349" s="5" t="inlineStr">
        <is>
          <t>3884 RIBANA RUTH REA RUEDA</t>
        </is>
      </c>
      <c r="D349" s="7" t="n"/>
      <c r="E349" s="8" t="n"/>
      <c r="F349" s="9" t="n">
        <v>9994</v>
      </c>
      <c r="I349" s="10" t="inlineStr">
        <is>
          <t>EFECTIVO</t>
        </is>
      </c>
      <c r="J349" s="5" t="inlineStr">
        <is>
          <t>883 FRANKLIN CARDOZO RIVERA</t>
        </is>
      </c>
    </row>
    <row r="350">
      <c r="A350" s="5" t="inlineStr">
        <is>
          <t>CCAJ-LP02/14/2023</t>
        </is>
      </c>
      <c r="B350" s="6" t="n">
        <v>44937.46503010417</v>
      </c>
      <c r="C350" s="5" t="inlineStr">
        <is>
          <t>3884 RIBANA RUTH REA RUEDA</t>
        </is>
      </c>
      <c r="D350" s="7" t="n"/>
      <c r="E350" s="8" t="n"/>
      <c r="F350" s="9" t="n">
        <v>16808</v>
      </c>
      <c r="I350" s="10" t="inlineStr">
        <is>
          <t>EFECTIVO</t>
        </is>
      </c>
      <c r="J350" s="5" t="inlineStr">
        <is>
          <t>1116 VLADIMIR FRANZ ATAHUACHI RODRIGUEZ</t>
        </is>
      </c>
    </row>
    <row r="351">
      <c r="A351" s="5" t="inlineStr">
        <is>
          <t>CCAJ-LP02/14/2023</t>
        </is>
      </c>
      <c r="B351" s="6" t="n">
        <v>44937.46503010417</v>
      </c>
      <c r="C351" s="5" t="inlineStr">
        <is>
          <t>3884 RIBANA RUTH REA RUEDA</t>
        </is>
      </c>
      <c r="D351" s="7" t="n"/>
      <c r="E351" s="8" t="n"/>
      <c r="F351" s="9" t="n">
        <v>12288.6</v>
      </c>
      <c r="I351" s="10" t="inlineStr">
        <is>
          <t>EFECTIVO</t>
        </is>
      </c>
      <c r="J351" s="5" t="inlineStr">
        <is>
          <t>3052 JUAN JOSE MACHACA TORREZ</t>
        </is>
      </c>
    </row>
    <row r="352">
      <c r="A352" s="5" t="inlineStr">
        <is>
          <t>CCAJ-LP02/14/2023</t>
        </is>
      </c>
      <c r="B352" s="6" t="n">
        <v>44937.46503010417</v>
      </c>
      <c r="C352" s="5" t="inlineStr">
        <is>
          <t>3884 RIBANA RUTH REA RUEDA</t>
        </is>
      </c>
      <c r="D352" s="7" t="n"/>
      <c r="E352" s="8" t="n"/>
      <c r="F352" s="9" t="n">
        <v>7916.4</v>
      </c>
      <c r="I352" s="10" t="inlineStr">
        <is>
          <t>EFECTIVO</t>
        </is>
      </c>
      <c r="J352" s="8" t="inlineStr">
        <is>
          <t>2597 JOSE MAIDANA LP - T01</t>
        </is>
      </c>
    </row>
    <row r="353">
      <c r="A353" s="5" t="inlineStr">
        <is>
          <t>CCAJ-LP02/14/2023</t>
        </is>
      </c>
      <c r="B353" s="6" t="n">
        <v>44937.46503010417</v>
      </c>
      <c r="C353" s="5" t="inlineStr">
        <is>
          <t>3884 RIBANA RUTH REA RUEDA</t>
        </is>
      </c>
      <c r="D353" s="7" t="n"/>
      <c r="E353" s="8" t="n"/>
      <c r="F353" s="9" t="n">
        <v>12103.8</v>
      </c>
      <c r="I353" s="10" t="inlineStr">
        <is>
          <t>EFECTIVO</t>
        </is>
      </c>
      <c r="J353" s="8" t="inlineStr">
        <is>
          <t>2597 JOSE MAIDANA LP - T03</t>
        </is>
      </c>
    </row>
    <row r="354">
      <c r="A354" s="11" t="inlineStr">
        <is>
          <t>SAP</t>
        </is>
      </c>
      <c r="B354" s="3" t="n"/>
      <c r="C354" s="3" t="n"/>
      <c r="D354" s="7" t="n"/>
      <c r="E354" s="8" t="n"/>
      <c r="F354" s="37">
        <f>SUM(F347:G353)</f>
        <v/>
      </c>
      <c r="H354" s="9" t="n"/>
      <c r="I354" s="10" t="n"/>
      <c r="J354" s="8" t="n"/>
    </row>
    <row r="355" ht="15.75" customHeight="1">
      <c r="A355" s="13" t="inlineStr">
        <is>
          <t>FECHA</t>
        </is>
      </c>
      <c r="B355" s="13" t="inlineStr">
        <is>
          <t>CIERRE DE CAJA</t>
        </is>
      </c>
      <c r="C355" s="13" t="inlineStr">
        <is>
          <t>IMPORTE</t>
        </is>
      </c>
      <c r="D355" s="14" t="n">
        <v>112576503</v>
      </c>
      <c r="E355" s="8" t="n"/>
      <c r="H355" s="9" t="n"/>
      <c r="I355" s="10" t="n"/>
      <c r="J355" s="8" t="n"/>
    </row>
    <row r="356">
      <c r="A356" s="5" t="n"/>
      <c r="B356" s="6" t="n"/>
      <c r="C356" s="5" t="n"/>
      <c r="D356" s="7" t="n"/>
      <c r="E356" s="8" t="n"/>
      <c r="H356" s="9" t="n"/>
      <c r="I356" s="10" t="n"/>
      <c r="J356" s="8" t="n"/>
    </row>
    <row r="357">
      <c r="A357" s="5" t="n"/>
      <c r="B357" s="6" t="n"/>
      <c r="C357" s="5" t="n"/>
      <c r="D357" s="7" t="n"/>
      <c r="E357" s="8" t="n"/>
      <c r="H357" s="9" t="n"/>
      <c r="I357" s="10" t="n"/>
      <c r="J357" s="8" t="n"/>
    </row>
    <row r="358">
      <c r="A358" s="5" t="inlineStr">
        <is>
          <t>CCAJ-LP02/15/2023</t>
        </is>
      </c>
      <c r="B358" s="6" t="n">
        <v>44937.7638830787</v>
      </c>
      <c r="C358" s="5" t="inlineStr">
        <is>
          <t>3884 RIBANA RUTH REA RUEDA</t>
        </is>
      </c>
      <c r="D358" s="15" t="n">
        <v>51117408141</v>
      </c>
      <c r="E358" s="8" t="inlineStr">
        <is>
          <t>BISA-100070022</t>
        </is>
      </c>
      <c r="H358" s="9" t="n">
        <v>1558.84</v>
      </c>
      <c r="I358" s="5" t="inlineStr">
        <is>
          <t>DEPÓSITO BANCARIO</t>
        </is>
      </c>
      <c r="J358" s="5" t="inlineStr">
        <is>
          <t>4276 CARLOS MARCELO REQUENA TERAN</t>
        </is>
      </c>
    </row>
    <row r="359">
      <c r="A359" s="5" t="inlineStr">
        <is>
          <t>CCAJ-LP02/15/2023</t>
        </is>
      </c>
      <c r="B359" s="6" t="n">
        <v>44937.7638830787</v>
      </c>
      <c r="C359" s="5" t="inlineStr">
        <is>
          <t>3884 RIBANA RUTH REA RUEDA</t>
        </is>
      </c>
      <c r="D359" s="15" t="n">
        <v>45143470791</v>
      </c>
      <c r="E359" s="8" t="inlineStr">
        <is>
          <t>BISA-100070022</t>
        </is>
      </c>
      <c r="H359" s="9" t="n">
        <v>465.6</v>
      </c>
      <c r="I359" s="5" t="inlineStr">
        <is>
          <t>DEPÓSITO BANCARIO</t>
        </is>
      </c>
      <c r="J359" s="5" t="inlineStr">
        <is>
          <t>4276 CARLOS MARCELO REQUENA TERAN</t>
        </is>
      </c>
    </row>
    <row r="360">
      <c r="A360" s="5" t="inlineStr">
        <is>
          <t>CCAJ-LP02/15/2023</t>
        </is>
      </c>
      <c r="B360" s="6" t="n">
        <v>44937.7638830787</v>
      </c>
      <c r="C360" s="5" t="inlineStr">
        <is>
          <t>3884 RIBANA RUTH REA RUEDA</t>
        </is>
      </c>
      <c r="D360" s="15" t="n">
        <v>51117406029</v>
      </c>
      <c r="E360" s="8" t="inlineStr">
        <is>
          <t>BISA-100070022</t>
        </is>
      </c>
      <c r="H360" s="9" t="n">
        <v>1011</v>
      </c>
      <c r="I360" s="5" t="inlineStr">
        <is>
          <t>DEPÓSITO BANCARIO</t>
        </is>
      </c>
      <c r="J360" s="5" t="inlineStr">
        <is>
          <t>2464 LUIS FERNANDO GUEVARA PECA</t>
        </is>
      </c>
    </row>
    <row r="361">
      <c r="A361" s="5" t="inlineStr">
        <is>
          <t>CCAJ-LP02/15/2023</t>
        </is>
      </c>
      <c r="B361" s="6" t="n">
        <v>44937.7638830787</v>
      </c>
      <c r="C361" s="5" t="inlineStr">
        <is>
          <t>3884 RIBANA RUTH REA RUEDA</t>
        </is>
      </c>
      <c r="D361" s="15" t="n">
        <v>45143470806</v>
      </c>
      <c r="E361" s="8" t="inlineStr">
        <is>
          <t>BISA-100070022</t>
        </is>
      </c>
      <c r="H361" s="9" t="n">
        <v>1509.6</v>
      </c>
      <c r="I361" s="5" t="inlineStr">
        <is>
          <t>DEPÓSITO BANCARIO</t>
        </is>
      </c>
      <c r="J361" s="5" t="inlineStr">
        <is>
          <t>2464 LUIS FERNANDO GUEVARA PECA</t>
        </is>
      </c>
    </row>
    <row r="362">
      <c r="A362" s="5" t="inlineStr">
        <is>
          <t>CCAJ-LP02/15/2023</t>
        </is>
      </c>
      <c r="B362" s="6" t="n">
        <v>44937.7638830787</v>
      </c>
      <c r="C362" s="5" t="inlineStr">
        <is>
          <t>3884 RIBANA RUTH REA RUEDA</t>
        </is>
      </c>
      <c r="D362" s="15" t="n">
        <v>51167304516</v>
      </c>
      <c r="E362" s="8" t="inlineStr">
        <is>
          <t>BISA-100070022</t>
        </is>
      </c>
      <c r="H362" s="9" t="n">
        <v>11658.7</v>
      </c>
      <c r="I362" s="5" t="inlineStr">
        <is>
          <t>DEPÓSITO BANCARIO</t>
        </is>
      </c>
      <c r="J362" s="5" t="inlineStr">
        <is>
          <t>2464 LUIS FERNANDO GUEVARA PECA</t>
        </is>
      </c>
    </row>
    <row r="363">
      <c r="A363" s="5" t="inlineStr">
        <is>
          <t>CCAJ-LP02/15/2023</t>
        </is>
      </c>
      <c r="B363" s="6" t="n">
        <v>44937.7638830787</v>
      </c>
      <c r="C363" s="5" t="inlineStr">
        <is>
          <t>3884 RIBANA RUTH REA RUEDA</t>
        </is>
      </c>
      <c r="D363" s="15" t="n">
        <v>51417336651</v>
      </c>
      <c r="E363" s="8" t="inlineStr">
        <is>
          <t>BISA-100070022</t>
        </is>
      </c>
      <c r="H363" s="9" t="n">
        <v>10000</v>
      </c>
      <c r="I363" s="5" t="inlineStr">
        <is>
          <t>DEPÓSITO BANCARIO</t>
        </is>
      </c>
      <c r="J363" s="5" t="inlineStr">
        <is>
          <t>4276 CARLOS MARCELO REQUENA TERAN</t>
        </is>
      </c>
    </row>
    <row r="364">
      <c r="A364" s="5" t="inlineStr">
        <is>
          <t>CCAJ-LP02/15/2023</t>
        </is>
      </c>
      <c r="B364" s="6" t="n">
        <v>44937.7638830787</v>
      </c>
      <c r="C364" s="5" t="inlineStr">
        <is>
          <t>3884 RIBANA RUTH REA RUEDA</t>
        </is>
      </c>
      <c r="D364" s="15" t="n">
        <v>45153100576</v>
      </c>
      <c r="E364" s="8" t="inlineStr">
        <is>
          <t>BISA-100070022</t>
        </is>
      </c>
      <c r="H364" s="9" t="n">
        <v>13613.4</v>
      </c>
      <c r="I364" s="5" t="inlineStr">
        <is>
          <t>DEPÓSITO BANCARIO</t>
        </is>
      </c>
      <c r="J364" s="5" t="inlineStr">
        <is>
          <t>4276 CARLOS MARCELO REQUENA TERAN</t>
        </is>
      </c>
    </row>
    <row r="365">
      <c r="A365" s="5" t="inlineStr">
        <is>
          <t>CCAJ-LP02/15/2023</t>
        </is>
      </c>
      <c r="B365" s="6" t="n">
        <v>44937.7638830787</v>
      </c>
      <c r="C365" s="5" t="inlineStr">
        <is>
          <t>3884 RIBANA RUTH REA RUEDA</t>
        </is>
      </c>
      <c r="D365" s="15" t="n">
        <v>21560798712</v>
      </c>
      <c r="E365" s="8" t="inlineStr">
        <is>
          <t>BISA-100070022</t>
        </is>
      </c>
      <c r="H365" s="9" t="n">
        <v>2500</v>
      </c>
      <c r="I365" s="5" t="inlineStr">
        <is>
          <t>DEPÓSITO BANCARIO</t>
        </is>
      </c>
      <c r="J365" s="5" t="inlineStr">
        <is>
          <t>4276 CARLOS MARCELO REQUENA TERAN</t>
        </is>
      </c>
    </row>
    <row r="366">
      <c r="A366" s="5" t="inlineStr">
        <is>
          <t>CCAJ-LP02/15/2023</t>
        </is>
      </c>
      <c r="B366" s="6" t="n">
        <v>44937.7638830787</v>
      </c>
      <c r="C366" s="5" t="inlineStr">
        <is>
          <t>3884 RIBANA RUTH REA RUEDA</t>
        </is>
      </c>
      <c r="D366" s="15" t="n">
        <v>21560798713</v>
      </c>
      <c r="E366" s="8" t="inlineStr">
        <is>
          <t>BISA-100070022</t>
        </is>
      </c>
      <c r="H366" s="9" t="n">
        <v>1700</v>
      </c>
      <c r="I366" s="5" t="inlineStr">
        <is>
          <t>DEPÓSITO BANCARIO</t>
        </is>
      </c>
      <c r="J366" s="5" t="inlineStr">
        <is>
          <t>4276 CARLOS MARCELO REQUENA TERAN</t>
        </is>
      </c>
    </row>
    <row r="367">
      <c r="A367" s="5" t="inlineStr">
        <is>
          <t>CCAJ-LP02/15/2023</t>
        </is>
      </c>
      <c r="B367" s="6" t="n">
        <v>44937.7638830787</v>
      </c>
      <c r="C367" s="5" t="inlineStr">
        <is>
          <t>3884 RIBANA RUTH REA RUEDA</t>
        </is>
      </c>
      <c r="D367" s="15" t="n">
        <v>21560798714</v>
      </c>
      <c r="E367" s="8" t="inlineStr">
        <is>
          <t>BISA-100070022</t>
        </is>
      </c>
      <c r="H367" s="9" t="n">
        <v>90</v>
      </c>
      <c r="I367" s="5" t="inlineStr">
        <is>
          <t>DEPÓSITO BANCARIO</t>
        </is>
      </c>
      <c r="J367" s="5" t="inlineStr">
        <is>
          <t>4276 CARLOS MARCELO REQUENA TERAN</t>
        </is>
      </c>
    </row>
    <row r="368">
      <c r="A368" s="5" t="inlineStr">
        <is>
          <t>CCAJ-LP02/15/2023</t>
        </is>
      </c>
      <c r="B368" s="6" t="n">
        <v>44937.7638830787</v>
      </c>
      <c r="C368" s="5" t="inlineStr">
        <is>
          <t>3884 RIBANA RUTH REA RUEDA</t>
        </is>
      </c>
      <c r="D368" s="7" t="n">
        <v>237904</v>
      </c>
      <c r="E368" s="8" t="inlineStr">
        <is>
          <t>BISA-100070022</t>
        </is>
      </c>
      <c r="H368" s="9" t="n">
        <v>34808.6</v>
      </c>
      <c r="I368" s="5" t="inlineStr">
        <is>
          <t>DEPÓSITO BANCARIO</t>
        </is>
      </c>
      <c r="J368" s="5" t="inlineStr">
        <is>
          <t>4276 CARLOS MARCELO REQUENA TERAN</t>
        </is>
      </c>
    </row>
    <row r="369">
      <c r="A369" s="5" t="inlineStr">
        <is>
          <t>CCAJ-LP02/15/2023</t>
        </is>
      </c>
      <c r="B369" s="6" t="n">
        <v>44937.7638830787</v>
      </c>
      <c r="C369" s="5" t="inlineStr">
        <is>
          <t>3884 RIBANA RUTH REA RUEDA</t>
        </is>
      </c>
      <c r="D369" s="7" t="n">
        <v>201177</v>
      </c>
      <c r="E369" s="8" t="inlineStr">
        <is>
          <t>BISA-100070022</t>
        </is>
      </c>
      <c r="H369" s="9" t="n">
        <v>12969.3</v>
      </c>
      <c r="I369" s="5" t="inlineStr">
        <is>
          <t>DEPÓSITO BANCARIO</t>
        </is>
      </c>
      <c r="J369" s="5" t="inlineStr">
        <is>
          <t>4190 JESUS FELCY MENDOZA CAHUANA</t>
        </is>
      </c>
    </row>
    <row r="370">
      <c r="A370" s="5" t="inlineStr">
        <is>
          <t>CCAJ-LP02/15/2023</t>
        </is>
      </c>
      <c r="B370" s="6" t="n">
        <v>44937.7638830787</v>
      </c>
      <c r="C370" s="5" t="inlineStr">
        <is>
          <t>3884 RIBANA RUTH REA RUEDA</t>
        </is>
      </c>
      <c r="D370" s="7" t="n">
        <v>201176</v>
      </c>
      <c r="E370" s="8" t="inlineStr">
        <is>
          <t>BISA-100070022</t>
        </is>
      </c>
      <c r="H370" s="9" t="n">
        <v>5750.87</v>
      </c>
      <c r="I370" s="5" t="inlineStr">
        <is>
          <t>DEPÓSITO BANCARIO</t>
        </is>
      </c>
      <c r="J370" s="5" t="inlineStr">
        <is>
          <t>4190 JESUS FELCY MENDOZA CAHUANA</t>
        </is>
      </c>
    </row>
    <row r="371">
      <c r="A371" s="5" t="inlineStr">
        <is>
          <t>CCAJ-LP02/15/2023</t>
        </is>
      </c>
      <c r="B371" s="6" t="n">
        <v>44937.7638830787</v>
      </c>
      <c r="C371" s="5" t="inlineStr">
        <is>
          <t>3884 RIBANA RUTH REA RUEDA</t>
        </is>
      </c>
      <c r="D371" s="7" t="n"/>
      <c r="E371" s="8" t="n"/>
      <c r="F371" s="9" t="n">
        <v>5584.5</v>
      </c>
      <c r="I371" s="10" t="inlineStr">
        <is>
          <t>EFECTIVO</t>
        </is>
      </c>
      <c r="J371" s="5" t="inlineStr">
        <is>
          <t>266 SANTIAGO MACHACA CALCINA</t>
        </is>
      </c>
    </row>
    <row r="372">
      <c r="A372" s="5" t="inlineStr">
        <is>
          <t>CCAJ-LP02/15/2023</t>
        </is>
      </c>
      <c r="B372" s="6" t="n">
        <v>44937.7638830787</v>
      </c>
      <c r="C372" s="5" t="inlineStr">
        <is>
          <t>3884 RIBANA RUTH REA RUEDA</t>
        </is>
      </c>
      <c r="D372" s="7" t="n"/>
      <c r="E372" s="8" t="n"/>
      <c r="F372" s="9" t="n">
        <v>15046.4</v>
      </c>
      <c r="I372" s="10" t="inlineStr">
        <is>
          <t>EFECTIVO</t>
        </is>
      </c>
      <c r="J372" s="5" t="inlineStr">
        <is>
          <t>1180 JAIME RAMIRO CHACON PAREDES</t>
        </is>
      </c>
    </row>
    <row r="373">
      <c r="A373" s="5" t="inlineStr">
        <is>
          <t>CCAJ-LP02/15/2023</t>
        </is>
      </c>
      <c r="B373" s="6" t="n">
        <v>44937.7638830787</v>
      </c>
      <c r="C373" s="5" t="inlineStr">
        <is>
          <t>3884 RIBANA RUTH REA RUEDA</t>
        </is>
      </c>
      <c r="D373" s="7" t="n"/>
      <c r="E373" s="8" t="n"/>
      <c r="F373" s="9" t="n">
        <v>7</v>
      </c>
      <c r="I373" s="10" t="inlineStr">
        <is>
          <t>EFECTIVO</t>
        </is>
      </c>
      <c r="J373" s="5" t="inlineStr">
        <is>
          <t>4276 CARLOS MARCELO REQUENA TERAN</t>
        </is>
      </c>
    </row>
    <row r="374">
      <c r="A374" s="5" t="inlineStr">
        <is>
          <t>CCAJ-LP02/15/2023</t>
        </is>
      </c>
      <c r="B374" s="6" t="n">
        <v>44937.7638830787</v>
      </c>
      <c r="C374" s="5" t="inlineStr">
        <is>
          <t>3884 RIBANA RUTH REA RUEDA</t>
        </is>
      </c>
      <c r="D374" s="7" t="n"/>
      <c r="E374" s="8" t="n"/>
      <c r="F374" s="9" t="n">
        <v>11667.8</v>
      </c>
      <c r="I374" s="10" t="inlineStr">
        <is>
          <t>EFECTIVO</t>
        </is>
      </c>
      <c r="J374" s="8" t="inlineStr">
        <is>
          <t>2597 JOSE MAIDANA LP - T02</t>
        </is>
      </c>
    </row>
    <row r="375">
      <c r="A375" s="5" t="inlineStr">
        <is>
          <t>CCAJ-LP02/15/2023</t>
        </is>
      </c>
      <c r="B375" s="6" t="n">
        <v>44937.7638830787</v>
      </c>
      <c r="C375" s="5" t="inlineStr">
        <is>
          <t>3884 RIBANA RUTH REA RUEDA</t>
        </is>
      </c>
      <c r="D375" s="7" t="n"/>
      <c r="E375" s="8" t="n"/>
      <c r="F375" s="9" t="n">
        <v>9618.1</v>
      </c>
      <c r="I375" s="10" t="inlineStr">
        <is>
          <t>EFECTIVO</t>
        </is>
      </c>
      <c r="J375" s="8" t="inlineStr">
        <is>
          <t>2597 JOSE MAIDANA LP - T04</t>
        </is>
      </c>
    </row>
    <row r="376">
      <c r="A376" s="11" t="inlineStr">
        <is>
          <t>SAP</t>
        </is>
      </c>
      <c r="B376" s="3" t="n"/>
      <c r="C376" s="3" t="n"/>
      <c r="D376" s="7" t="n"/>
      <c r="E376" s="8" t="n"/>
      <c r="F376" s="37">
        <f>SUM(F358:G375)</f>
        <v/>
      </c>
      <c r="H376" s="9" t="n"/>
      <c r="I376" s="10" t="n"/>
      <c r="J376" s="8" t="n"/>
    </row>
    <row r="377" ht="15.75" customHeight="1">
      <c r="A377" s="13" t="inlineStr">
        <is>
          <t>FECHA</t>
        </is>
      </c>
      <c r="B377" s="13" t="inlineStr">
        <is>
          <t>CIERRE DE CAJA</t>
        </is>
      </c>
      <c r="C377" s="13" t="inlineStr">
        <is>
          <t>IMPORTE</t>
        </is>
      </c>
      <c r="D377" s="14" t="n">
        <v>112584087</v>
      </c>
      <c r="E377" s="8" t="n"/>
      <c r="H377" s="9" t="n"/>
      <c r="I377" s="10" t="n"/>
      <c r="J377" s="8" t="n"/>
    </row>
    <row r="380">
      <c r="A380" s="1" t="inlineStr">
        <is>
          <t>Cierre Caja</t>
        </is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3" t="inlineStr">
        <is>
          <t>Del 12/01/2022</t>
        </is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98" t="inlineStr">
        <is>
          <t>Cierre Caja</t>
        </is>
      </c>
      <c r="B382" s="98" t="inlineStr">
        <is>
          <t>Fecha</t>
        </is>
      </c>
      <c r="C382" s="98" t="inlineStr">
        <is>
          <t>Cajero</t>
        </is>
      </c>
      <c r="D382" s="98" t="inlineStr">
        <is>
          <t>Nro Voucher</t>
        </is>
      </c>
      <c r="E382" s="98" t="inlineStr">
        <is>
          <t>Nro Cuenta</t>
        </is>
      </c>
      <c r="F382" s="98" t="inlineStr">
        <is>
          <t>Tipo Ingreso</t>
        </is>
      </c>
      <c r="G382" s="99" t="n"/>
      <c r="H382" s="100" t="n"/>
      <c r="I382" s="98" t="inlineStr">
        <is>
          <t>TIPO DE INGRESO</t>
        </is>
      </c>
      <c r="J382" s="98" t="inlineStr">
        <is>
          <t>Cobrador</t>
        </is>
      </c>
    </row>
    <row r="383">
      <c r="A383" s="101" t="n"/>
      <c r="B383" s="101" t="n"/>
      <c r="C383" s="101" t="n"/>
      <c r="D383" s="101" t="n"/>
      <c r="E383" s="101" t="n"/>
      <c r="F383" s="4" t="inlineStr">
        <is>
          <t>EFECTIVO</t>
        </is>
      </c>
      <c r="G383" s="4" t="inlineStr">
        <is>
          <t>CHEQUE</t>
        </is>
      </c>
      <c r="H383" s="4" t="inlineStr">
        <is>
          <t>TRANSFERENCIA</t>
        </is>
      </c>
      <c r="I383" s="101" t="n"/>
      <c r="J383" s="101" t="n"/>
    </row>
    <row r="384">
      <c r="A384" s="5" t="inlineStr">
        <is>
          <t>CCAJ-LP02/16/2023</t>
        </is>
      </c>
      <c r="B384" s="6" t="n">
        <v>44938.4865840162</v>
      </c>
      <c r="C384" s="5" t="inlineStr">
        <is>
          <t>3884 RIBANA RUTH REA RUEDA</t>
        </is>
      </c>
      <c r="D384" s="7" t="n"/>
      <c r="E384" s="8" t="n"/>
      <c r="F384" s="9" t="n">
        <v>9953.799999999999</v>
      </c>
      <c r="I384" s="10" t="inlineStr">
        <is>
          <t>EFECTIVO</t>
        </is>
      </c>
      <c r="J384" s="8" t="inlineStr">
        <is>
          <t>108 GREGORIO RAMIREZ APAZA</t>
        </is>
      </c>
    </row>
    <row r="385">
      <c r="A385" s="5" t="inlineStr">
        <is>
          <t>CCAJ-LP02/16/2023</t>
        </is>
      </c>
      <c r="B385" s="6" t="n">
        <v>44938.4865840162</v>
      </c>
      <c r="C385" s="5" t="inlineStr">
        <is>
          <t>3884 RIBANA RUTH REA RUEDA</t>
        </is>
      </c>
      <c r="D385" s="7" t="n"/>
      <c r="E385" s="8" t="n"/>
      <c r="F385" s="9" t="n">
        <v>5946.7</v>
      </c>
      <c r="I385" s="10" t="inlineStr">
        <is>
          <t>EFECTIVO</t>
        </is>
      </c>
      <c r="J385" s="5" t="inlineStr">
        <is>
          <t>136 OSCAR REYNALDO LIMACHI SURCO</t>
        </is>
      </c>
    </row>
    <row r="386">
      <c r="A386" s="5" t="inlineStr">
        <is>
          <t>CCAJ-LP02/16/2023</t>
        </is>
      </c>
      <c r="B386" s="6" t="n">
        <v>44938.4865840162</v>
      </c>
      <c r="C386" s="5" t="inlineStr">
        <is>
          <t>3884 RIBANA RUTH REA RUEDA</t>
        </is>
      </c>
      <c r="D386" s="7" t="n"/>
      <c r="E386" s="8" t="n"/>
      <c r="F386" s="9" t="n">
        <v>12977.5</v>
      </c>
      <c r="I386" s="10" t="inlineStr">
        <is>
          <t>EFECTIVO</t>
        </is>
      </c>
      <c r="J386" s="8" t="inlineStr">
        <is>
          <t>304 ALFREDO MENDOZA APAZA</t>
        </is>
      </c>
    </row>
    <row r="387">
      <c r="A387" s="5" t="inlineStr">
        <is>
          <t>CCAJ-LP02/16/2023</t>
        </is>
      </c>
      <c r="B387" s="6" t="n">
        <v>44938.4865840162</v>
      </c>
      <c r="C387" s="5" t="inlineStr">
        <is>
          <t>3884 RIBANA RUTH REA RUEDA</t>
        </is>
      </c>
      <c r="D387" s="7" t="n"/>
      <c r="E387" s="8" t="n"/>
      <c r="F387" s="9" t="n">
        <v>15617</v>
      </c>
      <c r="I387" s="10" t="inlineStr">
        <is>
          <t>EFECTIVO</t>
        </is>
      </c>
      <c r="J387" s="5" t="inlineStr">
        <is>
          <t>584 FREDDY FEDERICO FLORES MARIN</t>
        </is>
      </c>
    </row>
    <row r="388">
      <c r="A388" s="5" t="inlineStr">
        <is>
          <t>CCAJ-LP02/16/2023</t>
        </is>
      </c>
      <c r="B388" s="6" t="n">
        <v>44938.4865840162</v>
      </c>
      <c r="C388" s="5" t="inlineStr">
        <is>
          <t>3884 RIBANA RUTH REA RUEDA</t>
        </is>
      </c>
      <c r="D388" s="7" t="n"/>
      <c r="E388" s="8" t="n"/>
      <c r="F388" s="9" t="n">
        <v>7949.1</v>
      </c>
      <c r="I388" s="10" t="inlineStr">
        <is>
          <t>EFECTIVO</t>
        </is>
      </c>
      <c r="J388" s="5" t="inlineStr">
        <is>
          <t>883 FRANKLIN CARDOZO RIVERA</t>
        </is>
      </c>
    </row>
    <row r="389">
      <c r="A389" s="5" t="inlineStr">
        <is>
          <t>CCAJ-LP02/16/2023</t>
        </is>
      </c>
      <c r="B389" s="6" t="n">
        <v>44938.4865840162</v>
      </c>
      <c r="C389" s="5" t="inlineStr">
        <is>
          <t>3884 RIBANA RUTH REA RUEDA</t>
        </is>
      </c>
      <c r="D389" s="7" t="n"/>
      <c r="E389" s="8" t="n"/>
      <c r="F389" s="9" t="n">
        <v>8163.3</v>
      </c>
      <c r="I389" s="10" t="inlineStr">
        <is>
          <t>EFECTIVO</t>
        </is>
      </c>
      <c r="J389" s="8" t="inlineStr">
        <is>
          <t>2597 JOSE MAIDANA LP - T01</t>
        </is>
      </c>
    </row>
    <row r="390">
      <c r="A390" s="11" t="inlineStr">
        <is>
          <t>SAP</t>
        </is>
      </c>
      <c r="B390" s="3" t="n"/>
      <c r="C390" s="3" t="n"/>
      <c r="D390" s="7" t="n"/>
      <c r="E390" s="8" t="n"/>
      <c r="F390" s="49">
        <f>SUM(F384:G389)</f>
        <v/>
      </c>
      <c r="I390" s="10" t="n"/>
      <c r="J390" s="8" t="n"/>
    </row>
    <row r="391" ht="15.75" customHeight="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14" t="n">
        <v>112584089</v>
      </c>
      <c r="E391" s="8" t="n"/>
      <c r="F391" s="9" t="n"/>
      <c r="I391" s="10" t="n"/>
      <c r="J391" s="8" t="n"/>
    </row>
    <row r="392">
      <c r="A392" s="5" t="n"/>
      <c r="B392" s="6" t="n"/>
      <c r="C392" s="5" t="n"/>
      <c r="D392" s="7" t="n"/>
      <c r="E392" s="8" t="n"/>
      <c r="F392" s="9" t="n"/>
      <c r="I392" s="10" t="n"/>
      <c r="J392" s="8" t="n"/>
    </row>
    <row r="393">
      <c r="A393" s="5" t="n"/>
      <c r="B393" s="6" t="n"/>
      <c r="C393" s="5" t="n"/>
      <c r="D393" s="7" t="n"/>
      <c r="E393" s="8" t="n"/>
      <c r="F393" s="9" t="n"/>
      <c r="I393" s="10" t="n"/>
      <c r="J393" s="8" t="n"/>
    </row>
    <row r="394">
      <c r="A394" s="5" t="inlineStr">
        <is>
          <t>CCAJ-LP02/17/2023</t>
        </is>
      </c>
      <c r="B394" s="6" t="n">
        <v>44938.81217159722</v>
      </c>
      <c r="C394" s="5" t="inlineStr">
        <is>
          <t>3884 RIBANA RUTH REA RUEDA</t>
        </is>
      </c>
      <c r="D394" s="15" t="n">
        <v>45163193105</v>
      </c>
      <c r="E394" s="8" t="inlineStr">
        <is>
          <t>BISA-100070022</t>
        </is>
      </c>
      <c r="H394" s="9" t="n">
        <v>445.5</v>
      </c>
      <c r="I394" s="5" t="inlineStr">
        <is>
          <t>DEPÓSITO BANCARIO</t>
        </is>
      </c>
      <c r="J394" s="5" t="inlineStr">
        <is>
          <t>2464 LUIS FERNANDO GUEVARA PECA</t>
        </is>
      </c>
    </row>
    <row r="395">
      <c r="A395" s="5" t="inlineStr">
        <is>
          <t>CCAJ-LP02/17/2023</t>
        </is>
      </c>
      <c r="B395" s="6" t="n">
        <v>44938.81217159722</v>
      </c>
      <c r="C395" s="5" t="inlineStr">
        <is>
          <t>3884 RIBANA RUTH REA RUEDA</t>
        </is>
      </c>
      <c r="D395" s="15" t="n">
        <v>51217449556</v>
      </c>
      <c r="E395" s="8" t="inlineStr">
        <is>
          <t>BISA-100070022</t>
        </is>
      </c>
      <c r="H395" s="9" t="n">
        <v>1655.41</v>
      </c>
      <c r="I395" s="5" t="inlineStr">
        <is>
          <t>DEPÓSITO BANCARIO</t>
        </is>
      </c>
      <c r="J395" s="5" t="inlineStr">
        <is>
          <t>2464 LUIS FERNANDO GUEVARA PECA</t>
        </is>
      </c>
    </row>
    <row r="396">
      <c r="A396" s="5" t="inlineStr">
        <is>
          <t>CCAJ-LP02/17/2023</t>
        </is>
      </c>
      <c r="B396" s="6" t="n">
        <v>44938.81217159722</v>
      </c>
      <c r="C396" s="5" t="inlineStr">
        <is>
          <t>3884 RIBANA RUTH REA RUEDA</t>
        </is>
      </c>
      <c r="D396" s="15" t="n">
        <v>10810788258</v>
      </c>
      <c r="E396" s="8" t="inlineStr">
        <is>
          <t>BISA-100070022</t>
        </is>
      </c>
      <c r="H396" s="9" t="n">
        <v>1117.53</v>
      </c>
      <c r="I396" s="5" t="inlineStr">
        <is>
          <t>DEPÓSITO BANCARIO</t>
        </is>
      </c>
      <c r="J396" s="5" t="inlineStr">
        <is>
          <t>2464 LUIS FERNANDO GUEVARA PECA</t>
        </is>
      </c>
    </row>
    <row r="397">
      <c r="A397" s="5" t="inlineStr">
        <is>
          <t>CCAJ-LP02/17/2023</t>
        </is>
      </c>
      <c r="B397" s="6" t="n">
        <v>44938.81217159722</v>
      </c>
      <c r="C397" s="5" t="inlineStr">
        <is>
          <t>3884 RIBANA RUTH REA RUEDA</t>
        </is>
      </c>
      <c r="D397" s="15" t="n">
        <v>45173167065</v>
      </c>
      <c r="E397" s="8" t="inlineStr">
        <is>
          <t>BISA-100070022</t>
        </is>
      </c>
      <c r="H397" s="9" t="n">
        <v>3096.9</v>
      </c>
      <c r="I397" s="5" t="inlineStr">
        <is>
          <t>DEPÓSITO BANCARIO</t>
        </is>
      </c>
      <c r="J397" s="5" t="inlineStr">
        <is>
          <t>2464 LUIS FERNANDO GUEVARA PECA</t>
        </is>
      </c>
    </row>
    <row r="398">
      <c r="A398" s="5" t="inlineStr">
        <is>
          <t>CCAJ-LP02/17/2023</t>
        </is>
      </c>
      <c r="B398" s="6" t="n">
        <v>44938.81217159722</v>
      </c>
      <c r="C398" s="5" t="inlineStr">
        <is>
          <t>3884 RIBANA RUTH REA RUEDA</t>
        </is>
      </c>
      <c r="D398" s="15" t="n">
        <v>45173167130</v>
      </c>
      <c r="E398" s="8" t="inlineStr">
        <is>
          <t>BISA-100070022</t>
        </is>
      </c>
      <c r="H398" s="9" t="n">
        <v>2395.84</v>
      </c>
      <c r="I398" s="5" t="inlineStr">
        <is>
          <t>DEPÓSITO BANCARIO</t>
        </is>
      </c>
      <c r="J398" s="5" t="inlineStr">
        <is>
          <t>2464 LUIS FERNANDO GUEVARA PECA</t>
        </is>
      </c>
    </row>
    <row r="399">
      <c r="A399" s="5" t="inlineStr">
        <is>
          <t>CCAJ-LP02/17/2023</t>
        </is>
      </c>
      <c r="B399" s="6" t="n">
        <v>44938.81217159722</v>
      </c>
      <c r="C399" s="5" t="inlineStr">
        <is>
          <t>3884 RIBANA RUTH REA RUEDA</t>
        </is>
      </c>
      <c r="D399" s="15" t="n">
        <v>45173167093</v>
      </c>
      <c r="E399" s="8" t="inlineStr">
        <is>
          <t>BISA-100070022</t>
        </is>
      </c>
      <c r="H399" s="9" t="n">
        <v>2878.54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CCAJ-LP02/17/2023</t>
        </is>
      </c>
      <c r="B400" s="6" t="n">
        <v>44938.81217159722</v>
      </c>
      <c r="C400" s="5" t="inlineStr">
        <is>
          <t>3884 RIBANA RUTH REA RUEDA</t>
        </is>
      </c>
      <c r="D400" s="15" t="n">
        <v>45143474174</v>
      </c>
      <c r="E400" s="8" t="inlineStr">
        <is>
          <t>BISA-100070022</t>
        </is>
      </c>
      <c r="H400" s="9" t="n">
        <v>210.1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CCAJ-LP02/17/2023</t>
        </is>
      </c>
      <c r="B401" s="6" t="n">
        <v>44938.81217159722</v>
      </c>
      <c r="C401" s="5" t="inlineStr">
        <is>
          <t>3884 RIBANA RUTH REA RUEDA</t>
        </is>
      </c>
      <c r="D401" s="15" t="n">
        <v>45173169094</v>
      </c>
      <c r="E401" s="8" t="inlineStr">
        <is>
          <t>BISA-100070022</t>
        </is>
      </c>
      <c r="H401" s="9" t="n">
        <v>2359.65</v>
      </c>
      <c r="I401" s="5" t="inlineStr">
        <is>
          <t>DEPÓSITO BANCARIO</t>
        </is>
      </c>
      <c r="J401" s="5" t="inlineStr">
        <is>
          <t>2464 LUIS FERNANDO GUEVARA PECA</t>
        </is>
      </c>
    </row>
    <row r="402">
      <c r="A402" s="5" t="inlineStr">
        <is>
          <t>CCAJ-LP02/17/2023</t>
        </is>
      </c>
      <c r="B402" s="6" t="n">
        <v>44938.81217159722</v>
      </c>
      <c r="C402" s="5" t="inlineStr">
        <is>
          <t>3884 RIBANA RUTH REA RUEDA</t>
        </is>
      </c>
      <c r="D402" s="15" t="n">
        <v>45163195051</v>
      </c>
      <c r="E402" s="8" t="inlineStr">
        <is>
          <t>BISA-100070022</t>
        </is>
      </c>
      <c r="H402" s="9" t="n">
        <v>1314.48</v>
      </c>
      <c r="I402" s="5" t="inlineStr">
        <is>
          <t>DEPÓSITO BANCARIO</t>
        </is>
      </c>
      <c r="J402" s="5" t="inlineStr">
        <is>
          <t>4190 JESUS FELCY MENDOZA CAHUANA</t>
        </is>
      </c>
    </row>
    <row r="403">
      <c r="A403" s="5" t="inlineStr">
        <is>
          <t>CCAJ-LP02/17/2023</t>
        </is>
      </c>
      <c r="B403" s="6" t="n">
        <v>44938.81217159722</v>
      </c>
      <c r="C403" s="5" t="inlineStr">
        <is>
          <t>3884 RIBANA RUTH REA RUEDA</t>
        </is>
      </c>
      <c r="D403" s="15" t="n">
        <v>45143476090</v>
      </c>
      <c r="E403" s="8" t="inlineStr">
        <is>
          <t>BISA-100070022</t>
        </is>
      </c>
      <c r="H403" s="9" t="n">
        <v>3000</v>
      </c>
      <c r="I403" s="5" t="inlineStr">
        <is>
          <t>DEPÓSITO BANCARIO</t>
        </is>
      </c>
      <c r="J403" s="5" t="inlineStr">
        <is>
          <t>4276 CARLOS MARCELO REQUENA TERAN</t>
        </is>
      </c>
    </row>
    <row r="404">
      <c r="A404" s="5" t="inlineStr">
        <is>
          <t>CCAJ-LP02/17/2023</t>
        </is>
      </c>
      <c r="B404" s="6" t="n">
        <v>44938.81217159722</v>
      </c>
      <c r="C404" s="5" t="inlineStr">
        <is>
          <t>3884 RIBANA RUTH REA RUEDA</t>
        </is>
      </c>
      <c r="D404" s="15" t="n">
        <v>51167313365</v>
      </c>
      <c r="E404" s="8" t="inlineStr">
        <is>
          <t>BISA-100070022</t>
        </is>
      </c>
      <c r="H404" s="9" t="n">
        <v>8155.66</v>
      </c>
      <c r="I404" s="5" t="inlineStr">
        <is>
          <t>DEPÓSITO BANCARIO</t>
        </is>
      </c>
      <c r="J404" s="5" t="inlineStr">
        <is>
          <t>4276 CARLOS MARCELO REQUENA TERAN</t>
        </is>
      </c>
    </row>
    <row r="405">
      <c r="A405" s="5" t="inlineStr">
        <is>
          <t>CCAJ-LP02/17/2023</t>
        </is>
      </c>
      <c r="B405" s="6" t="n">
        <v>44938.81217159722</v>
      </c>
      <c r="C405" s="5" t="inlineStr">
        <is>
          <t>3884 RIBANA RUTH REA RUEDA</t>
        </is>
      </c>
      <c r="D405" s="15" t="n">
        <v>45113256994</v>
      </c>
      <c r="E405" s="8" t="inlineStr">
        <is>
          <t>BISA-100070022</t>
        </is>
      </c>
      <c r="H405" s="9" t="n">
        <v>105.9</v>
      </c>
      <c r="I405" s="5" t="inlineStr">
        <is>
          <t>DEPÓSITO BANCARIO</t>
        </is>
      </c>
      <c r="J405" s="5" t="inlineStr">
        <is>
          <t>2464 LUIS FERNANDO GUEVARA PECA</t>
        </is>
      </c>
    </row>
    <row r="406">
      <c r="A406" s="5" t="inlineStr">
        <is>
          <t>CCAJ-LP02/17/2023</t>
        </is>
      </c>
      <c r="B406" s="6" t="n">
        <v>44938.81217159722</v>
      </c>
      <c r="C406" s="5" t="inlineStr">
        <is>
          <t>3884 RIBANA RUTH REA RUEDA</t>
        </is>
      </c>
      <c r="D406" s="15" t="n">
        <v>45113257067</v>
      </c>
      <c r="E406" s="8" t="inlineStr">
        <is>
          <t>BISA-100070022</t>
        </is>
      </c>
      <c r="H406" s="9" t="n">
        <v>142</v>
      </c>
      <c r="I406" s="5" t="inlineStr">
        <is>
          <t>DEPÓSITO BANCARIO</t>
        </is>
      </c>
      <c r="J406" s="5" t="inlineStr">
        <is>
          <t>2464 LUIS FERNANDO GUEVARA PECA</t>
        </is>
      </c>
    </row>
    <row r="407">
      <c r="A407" s="5" t="inlineStr">
        <is>
          <t>CCAJ-LP02/17/2023</t>
        </is>
      </c>
      <c r="B407" s="6" t="n">
        <v>44938.81217159722</v>
      </c>
      <c r="C407" s="5" t="inlineStr">
        <is>
          <t>3884 RIBANA RUTH REA RUEDA</t>
        </is>
      </c>
      <c r="D407" s="15" t="n">
        <v>51117419368</v>
      </c>
      <c r="E407" s="8" t="inlineStr">
        <is>
          <t>BISA-100070022</t>
        </is>
      </c>
      <c r="H407" s="9" t="n">
        <v>218.65</v>
      </c>
      <c r="I407" s="5" t="inlineStr">
        <is>
          <t>DEPÓSITO BANCARIO</t>
        </is>
      </c>
      <c r="J407" s="5" t="inlineStr">
        <is>
          <t>2464 LUIS FERNANDO GUEVARA PECA</t>
        </is>
      </c>
    </row>
    <row r="408">
      <c r="A408" s="5" t="inlineStr">
        <is>
          <t>CCAJ-LP02/17/2023</t>
        </is>
      </c>
      <c r="B408" s="6" t="n">
        <v>44938.81217159722</v>
      </c>
      <c r="C408" s="5" t="inlineStr">
        <is>
          <t>3884 RIBANA RUTH REA RUEDA</t>
        </is>
      </c>
      <c r="D408" s="15" t="n">
        <v>45163196958</v>
      </c>
      <c r="E408" s="8" t="inlineStr">
        <is>
          <t>BISA-100070022</t>
        </is>
      </c>
      <c r="H408" s="9" t="n">
        <v>615.1900000000001</v>
      </c>
      <c r="I408" s="5" t="inlineStr">
        <is>
          <t>DEPÓSITO BANCARIO</t>
        </is>
      </c>
      <c r="J408" s="5" t="inlineStr">
        <is>
          <t>2464 LUIS FERNANDO GUEVARA PECA</t>
        </is>
      </c>
    </row>
    <row r="409">
      <c r="A409" s="5" t="inlineStr">
        <is>
          <t>CCAJ-LP02/17/2023</t>
        </is>
      </c>
      <c r="B409" s="6" t="n">
        <v>44938.81217159722</v>
      </c>
      <c r="C409" s="5" t="inlineStr">
        <is>
          <t>3884 RIBANA RUTH REA RUEDA</t>
        </is>
      </c>
      <c r="D409" s="15" t="n">
        <v>45113256903</v>
      </c>
      <c r="E409" s="8" t="inlineStr">
        <is>
          <t>BISA-100070022</t>
        </is>
      </c>
      <c r="H409" s="9" t="n">
        <v>96.90000000000001</v>
      </c>
      <c r="I409" s="5" t="inlineStr">
        <is>
          <t>DEPÓSITO BANCARIO</t>
        </is>
      </c>
      <c r="J409" s="5" t="inlineStr">
        <is>
          <t>2464 LUIS FERNANDO GUEVARA PECA</t>
        </is>
      </c>
    </row>
    <row r="410">
      <c r="A410" s="5" t="inlineStr">
        <is>
          <t>CCAJ-LP02/17/2023</t>
        </is>
      </c>
      <c r="B410" s="6" t="n">
        <v>44938.81217159722</v>
      </c>
      <c r="C410" s="5" t="inlineStr">
        <is>
          <t>3884 RIBANA RUTH REA RUEDA</t>
        </is>
      </c>
      <c r="D410" s="15" t="n">
        <v>45123238886</v>
      </c>
      <c r="E410" s="8" t="inlineStr">
        <is>
          <t>BISA-100070022</t>
        </is>
      </c>
      <c r="H410" s="9" t="n">
        <v>642.6</v>
      </c>
      <c r="I410" s="5" t="inlineStr">
        <is>
          <t>DEPÓSITO BANCARIO</t>
        </is>
      </c>
      <c r="J410" s="5" t="inlineStr">
        <is>
          <t>2464 LUIS FERNANDO GUEVARA PECA</t>
        </is>
      </c>
    </row>
    <row r="411">
      <c r="A411" s="5" t="inlineStr">
        <is>
          <t>CCAJ-LP02/17/2023</t>
        </is>
      </c>
      <c r="B411" s="6" t="n">
        <v>44938.81217159722</v>
      </c>
      <c r="C411" s="5" t="inlineStr">
        <is>
          <t>3884 RIBANA RUTH REA RUEDA</t>
        </is>
      </c>
      <c r="D411" s="15" t="n">
        <v>45113256482</v>
      </c>
      <c r="E411" s="8" t="inlineStr">
        <is>
          <t>BISA-100070022</t>
        </is>
      </c>
      <c r="H411" s="9" t="n">
        <v>2176.4</v>
      </c>
      <c r="I411" s="5" t="inlineStr">
        <is>
          <t>DEPÓSITO BANCARIO</t>
        </is>
      </c>
      <c r="J411" s="5" t="inlineStr">
        <is>
          <t>2464 LUIS FERNANDO GUEVARA PECA</t>
        </is>
      </c>
    </row>
    <row r="412">
      <c r="A412" s="5" t="inlineStr">
        <is>
          <t>CCAJ-LP02/17/2023</t>
        </is>
      </c>
      <c r="B412" s="6" t="n">
        <v>44938.81217159722</v>
      </c>
      <c r="C412" s="5" t="inlineStr">
        <is>
          <t>3884 RIBANA RUTH REA RUEDA</t>
        </is>
      </c>
      <c r="D412" s="15" t="n">
        <v>51317330165</v>
      </c>
      <c r="E412" s="8" t="inlineStr">
        <is>
          <t>BISA-100070022</t>
        </is>
      </c>
      <c r="H412" s="9" t="n">
        <v>610.02</v>
      </c>
      <c r="I412" s="5" t="inlineStr">
        <is>
          <t>DEPÓSITO BANCARIO</t>
        </is>
      </c>
      <c r="J412" s="5" t="inlineStr">
        <is>
          <t>2464 LUIS FERNANDO GUEVARA PECA</t>
        </is>
      </c>
    </row>
    <row r="413">
      <c r="A413" s="5" t="inlineStr">
        <is>
          <t>CCAJ-LP02/17/2023</t>
        </is>
      </c>
      <c r="B413" s="6" t="n">
        <v>44938.81217159722</v>
      </c>
      <c r="C413" s="5" t="inlineStr">
        <is>
          <t>3884 RIBANA RUTH REA RUEDA</t>
        </is>
      </c>
      <c r="D413" s="7" t="n">
        <v>238055</v>
      </c>
      <c r="E413" s="8" t="inlineStr">
        <is>
          <t>BISA-100070022</t>
        </is>
      </c>
      <c r="H413" s="9" t="n">
        <v>43120.9</v>
      </c>
      <c r="I413" s="5" t="inlineStr">
        <is>
          <t>DEPÓSITO BANCARIO</t>
        </is>
      </c>
      <c r="J413" s="5" t="inlineStr">
        <is>
          <t>4276 CARLOS MARCELO REQUENA TERAN</t>
        </is>
      </c>
    </row>
    <row r="414">
      <c r="A414" s="5" t="inlineStr">
        <is>
          <t>CCAJ-LP02/17/2023</t>
        </is>
      </c>
      <c r="B414" s="6" t="n">
        <v>44938.81217159722</v>
      </c>
      <c r="C414" s="5" t="inlineStr">
        <is>
          <t>3884 RIBANA RUTH REA RUEDA</t>
        </is>
      </c>
      <c r="D414" s="7" t="n">
        <v>839852</v>
      </c>
      <c r="E414" s="8" t="inlineStr">
        <is>
          <t>BISA-100070022</t>
        </is>
      </c>
      <c r="H414" s="9" t="n">
        <v>1210.2</v>
      </c>
      <c r="I414" s="5" t="inlineStr">
        <is>
          <t>DEPÓSITO BANCARIO</t>
        </is>
      </c>
      <c r="J414" s="5" t="inlineStr">
        <is>
          <t>4190 JESUS FELCY MENDOZA CAHUANA</t>
        </is>
      </c>
    </row>
    <row r="415">
      <c r="A415" s="5" t="inlineStr">
        <is>
          <t>CCAJ-LP02/17/2023</t>
        </is>
      </c>
      <c r="B415" s="6" t="n">
        <v>44938.81217159722</v>
      </c>
      <c r="C415" s="5" t="inlineStr">
        <is>
          <t>3884 RIBANA RUTH REA RUEDA</t>
        </is>
      </c>
      <c r="D415" s="7" t="n">
        <v>839853</v>
      </c>
      <c r="E415" s="8" t="inlineStr">
        <is>
          <t>BISA-100070022</t>
        </is>
      </c>
      <c r="H415" s="9" t="n">
        <v>21281.47</v>
      </c>
      <c r="I415" s="5" t="inlineStr">
        <is>
          <t>DEPÓSITO BANCARIO</t>
        </is>
      </c>
      <c r="J415" s="5" t="inlineStr">
        <is>
          <t>4190 JESUS FELCY MENDOZA CAHUANA</t>
        </is>
      </c>
    </row>
    <row r="416">
      <c r="A416" s="5" t="inlineStr">
        <is>
          <t>CCAJ-LP02/17/2023</t>
        </is>
      </c>
      <c r="B416" s="6" t="n">
        <v>44938.81217159722</v>
      </c>
      <c r="C416" s="5" t="inlineStr">
        <is>
          <t>3884 RIBANA RUTH REA RUEDA</t>
        </is>
      </c>
      <c r="D416" s="7" t="n">
        <v>839858</v>
      </c>
      <c r="E416" s="8" t="inlineStr">
        <is>
          <t>BISA-100070022</t>
        </is>
      </c>
      <c r="H416" s="9" t="n">
        <v>44674.9</v>
      </c>
      <c r="I416" s="5" t="inlineStr">
        <is>
          <t>DEPÓSITO BANCARIO</t>
        </is>
      </c>
      <c r="J416" s="5" t="inlineStr">
        <is>
          <t>4190 JESUS FELCY MENDOZA CAHUANA</t>
        </is>
      </c>
    </row>
    <row r="417">
      <c r="A417" s="5" t="inlineStr">
        <is>
          <t>CCAJ-LP02/17/2023</t>
        </is>
      </c>
      <c r="B417" s="6" t="n">
        <v>44938.81217159722</v>
      </c>
      <c r="C417" s="5" t="inlineStr">
        <is>
          <t>3884 RIBANA RUTH REA RUEDA</t>
        </is>
      </c>
      <c r="D417" s="7" t="n"/>
      <c r="E417" s="8" t="n"/>
      <c r="F417" s="9" t="n">
        <v>3061.3</v>
      </c>
      <c r="I417" s="10" t="inlineStr">
        <is>
          <t>EFECTIVO</t>
        </is>
      </c>
      <c r="J417" s="5" t="inlineStr">
        <is>
          <t>266 SANTIAGO MACHACA CALCINA</t>
        </is>
      </c>
    </row>
    <row r="418">
      <c r="A418" s="5" t="inlineStr">
        <is>
          <t>CCAJ-LP02/17/2023</t>
        </is>
      </c>
      <c r="B418" s="6" t="n">
        <v>44938.81217159722</v>
      </c>
      <c r="C418" s="5" t="inlineStr">
        <is>
          <t>3884 RIBANA RUTH REA RUEDA</t>
        </is>
      </c>
      <c r="D418" s="7" t="n"/>
      <c r="E418" s="8" t="n"/>
      <c r="F418" s="9" t="n">
        <v>26495.1</v>
      </c>
      <c r="I418" s="10" t="inlineStr">
        <is>
          <t>EFECTIVO</t>
        </is>
      </c>
      <c r="J418" s="5" t="inlineStr">
        <is>
          <t>331 CARLOS ALFREDO GUTIERREZ HUANCA</t>
        </is>
      </c>
    </row>
    <row r="419">
      <c r="A419" s="5" t="inlineStr">
        <is>
          <t>CCAJ-LP02/17/2023</t>
        </is>
      </c>
      <c r="B419" s="6" t="n">
        <v>44938.81217159722</v>
      </c>
      <c r="C419" s="5" t="inlineStr">
        <is>
          <t>3884 RIBANA RUTH REA RUEDA</t>
        </is>
      </c>
      <c r="D419" s="7" t="n"/>
      <c r="E419" s="8" t="n"/>
      <c r="F419" s="9" t="n">
        <v>16195.6</v>
      </c>
      <c r="I419" s="10" t="inlineStr">
        <is>
          <t>EFECTIVO</t>
        </is>
      </c>
      <c r="J419" s="5" t="inlineStr">
        <is>
          <t>1116 VLADIMIR FRANZ ATAHUACHI RODRIGUEZ</t>
        </is>
      </c>
    </row>
    <row r="420">
      <c r="A420" s="5" t="inlineStr">
        <is>
          <t>CCAJ-LP02/17/2023</t>
        </is>
      </c>
      <c r="B420" s="6" t="n">
        <v>44938.81217159722</v>
      </c>
      <c r="C420" s="5" t="inlineStr">
        <is>
          <t>3884 RIBANA RUTH REA RUEDA</t>
        </is>
      </c>
      <c r="D420" s="7" t="n"/>
      <c r="E420" s="8" t="n"/>
      <c r="F420" s="9" t="n">
        <v>12548.2</v>
      </c>
      <c r="I420" s="10" t="inlineStr">
        <is>
          <t>EFECTIVO</t>
        </is>
      </c>
      <c r="J420" s="5" t="inlineStr">
        <is>
          <t>1180 JAIME RAMIRO CHACON PAREDES</t>
        </is>
      </c>
    </row>
    <row r="421">
      <c r="A421" s="5" t="inlineStr">
        <is>
          <t>CCAJ-LP02/17/2023</t>
        </is>
      </c>
      <c r="B421" s="6" t="n">
        <v>44938.81217159722</v>
      </c>
      <c r="C421" s="5" t="inlineStr">
        <is>
          <t>3884 RIBANA RUTH REA RUEDA</t>
        </is>
      </c>
      <c r="D421" s="7" t="n"/>
      <c r="E421" s="8" t="n"/>
      <c r="F421" s="9" t="n">
        <v>9174.9</v>
      </c>
      <c r="I421" s="10" t="inlineStr">
        <is>
          <t>EFECTIVO</t>
        </is>
      </c>
      <c r="J421" s="5" t="inlineStr">
        <is>
          <t>3052 JUAN JOSE MACHACA TORREZ</t>
        </is>
      </c>
    </row>
    <row r="422">
      <c r="A422" s="5" t="inlineStr">
        <is>
          <t>CCAJ-LP02/17/2023</t>
        </is>
      </c>
      <c r="B422" s="6" t="n">
        <v>44938.81217159722</v>
      </c>
      <c r="C422" s="5" t="inlineStr">
        <is>
          <t>3884 RIBANA RUTH REA RUEDA</t>
        </is>
      </c>
      <c r="D422" s="7" t="n"/>
      <c r="E422" s="8" t="n"/>
      <c r="F422" s="9" t="n">
        <v>17030.1</v>
      </c>
      <c r="I422" s="10" t="inlineStr">
        <is>
          <t>EFECTIVO</t>
        </is>
      </c>
      <c r="J422" s="8" t="inlineStr">
        <is>
          <t>2597 JOSE MAIDANA LP - T02</t>
        </is>
      </c>
    </row>
    <row r="423">
      <c r="A423" s="5" t="inlineStr">
        <is>
          <t>CCAJ-LP02/17/2023</t>
        </is>
      </c>
      <c r="B423" s="6" t="n">
        <v>44938.81217159722</v>
      </c>
      <c r="C423" s="5" t="inlineStr">
        <is>
          <t>3884 RIBANA RUTH REA RUEDA</t>
        </is>
      </c>
      <c r="D423" s="7" t="n"/>
      <c r="E423" s="8" t="n"/>
      <c r="F423" s="9" t="n">
        <v>7147.7</v>
      </c>
      <c r="I423" s="10" t="inlineStr">
        <is>
          <t>EFECTIVO</t>
        </is>
      </c>
      <c r="J423" s="8" t="inlineStr">
        <is>
          <t>2597 JOSE MAIDANA LP - T03</t>
        </is>
      </c>
    </row>
    <row r="424">
      <c r="A424" s="5" t="inlineStr">
        <is>
          <t>CCAJ-LP02/17/2023</t>
        </is>
      </c>
      <c r="B424" s="6" t="n">
        <v>44938.81217159722</v>
      </c>
      <c r="C424" s="5" t="inlineStr">
        <is>
          <t>3884 RIBANA RUTH REA RUEDA</t>
        </is>
      </c>
      <c r="D424" s="7" t="n"/>
      <c r="E424" s="8" t="n"/>
      <c r="F424" s="9" t="n">
        <v>14819.2</v>
      </c>
      <c r="I424" s="10" t="inlineStr">
        <is>
          <t>EFECTIVO</t>
        </is>
      </c>
      <c r="J424" s="8" t="inlineStr">
        <is>
          <t>2597 JOSE MAIDANA LP - T04</t>
        </is>
      </c>
    </row>
    <row r="425">
      <c r="A425" s="5" t="inlineStr">
        <is>
          <t>CCAJ-LP02/17/2023</t>
        </is>
      </c>
      <c r="B425" s="6" t="n">
        <v>44938.81217159722</v>
      </c>
      <c r="C425" s="5" t="inlineStr">
        <is>
          <t>3884 RIBANA RUTH REA RUEDA</t>
        </is>
      </c>
      <c r="D425" s="7" t="n"/>
      <c r="E425" s="8" t="n"/>
      <c r="F425" s="9" t="n">
        <v>9325.799999999999</v>
      </c>
      <c r="I425" s="10" t="inlineStr">
        <is>
          <t>EFECTIVO</t>
        </is>
      </c>
      <c r="J425" s="8" t="inlineStr">
        <is>
          <t>2597 JOSE MAIDANA LP - T05</t>
        </is>
      </c>
    </row>
    <row r="426">
      <c r="A426" s="11" t="inlineStr">
        <is>
          <t>SAP</t>
        </is>
      </c>
      <c r="B426" s="3" t="n"/>
      <c r="C426" s="3" t="n"/>
      <c r="D426" s="7" t="n"/>
      <c r="E426" s="8" t="n"/>
      <c r="F426" s="49">
        <f>SUM(F394:G425)</f>
        <v/>
      </c>
      <c r="I426" s="10" t="n"/>
      <c r="J426" s="8" t="n"/>
    </row>
    <row r="427" ht="15.75" customHeight="1">
      <c r="A427" s="13" t="inlineStr">
        <is>
          <t>FECHA</t>
        </is>
      </c>
      <c r="B427" s="13" t="inlineStr">
        <is>
          <t>CIERRE DE CAJA</t>
        </is>
      </c>
      <c r="C427" s="13" t="inlineStr">
        <is>
          <t>IMPORTE</t>
        </is>
      </c>
      <c r="D427" s="14" t="n">
        <v>112587119</v>
      </c>
      <c r="E427" s="8" t="n"/>
      <c r="F427" s="9" t="n"/>
      <c r="I427" s="10" t="n"/>
      <c r="J427" s="8" t="n"/>
    </row>
    <row r="430">
      <c r="A430" s="1" t="inlineStr">
        <is>
          <t>Cierre Caja</t>
        </is>
      </c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3" t="inlineStr">
        <is>
          <t>Del 13/01/2022</t>
        </is>
      </c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98" t="inlineStr">
        <is>
          <t>Cierre Caja</t>
        </is>
      </c>
      <c r="B432" s="98" t="inlineStr">
        <is>
          <t>Fecha</t>
        </is>
      </c>
      <c r="C432" s="98" t="inlineStr">
        <is>
          <t>Cajero</t>
        </is>
      </c>
      <c r="D432" s="98" t="inlineStr">
        <is>
          <t>Nro Voucher</t>
        </is>
      </c>
      <c r="E432" s="98" t="inlineStr">
        <is>
          <t>Nro Cuenta</t>
        </is>
      </c>
      <c r="F432" s="98" t="inlineStr">
        <is>
          <t>Tipo Ingreso</t>
        </is>
      </c>
      <c r="G432" s="99" t="n"/>
      <c r="H432" s="100" t="n"/>
      <c r="I432" s="98" t="inlineStr">
        <is>
          <t>TIPO DE INGRESO</t>
        </is>
      </c>
      <c r="J432" s="98" t="inlineStr">
        <is>
          <t>Cobrador</t>
        </is>
      </c>
    </row>
    <row r="433">
      <c r="A433" s="101" t="n"/>
      <c r="B433" s="101" t="n"/>
      <c r="C433" s="101" t="n"/>
      <c r="D433" s="101" t="n"/>
      <c r="E433" s="101" t="n"/>
      <c r="F433" s="4" t="inlineStr">
        <is>
          <t>EFECTIVO</t>
        </is>
      </c>
      <c r="G433" s="4" t="inlineStr">
        <is>
          <t>CHEQUE</t>
        </is>
      </c>
      <c r="H433" s="4" t="inlineStr">
        <is>
          <t>TRANSFERENCIA</t>
        </is>
      </c>
      <c r="I433" s="101" t="n"/>
      <c r="J433" s="101" t="n"/>
    </row>
    <row r="434">
      <c r="A434" s="5" t="inlineStr">
        <is>
          <t>CCAJ-LP02/18/2023</t>
        </is>
      </c>
      <c r="B434" s="6" t="n">
        <v>44939.50388137731</v>
      </c>
      <c r="C434" s="5" t="inlineStr">
        <is>
          <t>3884 RIBANA RUTH REA RUEDA</t>
        </is>
      </c>
      <c r="D434" s="10" t="n"/>
      <c r="E434" s="8" t="n"/>
      <c r="F434" s="9" t="n">
        <v>13040</v>
      </c>
      <c r="I434" s="10" t="inlineStr">
        <is>
          <t>EFECTIVO</t>
        </is>
      </c>
      <c r="J434" s="5" t="inlineStr">
        <is>
          <t>1180 JAIME RAMIRO CHACON PAREDES</t>
        </is>
      </c>
    </row>
    <row r="435">
      <c r="A435" s="5" t="inlineStr">
        <is>
          <t>CCAJ-LP02/18/2023</t>
        </is>
      </c>
      <c r="B435" s="6" t="n">
        <v>44939.50388137731</v>
      </c>
      <c r="C435" s="5" t="inlineStr">
        <is>
          <t>3884 RIBANA RUTH REA RUEDA</t>
        </is>
      </c>
      <c r="D435" s="10" t="n"/>
      <c r="E435" s="8" t="n"/>
      <c r="F435" s="9" t="n">
        <v>58951.7</v>
      </c>
      <c r="I435" s="10" t="inlineStr">
        <is>
          <t>EFECTIVO</t>
        </is>
      </c>
      <c r="J435" s="5" t="inlineStr">
        <is>
          <t>2309 FERNANDO POMA ESCOBAR</t>
        </is>
      </c>
    </row>
    <row r="436">
      <c r="A436" s="5" t="inlineStr">
        <is>
          <t>CCAJ-LP02/18/2023</t>
        </is>
      </c>
      <c r="B436" s="6" t="n">
        <v>44939.50388137731</v>
      </c>
      <c r="C436" s="5" t="inlineStr">
        <is>
          <t>3884 RIBANA RUTH REA RUEDA</t>
        </is>
      </c>
      <c r="D436" s="10" t="n"/>
      <c r="E436" s="8" t="n"/>
      <c r="F436" s="9" t="n">
        <v>9580.5</v>
      </c>
      <c r="I436" s="10" t="inlineStr">
        <is>
          <t>EFECTIVO</t>
        </is>
      </c>
      <c r="J436" s="8" t="inlineStr">
        <is>
          <t>2597 JOSE MAIDANA LP - T04</t>
        </is>
      </c>
    </row>
    <row r="437">
      <c r="A437" s="5" t="inlineStr">
        <is>
          <t>CCAJ-LP02/18/2023</t>
        </is>
      </c>
      <c r="B437" s="6" t="n">
        <v>44939.50388137731</v>
      </c>
      <c r="C437" s="5" t="inlineStr">
        <is>
          <t>3884 RIBANA RUTH REA RUEDA</t>
        </is>
      </c>
      <c r="D437" s="10" t="n"/>
      <c r="E437" s="8" t="n"/>
      <c r="F437" s="9" t="n">
        <v>7432.1</v>
      </c>
      <c r="I437" s="10" t="inlineStr">
        <is>
          <t>EFECTIVO</t>
        </is>
      </c>
      <c r="J437" s="8" t="inlineStr">
        <is>
          <t>2597 JOSE MAIDANA LP - T05</t>
        </is>
      </c>
    </row>
    <row r="438">
      <c r="A438" s="11" t="inlineStr">
        <is>
          <t>SAP</t>
        </is>
      </c>
      <c r="B438" s="3" t="n"/>
      <c r="C438" s="3" t="n"/>
      <c r="D438" s="7" t="n"/>
      <c r="E438" s="8" t="n"/>
      <c r="F438" s="37">
        <f>SUM(F434:G437)</f>
        <v/>
      </c>
      <c r="H438" s="9" t="n"/>
      <c r="I438" s="5" t="n"/>
      <c r="J438" s="8" t="n"/>
    </row>
    <row r="439" ht="15.75" customHeight="1">
      <c r="A439" s="13" t="inlineStr">
        <is>
          <t>FECHA</t>
        </is>
      </c>
      <c r="B439" s="13" t="inlineStr">
        <is>
          <t>CIERRE DE CAJA</t>
        </is>
      </c>
      <c r="C439" s="13" t="inlineStr">
        <is>
          <t>IMPORTE</t>
        </is>
      </c>
      <c r="D439" s="14" t="n">
        <v>112587120</v>
      </c>
      <c r="E439" s="8" t="n"/>
      <c r="H439" s="9" t="n"/>
      <c r="I439" s="5" t="n"/>
      <c r="J439" s="8" t="n"/>
    </row>
    <row r="440">
      <c r="A440" s="5" t="n"/>
      <c r="B440" s="6" t="n"/>
      <c r="C440" s="5" t="n"/>
      <c r="D440" s="7" t="n"/>
      <c r="E440" s="8" t="n"/>
      <c r="H440" s="9" t="n"/>
      <c r="I440" s="5" t="n"/>
      <c r="J440" s="8" t="n"/>
    </row>
    <row r="441">
      <c r="A441" s="5" t="n"/>
      <c r="B441" s="6" t="n"/>
      <c r="C441" s="5" t="n"/>
      <c r="D441" s="7" t="n"/>
      <c r="E441" s="8" t="n"/>
      <c r="H441" s="9" t="n"/>
      <c r="I441" s="5" t="n"/>
      <c r="J441" s="8" t="n"/>
    </row>
    <row r="442">
      <c r="A442" s="5" t="inlineStr">
        <is>
          <t>CCAJ-LP02/19/2023</t>
        </is>
      </c>
      <c r="B442" s="6" t="n">
        <v>44939.82597809028</v>
      </c>
      <c r="C442" s="5" t="inlineStr">
        <is>
          <t>3884 RIBANA RUTH REA RUEDA</t>
        </is>
      </c>
      <c r="D442" s="15" t="n">
        <v>58670124248</v>
      </c>
      <c r="E442" s="8" t="inlineStr">
        <is>
          <t>BISA-100070022</t>
        </is>
      </c>
      <c r="H442" s="9" t="n">
        <v>47830.68</v>
      </c>
      <c r="I442" s="5" t="inlineStr">
        <is>
          <t>DEPÓSITO BANCARIO</t>
        </is>
      </c>
      <c r="J442" s="5" t="inlineStr">
        <is>
          <t>2464 LUIS FERNANDO GUEVARA PECA</t>
        </is>
      </c>
    </row>
    <row r="443">
      <c r="A443" s="5" t="inlineStr">
        <is>
          <t>CCAJ-LP02/19/2023</t>
        </is>
      </c>
      <c r="B443" s="6" t="n">
        <v>44939.82597809028</v>
      </c>
      <c r="C443" s="5" t="inlineStr">
        <is>
          <t>3884 RIBANA RUTH REA RUEDA</t>
        </is>
      </c>
      <c r="D443" s="15" t="n">
        <v>45173169575</v>
      </c>
      <c r="E443" s="8" t="inlineStr">
        <is>
          <t>BISA-100070022</t>
        </is>
      </c>
      <c r="H443" s="9" t="n">
        <v>395.52</v>
      </c>
      <c r="I443" s="5" t="inlineStr">
        <is>
          <t>DEPÓSITO BANCARIO</t>
        </is>
      </c>
      <c r="J443" s="5" t="inlineStr">
        <is>
          <t>2464 LUIS FERNANDO GUEVARA PECA</t>
        </is>
      </c>
    </row>
    <row r="444">
      <c r="A444" s="5" t="inlineStr">
        <is>
          <t>CCAJ-LP02/19/2023</t>
        </is>
      </c>
      <c r="B444" s="6" t="n">
        <v>44939.82597809028</v>
      </c>
      <c r="C444" s="5" t="inlineStr">
        <is>
          <t>3884 RIBANA RUTH REA RUEDA</t>
        </is>
      </c>
      <c r="D444" s="15" t="n">
        <v>45163196600</v>
      </c>
      <c r="E444" s="8" t="inlineStr">
        <is>
          <t>BISA-100070022</t>
        </is>
      </c>
      <c r="H444" s="9" t="n">
        <v>597.96</v>
      </c>
      <c r="I444" s="5" t="inlineStr">
        <is>
          <t>DEPÓSITO BANCARIO</t>
        </is>
      </c>
      <c r="J444" s="5" t="inlineStr">
        <is>
          <t>2464 LUIS FERNANDO GUEVARA PECA</t>
        </is>
      </c>
    </row>
    <row r="445">
      <c r="A445" s="5" t="inlineStr">
        <is>
          <t>CCAJ-LP02/19/2023</t>
        </is>
      </c>
      <c r="B445" s="6" t="n">
        <v>44939.82597809028</v>
      </c>
      <c r="C445" s="5" t="inlineStr">
        <is>
          <t>3884 RIBANA RUTH REA RUEDA</t>
        </is>
      </c>
      <c r="D445" s="15" t="n">
        <v>45133109147</v>
      </c>
      <c r="E445" s="8" t="inlineStr">
        <is>
          <t>BISA-100070022</t>
        </is>
      </c>
      <c r="H445" s="9" t="n">
        <v>101</v>
      </c>
      <c r="I445" s="5" t="inlineStr">
        <is>
          <t>DEPÓSITO BANCARIO</t>
        </is>
      </c>
      <c r="J445" s="5" t="inlineStr">
        <is>
          <t>2464 LUIS FERNANDO GUEVARA PECA</t>
        </is>
      </c>
    </row>
    <row r="446">
      <c r="A446" s="5" t="inlineStr">
        <is>
          <t>CCAJ-LP02/19/2023</t>
        </is>
      </c>
      <c r="B446" s="6" t="n">
        <v>44939.82597809028</v>
      </c>
      <c r="C446" s="5" t="inlineStr">
        <is>
          <t>3884 RIBANA RUTH REA RUEDA</t>
        </is>
      </c>
      <c r="D446" s="15" t="n">
        <v>45113257238</v>
      </c>
      <c r="E446" s="8" t="inlineStr">
        <is>
          <t>BISA-100070022</t>
        </is>
      </c>
      <c r="H446" s="9" t="n">
        <v>67</v>
      </c>
      <c r="I446" s="5" t="inlineStr">
        <is>
          <t>DEPÓSITO BANCARIO</t>
        </is>
      </c>
      <c r="J446" s="5" t="inlineStr">
        <is>
          <t>2464 LUIS FERNANDO GUEVARA PECA</t>
        </is>
      </c>
    </row>
    <row r="447">
      <c r="A447" s="5" t="inlineStr">
        <is>
          <t>CCAJ-LP02/19/2023</t>
        </is>
      </c>
      <c r="B447" s="6" t="n">
        <v>44939.82597809028</v>
      </c>
      <c r="C447" s="5" t="inlineStr">
        <is>
          <t>3884 RIBANA RUTH REA RUEDA</t>
        </is>
      </c>
      <c r="D447" s="15" t="n">
        <v>45163199364</v>
      </c>
      <c r="E447" s="8" t="inlineStr">
        <is>
          <t>BISA-100070022</t>
        </is>
      </c>
      <c r="H447" s="9" t="n">
        <v>1511.6</v>
      </c>
      <c r="I447" s="5" t="inlineStr">
        <is>
          <t>DEPÓSITO BANCARIO</t>
        </is>
      </c>
      <c r="J447" s="5" t="inlineStr">
        <is>
          <t>2464 LUIS FERNANDO GUEVARA PECA</t>
        </is>
      </c>
    </row>
    <row r="448">
      <c r="A448" s="5" t="inlineStr">
        <is>
          <t>CCAJ-LP02/19/2023</t>
        </is>
      </c>
      <c r="B448" s="6" t="n">
        <v>44939.82597809028</v>
      </c>
      <c r="C448" s="5" t="inlineStr">
        <is>
          <t>3884 RIBANA RUTH REA RUEDA</t>
        </is>
      </c>
      <c r="D448" s="7" t="n">
        <v>238178</v>
      </c>
      <c r="E448" s="8" t="inlineStr">
        <is>
          <t>BISA-100070022</t>
        </is>
      </c>
      <c r="H448" s="9" t="n">
        <v>40570.5</v>
      </c>
      <c r="I448" s="5" t="inlineStr">
        <is>
          <t>DEPÓSITO BANCARIO</t>
        </is>
      </c>
      <c r="J448" s="5" t="inlineStr">
        <is>
          <t>4190 JESUS FELCY MENDOZA CAHUANA</t>
        </is>
      </c>
    </row>
    <row r="449">
      <c r="A449" s="5" t="inlineStr">
        <is>
          <t>CCAJ-LP02/19/2023</t>
        </is>
      </c>
      <c r="B449" s="6" t="n">
        <v>44939.82597809028</v>
      </c>
      <c r="C449" s="5" t="inlineStr">
        <is>
          <t>3884 RIBANA RUTH REA RUEDA</t>
        </is>
      </c>
      <c r="D449" s="7" t="n">
        <v>238180</v>
      </c>
      <c r="E449" s="8" t="inlineStr">
        <is>
          <t>BISA-100070022</t>
        </is>
      </c>
      <c r="H449" s="9" t="n">
        <v>6882.55</v>
      </c>
      <c r="I449" s="5" t="inlineStr">
        <is>
          <t>DEPÓSITO BANCARIO</t>
        </is>
      </c>
      <c r="J449" s="5" t="inlineStr">
        <is>
          <t>4190 JESUS FELCY MENDOZA CAHUANA</t>
        </is>
      </c>
    </row>
    <row r="450">
      <c r="A450" s="5" t="inlineStr">
        <is>
          <t>CCAJ-LP02/19/2023</t>
        </is>
      </c>
      <c r="B450" s="6" t="n">
        <v>44939.82597809028</v>
      </c>
      <c r="C450" s="5" t="inlineStr">
        <is>
          <t>3884 RIBANA RUTH REA RUEDA</t>
        </is>
      </c>
      <c r="D450" s="7" t="n">
        <v>238174</v>
      </c>
      <c r="E450" s="8" t="inlineStr">
        <is>
          <t>BISA-100070022</t>
        </is>
      </c>
      <c r="H450" s="9" t="n">
        <v>1264.34</v>
      </c>
      <c r="I450" s="5" t="inlineStr">
        <is>
          <t>DEPÓSITO BANCARIO</t>
        </is>
      </c>
      <c r="J450" s="5" t="inlineStr">
        <is>
          <t>4190 JESUS FELCY MENDOZA CAHUANA</t>
        </is>
      </c>
    </row>
    <row r="451">
      <c r="A451" s="5" t="inlineStr">
        <is>
          <t>CCAJ-LP02/19/2023</t>
        </is>
      </c>
      <c r="B451" s="6" t="n">
        <v>44939.82597809028</v>
      </c>
      <c r="C451" s="5" t="inlineStr">
        <is>
          <t>3884 RIBANA RUTH REA RUEDA</t>
        </is>
      </c>
      <c r="D451" s="7" t="n">
        <v>138792</v>
      </c>
      <c r="E451" s="8" t="inlineStr">
        <is>
          <t>BISA-100070022</t>
        </is>
      </c>
      <c r="H451" s="9" t="n">
        <v>12804.91</v>
      </c>
      <c r="I451" s="5" t="inlineStr">
        <is>
          <t>DEPÓSITO BANCARIO</t>
        </is>
      </c>
      <c r="J451" s="5" t="inlineStr">
        <is>
          <t>4276 CARLOS MARCELO REQUENA TERAN</t>
        </is>
      </c>
    </row>
    <row r="452">
      <c r="A452" s="5" t="inlineStr">
        <is>
          <t>CCAJ-LP02/19/2023</t>
        </is>
      </c>
      <c r="B452" s="6" t="n">
        <v>44939.82597809028</v>
      </c>
      <c r="C452" s="5" t="inlineStr">
        <is>
          <t>3884 RIBANA RUTH REA RUEDA</t>
        </is>
      </c>
      <c r="D452" s="7" t="n">
        <v>138793</v>
      </c>
      <c r="E452" s="8" t="inlineStr">
        <is>
          <t>BISA-100070022</t>
        </is>
      </c>
      <c r="H452" s="9" t="n">
        <v>23715.4</v>
      </c>
      <c r="I452" s="5" t="inlineStr">
        <is>
          <t>DEPÓSITO BANCARIO</t>
        </is>
      </c>
      <c r="J452" s="5" t="inlineStr">
        <is>
          <t>4276 CARLOS MARCELO REQUENA TERAN</t>
        </is>
      </c>
    </row>
    <row r="453">
      <c r="A453" s="5" t="inlineStr">
        <is>
          <t>CCAJ-LP02/19/202</t>
        </is>
      </c>
      <c r="B453" s="6" t="n">
        <v>44939.82597809028</v>
      </c>
      <c r="C453" s="5" t="inlineStr">
        <is>
          <t>3884 RIBANA RUTH REA RUEDA</t>
        </is>
      </c>
      <c r="D453" s="7" t="n"/>
      <c r="E453" s="8" t="n"/>
      <c r="F453" s="9" t="n">
        <v>7693.1</v>
      </c>
      <c r="I453" s="10" t="inlineStr">
        <is>
          <t>EFECTIVO</t>
        </is>
      </c>
      <c r="J453" s="8" t="inlineStr">
        <is>
          <t>2597 JOSE MAIDANA LP - T03</t>
        </is>
      </c>
    </row>
    <row r="454">
      <c r="A454" s="5" t="inlineStr">
        <is>
          <t>CCAJ-LP02/19/2023</t>
        </is>
      </c>
      <c r="B454" s="6" t="n">
        <v>44939.82597809028</v>
      </c>
      <c r="C454" s="5" t="inlineStr">
        <is>
          <t>3884 RIBANA RUTH REA RUEDA</t>
        </is>
      </c>
      <c r="D454" s="7" t="n"/>
      <c r="E454" s="8" t="n"/>
      <c r="F454" s="9" t="n">
        <v>17469.7</v>
      </c>
      <c r="I454" s="10" t="inlineStr">
        <is>
          <t>EFECTIVO</t>
        </is>
      </c>
      <c r="J454" s="8" t="inlineStr">
        <is>
          <t>108 GREGORIO RAMIREZ APAZA</t>
        </is>
      </c>
    </row>
    <row r="455">
      <c r="A455" s="5" t="inlineStr">
        <is>
          <t>CCAJ-LP02/19/2023</t>
        </is>
      </c>
      <c r="B455" s="6" t="n">
        <v>44939.82597809028</v>
      </c>
      <c r="C455" s="5" t="inlineStr">
        <is>
          <t>3884 RIBANA RUTH REA RUEDA</t>
        </is>
      </c>
      <c r="D455" s="7" t="n"/>
      <c r="E455" s="8" t="n"/>
      <c r="F455" s="9" t="n">
        <v>5509.6</v>
      </c>
      <c r="I455" s="10" t="inlineStr">
        <is>
          <t>EFECTIVO</t>
        </is>
      </c>
      <c r="J455" s="5" t="inlineStr">
        <is>
          <t>136 OSCAR REYNALDO LIMACHI SURCO</t>
        </is>
      </c>
    </row>
    <row r="456">
      <c r="A456" s="5" t="inlineStr">
        <is>
          <t>CCAJ-LP02/19/2023</t>
        </is>
      </c>
      <c r="B456" s="6" t="n">
        <v>44939.82597809028</v>
      </c>
      <c r="C456" s="5" t="inlineStr">
        <is>
          <t>3884 RIBANA RUTH REA RUEDA</t>
        </is>
      </c>
      <c r="D456" s="7" t="n"/>
      <c r="E456" s="8" t="n"/>
      <c r="F456" s="9" t="n">
        <v>3946.1</v>
      </c>
      <c r="I456" s="10" t="inlineStr">
        <is>
          <t>EFECTIVO</t>
        </is>
      </c>
      <c r="J456" s="5" t="inlineStr">
        <is>
          <t>266 SANTIAGO MACHACA CALCINA</t>
        </is>
      </c>
    </row>
    <row r="457">
      <c r="A457" s="5" t="inlineStr">
        <is>
          <t>CCAJ-LP02/19/2023</t>
        </is>
      </c>
      <c r="B457" s="6" t="n">
        <v>44939.82597809028</v>
      </c>
      <c r="C457" s="5" t="inlineStr">
        <is>
          <t>3884 RIBANA RUTH REA RUEDA</t>
        </is>
      </c>
      <c r="D457" s="7" t="n"/>
      <c r="E457" s="8" t="n"/>
      <c r="F457" s="9" t="n">
        <v>13368.5</v>
      </c>
      <c r="I457" s="10" t="inlineStr">
        <is>
          <t>EFECTIVO</t>
        </is>
      </c>
      <c r="J457" s="8" t="inlineStr">
        <is>
          <t>304 ALFREDO MENDOZA APAZA</t>
        </is>
      </c>
    </row>
    <row r="458">
      <c r="A458" s="5" t="inlineStr">
        <is>
          <t>CCAJ-LP02/19/2023</t>
        </is>
      </c>
      <c r="B458" s="6" t="n">
        <v>44939.82597809028</v>
      </c>
      <c r="C458" s="5" t="inlineStr">
        <is>
          <t>3884 RIBANA RUTH REA RUEDA</t>
        </is>
      </c>
      <c r="D458" s="7" t="n"/>
      <c r="E458" s="8" t="n"/>
      <c r="F458" s="9" t="n">
        <v>11953.5</v>
      </c>
      <c r="I458" s="10" t="inlineStr">
        <is>
          <t>EFECTIVO</t>
        </is>
      </c>
      <c r="J458" s="5" t="inlineStr">
        <is>
          <t>331 CARLOS ALFREDO GUTIERREZ HUANCA</t>
        </is>
      </c>
    </row>
    <row r="459">
      <c r="A459" s="5" t="inlineStr">
        <is>
          <t>CCAJ-LP02/19/2023</t>
        </is>
      </c>
      <c r="B459" s="6" t="n">
        <v>44939.82597809028</v>
      </c>
      <c r="C459" s="5" t="inlineStr">
        <is>
          <t>3884 RIBANA RUTH REA RUEDA</t>
        </is>
      </c>
      <c r="D459" s="7" t="n"/>
      <c r="E459" s="8" t="n"/>
      <c r="F459" s="9" t="n">
        <v>25954</v>
      </c>
      <c r="I459" s="10" t="inlineStr">
        <is>
          <t>EFECTIVO</t>
        </is>
      </c>
      <c r="J459" s="5" t="inlineStr">
        <is>
          <t>584 FREDDY FEDERICO FLORES MARIN</t>
        </is>
      </c>
    </row>
    <row r="460">
      <c r="A460" s="5" t="inlineStr">
        <is>
          <t>CCAJ-LP02/19/2023</t>
        </is>
      </c>
      <c r="B460" s="6" t="n">
        <v>44939.82597809028</v>
      </c>
      <c r="C460" s="5" t="inlineStr">
        <is>
          <t>3884 RIBANA RUTH REA RUEDA</t>
        </is>
      </c>
      <c r="D460" s="7" t="n"/>
      <c r="E460" s="8" t="n"/>
      <c r="F460" s="9" t="n">
        <v>5976</v>
      </c>
      <c r="I460" s="10" t="inlineStr">
        <is>
          <t>EFECTIVO</t>
        </is>
      </c>
      <c r="J460" s="5" t="inlineStr">
        <is>
          <t>883 FRANKLIN CARDOZO RIVERA</t>
        </is>
      </c>
    </row>
    <row r="461">
      <c r="A461" s="5" t="inlineStr">
        <is>
          <t>CCAJ-LP02/19/2023</t>
        </is>
      </c>
      <c r="B461" s="6" t="n">
        <v>44939.82597809028</v>
      </c>
      <c r="C461" s="5" t="inlineStr">
        <is>
          <t>3884 RIBANA RUTH REA RUEDA</t>
        </is>
      </c>
      <c r="D461" s="7" t="n"/>
      <c r="E461" s="8" t="n"/>
      <c r="F461" s="9" t="n">
        <v>16102.6</v>
      </c>
      <c r="I461" s="10" t="inlineStr">
        <is>
          <t>EFECTIVO</t>
        </is>
      </c>
      <c r="J461" s="5" t="inlineStr">
        <is>
          <t>1116 VLADIMIR FRANZ ATAHUACHI RODRIGUEZ</t>
        </is>
      </c>
    </row>
    <row r="462">
      <c r="A462" s="5" t="inlineStr">
        <is>
          <t>CCAJ-LP02/19/2023</t>
        </is>
      </c>
      <c r="B462" s="6" t="n">
        <v>44939.82597809028</v>
      </c>
      <c r="C462" s="5" t="inlineStr">
        <is>
          <t>3884 RIBANA RUTH REA RUEDA</t>
        </is>
      </c>
      <c r="D462" s="7" t="n"/>
      <c r="E462" s="8" t="n"/>
      <c r="F462" s="9" t="n">
        <v>26967.9</v>
      </c>
      <c r="I462" s="10" t="inlineStr">
        <is>
          <t>EFECTIVO</t>
        </is>
      </c>
      <c r="J462" s="5" t="inlineStr">
        <is>
          <t>3052 JUAN JOSE MACHACA TORREZ</t>
        </is>
      </c>
    </row>
    <row r="463">
      <c r="A463" s="5" t="inlineStr">
        <is>
          <t>CCAJ-LP02/19/2023</t>
        </is>
      </c>
      <c r="B463" s="6" t="n">
        <v>44939.82597809028</v>
      </c>
      <c r="C463" s="5" t="inlineStr">
        <is>
          <t>3884 RIBANA RUTH REA RUEDA</t>
        </is>
      </c>
      <c r="D463" s="7" t="n"/>
      <c r="E463" s="8" t="n"/>
      <c r="F463" s="9" t="n">
        <v>9115</v>
      </c>
      <c r="I463" s="10" t="inlineStr">
        <is>
          <t>EFECTIVO</t>
        </is>
      </c>
      <c r="J463" s="8" t="inlineStr">
        <is>
          <t>2597 JOSE MAIDANA LP - T01</t>
        </is>
      </c>
    </row>
    <row r="464">
      <c r="A464" s="5" t="inlineStr">
        <is>
          <t>CCAJ-LP02/19/2023</t>
        </is>
      </c>
      <c r="B464" s="6" t="n">
        <v>44939.82597809028</v>
      </c>
      <c r="C464" s="5" t="inlineStr">
        <is>
          <t>3884 RIBANA RUTH REA RUEDA</t>
        </is>
      </c>
      <c r="D464" s="7" t="n"/>
      <c r="E464" s="8" t="n"/>
      <c r="F464" s="9" t="n">
        <v>15090</v>
      </c>
      <c r="I464" s="10" t="inlineStr">
        <is>
          <t>EFECTIVO</t>
        </is>
      </c>
      <c r="J464" s="8" t="inlineStr">
        <is>
          <t>2597 JOSE MAIDANA LP - T02</t>
        </is>
      </c>
    </row>
    <row r="465">
      <c r="A465" s="5" t="inlineStr">
        <is>
          <t>CCAJ-LP02/19/2023</t>
        </is>
      </c>
      <c r="B465" s="6" t="n">
        <v>44939.82597809028</v>
      </c>
      <c r="C465" s="5" t="inlineStr">
        <is>
          <t>3884 RIBANA RUTH REA RUEDA</t>
        </is>
      </c>
      <c r="D465" s="7" t="n"/>
      <c r="E465" s="8" t="n"/>
      <c r="F465" s="9" t="n">
        <v>8902</v>
      </c>
      <c r="I465" s="10" t="inlineStr">
        <is>
          <t>EFECTIVO</t>
        </is>
      </c>
      <c r="J465" s="8" t="inlineStr">
        <is>
          <t>2597 JOSE MAIDANA LP - T05</t>
        </is>
      </c>
    </row>
    <row r="466">
      <c r="A466" s="11" t="inlineStr">
        <is>
          <t>SAP</t>
        </is>
      </c>
      <c r="B466" s="3" t="n"/>
      <c r="C466" s="3" t="n"/>
      <c r="D466" s="7" t="n"/>
      <c r="E466" s="8" t="n"/>
      <c r="F466" s="37">
        <f>SUM(F442:G465)</f>
        <v/>
      </c>
      <c r="H466" s="9" t="n"/>
      <c r="I466" s="5" t="n"/>
      <c r="J466" s="8" t="n"/>
    </row>
    <row r="467" ht="15.75" customHeight="1">
      <c r="A467" s="13" t="inlineStr">
        <is>
          <t>FECHA</t>
        </is>
      </c>
      <c r="B467" s="13" t="inlineStr">
        <is>
          <t>CIERRE DE CAJA</t>
        </is>
      </c>
      <c r="C467" s="13" t="inlineStr">
        <is>
          <t>IMPORTE</t>
        </is>
      </c>
      <c r="D467" s="22" t="n">
        <v>112603425</v>
      </c>
      <c r="E467" s="31" t="inlineStr">
        <is>
          <t>ANULADO</t>
        </is>
      </c>
      <c r="H467" s="9" t="n"/>
      <c r="I467" s="5" t="n"/>
      <c r="J467" s="8" t="n"/>
    </row>
    <row r="468">
      <c r="A468" s="5" t="n"/>
      <c r="B468" s="6" t="n"/>
      <c r="C468" s="5" t="n"/>
      <c r="D468" s="7" t="n"/>
      <c r="E468" s="8" t="n"/>
      <c r="H468" s="9" t="n"/>
      <c r="I468" s="5" t="n"/>
      <c r="J468" s="8" t="n"/>
    </row>
    <row r="469">
      <c r="A469" s="5" t="n"/>
      <c r="B469" s="6" t="n"/>
      <c r="C469" s="5" t="n"/>
      <c r="D469" s="7" t="n"/>
      <c r="E469" s="8" t="n"/>
      <c r="H469" s="9" t="n"/>
      <c r="I469" s="5" t="n"/>
      <c r="J469" s="8" t="n"/>
    </row>
    <row r="470">
      <c r="A470" s="1" t="inlineStr">
        <is>
          <t>Cierre Caja</t>
        </is>
      </c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3" t="inlineStr">
        <is>
          <t>Del 14/01/2022</t>
        </is>
      </c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98" t="inlineStr">
        <is>
          <t>Cierre Caja</t>
        </is>
      </c>
      <c r="B472" s="98" t="inlineStr">
        <is>
          <t>Fecha</t>
        </is>
      </c>
      <c r="C472" s="98" t="inlineStr">
        <is>
          <t>Cajero</t>
        </is>
      </c>
      <c r="D472" s="98" t="inlineStr">
        <is>
          <t>Nro Voucher</t>
        </is>
      </c>
      <c r="E472" s="98" t="inlineStr">
        <is>
          <t>Nro Cuenta</t>
        </is>
      </c>
      <c r="F472" s="98" t="inlineStr">
        <is>
          <t>Tipo Ingreso</t>
        </is>
      </c>
      <c r="G472" s="99" t="n"/>
      <c r="H472" s="100" t="n"/>
      <c r="I472" s="98" t="inlineStr">
        <is>
          <t>TIPO DE INGRESO</t>
        </is>
      </c>
      <c r="J472" s="98" t="inlineStr">
        <is>
          <t>Cobrador</t>
        </is>
      </c>
    </row>
    <row r="473">
      <c r="A473" s="101" t="n"/>
      <c r="B473" s="101" t="n"/>
      <c r="C473" s="101" t="n"/>
      <c r="D473" s="101" t="n"/>
      <c r="E473" s="101" t="n"/>
      <c r="F473" s="4" t="inlineStr">
        <is>
          <t>EFECTIVO</t>
        </is>
      </c>
      <c r="G473" s="4" t="inlineStr">
        <is>
          <t>CHEQUE</t>
        </is>
      </c>
      <c r="H473" s="4" t="inlineStr">
        <is>
          <t>TRANSFERENCIA</t>
        </is>
      </c>
      <c r="I473" s="101" t="n"/>
      <c r="J473" s="101" t="n"/>
    </row>
    <row r="474">
      <c r="A474" s="5" t="inlineStr">
        <is>
          <t>CCAJ-LP02/20/2023</t>
        </is>
      </c>
      <c r="B474" s="6" t="n">
        <v>44940.74305413194</v>
      </c>
      <c r="C474" s="5" t="inlineStr">
        <is>
          <t>3884 RIBANA RUTH REA RUEDA</t>
        </is>
      </c>
      <c r="D474" s="15" t="n">
        <v>51217459641</v>
      </c>
      <c r="E474" s="8" t="inlineStr">
        <is>
          <t>BISA-100070022</t>
        </is>
      </c>
      <c r="H474" s="9" t="n">
        <v>7914.24</v>
      </c>
      <c r="I474" s="5" t="inlineStr">
        <is>
          <t>DEPÓSITO BANCARIO</t>
        </is>
      </c>
      <c r="J474" s="5" t="inlineStr">
        <is>
          <t>4276 CARLOS MARCELO REQUENA TERAN</t>
        </is>
      </c>
    </row>
    <row r="475">
      <c r="A475" s="5" t="inlineStr">
        <is>
          <t>CCAJ-LP02/20/2023</t>
        </is>
      </c>
      <c r="B475" s="6" t="n">
        <v>44940.74305413194</v>
      </c>
      <c r="C475" s="5" t="inlineStr">
        <is>
          <t>3884 RIBANA RUTH REA RUEDA</t>
        </is>
      </c>
      <c r="D475" s="15" t="n">
        <v>45123239104</v>
      </c>
      <c r="E475" s="8" t="inlineStr">
        <is>
          <t>BISA-100070022</t>
        </is>
      </c>
      <c r="H475" s="9" t="n">
        <v>15955.8</v>
      </c>
      <c r="I475" s="5" t="inlineStr">
        <is>
          <t>DEPÓSITO BANCARIO</t>
        </is>
      </c>
      <c r="J475" s="5" t="inlineStr">
        <is>
          <t>4276 CARLOS MARCELO REQUENA TERAN</t>
        </is>
      </c>
    </row>
    <row r="476">
      <c r="A476" s="5" t="inlineStr">
        <is>
          <t>CCAJ-LP02/20/2023</t>
        </is>
      </c>
      <c r="B476" s="6" t="n">
        <v>44940.74305413194</v>
      </c>
      <c r="C476" s="5" t="inlineStr">
        <is>
          <t>3884 RIBANA RUTH REA RUEDA</t>
        </is>
      </c>
      <c r="D476" s="15" t="n">
        <v>45133111586</v>
      </c>
      <c r="E476" s="8" t="inlineStr">
        <is>
          <t>BISA-100070022</t>
        </is>
      </c>
      <c r="H476" s="9" t="n">
        <v>1217.2</v>
      </c>
      <c r="I476" s="5" t="inlineStr">
        <is>
          <t>DEPÓSITO BANCARIO</t>
        </is>
      </c>
      <c r="J476" s="5" t="inlineStr">
        <is>
          <t>2464 LUIS FERNANDO GUEVARA PECA</t>
        </is>
      </c>
    </row>
    <row r="477">
      <c r="A477" s="5" t="inlineStr">
        <is>
          <t>CCAJ-LP02/20/2023</t>
        </is>
      </c>
      <c r="B477" s="6" t="n">
        <v>44940.74305413194</v>
      </c>
      <c r="C477" s="5" t="inlineStr">
        <is>
          <t>3884 RIBANA RUTH REA RUEDA</t>
        </is>
      </c>
      <c r="D477" s="15" t="n">
        <v>45153105281</v>
      </c>
      <c r="E477" s="8" t="inlineStr">
        <is>
          <t>BISA-100070022</t>
        </is>
      </c>
      <c r="H477" s="9" t="n">
        <v>258.51</v>
      </c>
      <c r="I477" s="5" t="inlineStr">
        <is>
          <t>DEPÓSITO BANCARIO</t>
        </is>
      </c>
      <c r="J477" s="5" t="inlineStr">
        <is>
          <t>2464 LUIS FERNANDO GUEVARA PECA</t>
        </is>
      </c>
    </row>
    <row r="478">
      <c r="A478" s="5" t="inlineStr">
        <is>
          <t>CCAJ-LP02/20/2023</t>
        </is>
      </c>
      <c r="B478" s="6" t="n">
        <v>44940.74305413194</v>
      </c>
      <c r="C478" s="5" t="inlineStr">
        <is>
          <t>3884 RIBANA RUTH REA RUEDA</t>
        </is>
      </c>
      <c r="D478" s="15" t="n">
        <v>51717277560</v>
      </c>
      <c r="E478" s="8" t="inlineStr">
        <is>
          <t>BISA-100070022</t>
        </is>
      </c>
      <c r="H478" s="9" t="n">
        <v>2568.78</v>
      </c>
      <c r="I478" s="5" t="inlineStr">
        <is>
          <t>DEPÓSITO BANCARIO</t>
        </is>
      </c>
      <c r="J478" s="5" t="inlineStr">
        <is>
          <t>2464 LUIS FERNANDO GUEVARA PECA</t>
        </is>
      </c>
    </row>
    <row r="479">
      <c r="A479" s="5" t="inlineStr">
        <is>
          <t>CCAJ-LP02/20/2023</t>
        </is>
      </c>
      <c r="B479" s="6" t="n">
        <v>44940.74305413194</v>
      </c>
      <c r="C479" s="5" t="inlineStr">
        <is>
          <t>3884 RIBANA RUTH REA RUEDA</t>
        </is>
      </c>
      <c r="D479" s="15" t="n">
        <v>45163194665</v>
      </c>
      <c r="E479" s="8" t="inlineStr">
        <is>
          <t>BISA-100070022</t>
        </is>
      </c>
      <c r="H479" s="9" t="n">
        <v>192.33</v>
      </c>
      <c r="I479" s="5" t="inlineStr">
        <is>
          <t>DEPÓSITO BANCARIO</t>
        </is>
      </c>
      <c r="J479" s="5" t="inlineStr">
        <is>
          <t>2464 LUIS FERNANDO GUEVARA PECA</t>
        </is>
      </c>
    </row>
    <row r="480">
      <c r="A480" s="5" t="inlineStr">
        <is>
          <t>CCAJ-LP02/20/2023</t>
        </is>
      </c>
      <c r="B480" s="6" t="n">
        <v>44940.74305413194</v>
      </c>
      <c r="C480" s="5" t="inlineStr">
        <is>
          <t>3884 RIBANA RUTH REA RUEDA</t>
        </is>
      </c>
      <c r="D480" s="7" t="n">
        <v>238282</v>
      </c>
      <c r="E480" s="8" t="inlineStr">
        <is>
          <t>BISA-100070022</t>
        </is>
      </c>
      <c r="H480" s="9" t="n">
        <v>17205.3</v>
      </c>
      <c r="I480" s="5" t="inlineStr">
        <is>
          <t>DEPÓSITO BANCARIO</t>
        </is>
      </c>
      <c r="J480" s="5" t="inlineStr">
        <is>
          <t>4276 CARLOS MARCELO REQUENA TERAN</t>
        </is>
      </c>
    </row>
    <row r="481">
      <c r="A481" s="5" t="inlineStr">
        <is>
          <t>CCAJ-LP02/20/2023</t>
        </is>
      </c>
      <c r="B481" s="6" t="n">
        <v>44940.74305413194</v>
      </c>
      <c r="C481" s="5" t="inlineStr">
        <is>
          <t>3884 RIBANA RUTH REA RUEDA</t>
        </is>
      </c>
      <c r="D481" s="7" t="n">
        <v>201674</v>
      </c>
      <c r="E481" s="8" t="inlineStr">
        <is>
          <t>BISA-100070022</t>
        </is>
      </c>
      <c r="H481" s="9" t="n">
        <v>18308.8</v>
      </c>
      <c r="I481" s="5" t="inlineStr">
        <is>
          <t>DEPÓSITO BANCARIO</t>
        </is>
      </c>
      <c r="J481" s="5" t="inlineStr">
        <is>
          <t>4190 JESUS FELCY MENDOZA CAHUANA</t>
        </is>
      </c>
    </row>
    <row r="482">
      <c r="A482" s="5" t="inlineStr">
        <is>
          <t>CCAJ-LP02/20/2023</t>
        </is>
      </c>
      <c r="B482" s="6" t="n">
        <v>44940.74305413194</v>
      </c>
      <c r="C482" s="5" t="inlineStr">
        <is>
          <t>3884 RIBANA RUTH REA RUEDA</t>
        </is>
      </c>
      <c r="D482" s="7" t="n"/>
      <c r="E482" s="8" t="n"/>
      <c r="F482" s="9" t="n">
        <v>8835.4</v>
      </c>
      <c r="I482" s="10" t="inlineStr">
        <is>
          <t>EFECTIVO</t>
        </is>
      </c>
      <c r="J482" s="5" t="inlineStr">
        <is>
          <t>136 OSCAR REYNALDO LIMACHI SURCO</t>
        </is>
      </c>
    </row>
    <row r="483">
      <c r="A483" s="5" t="inlineStr">
        <is>
          <t>CCAJ-LP02/20/2023</t>
        </is>
      </c>
      <c r="B483" s="6" t="n">
        <v>44940.74305413194</v>
      </c>
      <c r="C483" s="5" t="inlineStr">
        <is>
          <t>3884 RIBANA RUTH REA RUEDA</t>
        </is>
      </c>
      <c r="D483" s="7" t="n"/>
      <c r="E483" s="8" t="n"/>
      <c r="F483" s="9" t="n">
        <v>3721</v>
      </c>
      <c r="I483" s="10" t="inlineStr">
        <is>
          <t>EFECTIVO</t>
        </is>
      </c>
      <c r="J483" s="5" t="inlineStr">
        <is>
          <t>266 SANTIAGO MACHACA CALCINA</t>
        </is>
      </c>
    </row>
    <row r="484">
      <c r="A484" s="5" t="inlineStr">
        <is>
          <t>CCAJ-LP02/20/2023</t>
        </is>
      </c>
      <c r="B484" s="6" t="n">
        <v>44940.74305413194</v>
      </c>
      <c r="C484" s="5" t="inlineStr">
        <is>
          <t>3884 RIBANA RUTH REA RUEDA</t>
        </is>
      </c>
      <c r="D484" s="7" t="n"/>
      <c r="E484" s="8" t="n"/>
      <c r="F484" s="9" t="n">
        <v>36732.3</v>
      </c>
      <c r="I484" s="10" t="inlineStr">
        <is>
          <t>EFECTIVO</t>
        </is>
      </c>
      <c r="J484" s="5" t="inlineStr">
        <is>
          <t>331 CARLOS ALFREDO GUTIERREZ HUANCA</t>
        </is>
      </c>
    </row>
    <row r="485">
      <c r="A485" s="5" t="inlineStr">
        <is>
          <t>CCAJ-LP02/20/2023</t>
        </is>
      </c>
      <c r="B485" s="6" t="n">
        <v>44940.74305413194</v>
      </c>
      <c r="C485" s="5" t="inlineStr">
        <is>
          <t>3884 RIBANA RUTH REA RUEDA</t>
        </is>
      </c>
      <c r="D485" s="7" t="n"/>
      <c r="E485" s="8" t="n"/>
      <c r="F485" s="9" t="n">
        <v>14926</v>
      </c>
      <c r="I485" s="10" t="inlineStr">
        <is>
          <t>EFECTIVO</t>
        </is>
      </c>
      <c r="J485" s="5" t="inlineStr">
        <is>
          <t>584 FREDDY FEDERICO FLORES MARIN</t>
        </is>
      </c>
    </row>
    <row r="486">
      <c r="A486" s="5" t="inlineStr">
        <is>
          <t>CCAJ-LP02/20/2023</t>
        </is>
      </c>
      <c r="B486" s="6" t="n">
        <v>44940.74305413194</v>
      </c>
      <c r="C486" s="5" t="inlineStr">
        <is>
          <t>3884 RIBANA RUTH REA RUEDA</t>
        </is>
      </c>
      <c r="D486" s="7" t="n"/>
      <c r="E486" s="8" t="n"/>
      <c r="F486" s="9" t="n">
        <v>11852.5</v>
      </c>
      <c r="I486" s="10" t="inlineStr">
        <is>
          <t>EFECTIVO</t>
        </is>
      </c>
      <c r="J486" s="5" t="inlineStr">
        <is>
          <t>883 FRANKLIN CARDOZO RIVERA</t>
        </is>
      </c>
    </row>
    <row r="487">
      <c r="A487" s="5" t="inlineStr">
        <is>
          <t>CCAJ-LP02/20/2023</t>
        </is>
      </c>
      <c r="B487" s="6" t="n">
        <v>44940.74305413194</v>
      </c>
      <c r="C487" s="5" t="inlineStr">
        <is>
          <t>3884 RIBANA RUTH REA RUEDA</t>
        </is>
      </c>
      <c r="D487" s="7" t="n"/>
      <c r="E487" s="8" t="n"/>
      <c r="F487" s="9" t="n">
        <v>14941.5</v>
      </c>
      <c r="I487" s="10" t="inlineStr">
        <is>
          <t>EFECTIVO</t>
        </is>
      </c>
      <c r="J487" s="5" t="inlineStr">
        <is>
          <t>1116 VLADIMIR FRANZ ATAHUACHI RODRIGUEZ</t>
        </is>
      </c>
    </row>
    <row r="488">
      <c r="A488" s="5" t="inlineStr">
        <is>
          <t>CCAJ-LP02/20/2023</t>
        </is>
      </c>
      <c r="B488" s="6" t="n">
        <v>44940.74305413194</v>
      </c>
      <c r="C488" s="5" t="inlineStr">
        <is>
          <t>3884 RIBANA RUTH REA RUEDA</t>
        </is>
      </c>
      <c r="D488" s="7" t="n"/>
      <c r="E488" s="8" t="n"/>
      <c r="F488" s="9" t="n">
        <v>16588.8</v>
      </c>
      <c r="I488" s="10" t="inlineStr">
        <is>
          <t>EFECTIVO</t>
        </is>
      </c>
      <c r="J488" s="5" t="inlineStr">
        <is>
          <t>1180 JAIME RAMIRO CHACON PAREDES</t>
        </is>
      </c>
    </row>
    <row r="489">
      <c r="A489" s="5" t="inlineStr">
        <is>
          <t>CCAJ-LP02/20/2023</t>
        </is>
      </c>
      <c r="B489" s="6" t="n">
        <v>44940.74305413194</v>
      </c>
      <c r="C489" s="5" t="inlineStr">
        <is>
          <t>3884 RIBANA RUTH REA RUEDA</t>
        </is>
      </c>
      <c r="D489" s="7" t="n"/>
      <c r="E489" s="8" t="n"/>
      <c r="F489" s="9" t="n">
        <v>10857.7</v>
      </c>
      <c r="I489" s="10" t="inlineStr">
        <is>
          <t>EFECTIVO</t>
        </is>
      </c>
      <c r="J489" s="8" t="inlineStr">
        <is>
          <t>2597 JOSE MAIDANA LP - T01</t>
        </is>
      </c>
    </row>
    <row r="490">
      <c r="A490" s="5" t="inlineStr">
        <is>
          <t>CCAJ-LP02/20/2023</t>
        </is>
      </c>
      <c r="B490" s="6" t="n">
        <v>44940.74305413194</v>
      </c>
      <c r="C490" s="5" t="inlineStr">
        <is>
          <t>3884 RIBANA RUTH REA RUEDA</t>
        </is>
      </c>
      <c r="D490" s="7" t="n"/>
      <c r="E490" s="8" t="n"/>
      <c r="F490" s="9" t="n">
        <v>11100.5</v>
      </c>
      <c r="I490" s="10" t="inlineStr">
        <is>
          <t>EFECTIVO</t>
        </is>
      </c>
      <c r="J490" s="8" t="inlineStr">
        <is>
          <t>2597 JOSE MAIDANA LP - T02</t>
        </is>
      </c>
    </row>
    <row r="491">
      <c r="A491" s="5" t="inlineStr">
        <is>
          <t>CCAJ-LP02/20/2023</t>
        </is>
      </c>
      <c r="B491" s="6" t="n">
        <v>44940.74305413194</v>
      </c>
      <c r="C491" s="5" t="inlineStr">
        <is>
          <t>3884 RIBANA RUTH REA RUEDA</t>
        </is>
      </c>
      <c r="D491" s="7" t="n"/>
      <c r="E491" s="8" t="n"/>
      <c r="F491" s="9" t="n">
        <v>10306.1</v>
      </c>
      <c r="I491" s="10" t="inlineStr">
        <is>
          <t>EFECTIVO</t>
        </is>
      </c>
      <c r="J491" s="8" t="inlineStr">
        <is>
          <t>2597 JOSE MAIDANA LP - T03</t>
        </is>
      </c>
    </row>
    <row r="492">
      <c r="A492" s="5" t="inlineStr">
        <is>
          <t>CCAJ-LP02/20/2023</t>
        </is>
      </c>
      <c r="B492" s="6" t="n">
        <v>44940.74305413194</v>
      </c>
      <c r="C492" s="5" t="inlineStr">
        <is>
          <t>3884 RIBANA RUTH REA RUEDA</t>
        </is>
      </c>
      <c r="D492" s="7" t="n"/>
      <c r="E492" s="8" t="n"/>
      <c r="F492" s="9" t="n">
        <v>10848.1</v>
      </c>
      <c r="I492" s="10" t="inlineStr">
        <is>
          <t>EFECTIVO</t>
        </is>
      </c>
      <c r="J492" s="8" t="inlineStr">
        <is>
          <t>2597 JOSE MAIDANA LP - T04</t>
        </is>
      </c>
    </row>
    <row r="493">
      <c r="A493" s="11" t="inlineStr">
        <is>
          <t>SAP</t>
        </is>
      </c>
      <c r="B493" s="3" t="n"/>
      <c r="C493" s="3" t="n"/>
      <c r="D493" s="7" t="n"/>
      <c r="E493" s="8" t="n"/>
      <c r="F493" s="37">
        <f>SUM(F474:G492)</f>
        <v/>
      </c>
      <c r="H493" s="9" t="n"/>
      <c r="I493" s="5" t="n"/>
      <c r="J493" s="8" t="n"/>
    </row>
    <row r="494" ht="15.75" customHeight="1">
      <c r="A494" s="13" t="inlineStr">
        <is>
          <t>FECHA</t>
        </is>
      </c>
      <c r="B494" s="13" t="inlineStr">
        <is>
          <t>CIERRE DE CAJA</t>
        </is>
      </c>
      <c r="C494" s="13" t="inlineStr">
        <is>
          <t>IMPORTE</t>
        </is>
      </c>
      <c r="D494" s="22" t="n">
        <v>112603427</v>
      </c>
      <c r="E494" s="31" t="inlineStr">
        <is>
          <t>ANULADO</t>
        </is>
      </c>
      <c r="H494" s="9" t="n"/>
      <c r="I494" s="5" t="n"/>
      <c r="J494" s="8" t="n"/>
    </row>
    <row r="497">
      <c r="A497" s="1" t="inlineStr">
        <is>
          <t>Cierre Caja</t>
        </is>
      </c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3" t="inlineStr">
        <is>
          <t>Del 16/01/2022</t>
        </is>
      </c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98" t="inlineStr">
        <is>
          <t>Cierre Caja</t>
        </is>
      </c>
      <c r="B499" s="98" t="inlineStr">
        <is>
          <t>Fecha</t>
        </is>
      </c>
      <c r="C499" s="98" t="inlineStr">
        <is>
          <t>Cajero</t>
        </is>
      </c>
      <c r="D499" s="98" t="inlineStr">
        <is>
          <t>Nro Voucher</t>
        </is>
      </c>
      <c r="E499" s="98" t="inlineStr">
        <is>
          <t>Nro Cuenta</t>
        </is>
      </c>
      <c r="F499" s="98" t="inlineStr">
        <is>
          <t>Tipo Ingreso</t>
        </is>
      </c>
      <c r="G499" s="99" t="n"/>
      <c r="H499" s="100" t="n"/>
      <c r="I499" s="98" t="inlineStr">
        <is>
          <t>TIPO DE INGRESO</t>
        </is>
      </c>
      <c r="J499" s="98" t="inlineStr">
        <is>
          <t>Cobrador</t>
        </is>
      </c>
    </row>
    <row r="500">
      <c r="A500" s="101" t="n"/>
      <c r="B500" s="101" t="n"/>
      <c r="C500" s="101" t="n"/>
      <c r="D500" s="101" t="n"/>
      <c r="E500" s="101" t="n"/>
      <c r="F500" s="4" t="inlineStr">
        <is>
          <t>EFECTIVO</t>
        </is>
      </c>
      <c r="G500" s="4" t="inlineStr">
        <is>
          <t>CHEQUE</t>
        </is>
      </c>
      <c r="H500" s="4" t="inlineStr">
        <is>
          <t>TRANSFERENCIA</t>
        </is>
      </c>
      <c r="I500" s="101" t="n"/>
      <c r="J500" s="101" t="n"/>
    </row>
    <row r="501">
      <c r="A501" s="5" t="inlineStr">
        <is>
          <t>CCAJ-LP02/21/202</t>
        </is>
      </c>
      <c r="B501" s="6" t="n">
        <v>44942.52054767361</v>
      </c>
      <c r="C501" s="5" t="inlineStr">
        <is>
          <t>3884 RIBANA RUTH REA RUEDA</t>
        </is>
      </c>
      <c r="D501" s="7" t="n"/>
      <c r="E501" s="8" t="n"/>
      <c r="F501" s="9" t="n">
        <v>5495.1</v>
      </c>
      <c r="I501" s="10" t="inlineStr">
        <is>
          <t>EFECTIVO</t>
        </is>
      </c>
      <c r="J501" s="5" t="inlineStr">
        <is>
          <t>331 CARLOS ALFREDO GUTIERREZ HUANCA</t>
        </is>
      </c>
    </row>
    <row r="502">
      <c r="A502" s="5" t="inlineStr">
        <is>
          <t>CCAJ-LP02/21/2023</t>
        </is>
      </c>
      <c r="B502" s="6" t="n">
        <v>44942.52054767361</v>
      </c>
      <c r="C502" s="5" t="inlineStr">
        <is>
          <t>3884 RIBANA RUTH REA RUEDA</t>
        </is>
      </c>
      <c r="D502" s="7" t="n"/>
      <c r="E502" s="8" t="n"/>
      <c r="F502" s="9" t="n">
        <v>9964.4</v>
      </c>
      <c r="I502" s="10" t="inlineStr">
        <is>
          <t>EFECTIVO</t>
        </is>
      </c>
      <c r="J502" s="8" t="inlineStr">
        <is>
          <t>108 GREGORIO RAMIREZ APAZA</t>
        </is>
      </c>
    </row>
    <row r="503">
      <c r="A503" s="5" t="inlineStr">
        <is>
          <t>CCAJ-LP02/21/2023</t>
        </is>
      </c>
      <c r="B503" s="6" t="n">
        <v>44942.52054767361</v>
      </c>
      <c r="C503" s="5" t="inlineStr">
        <is>
          <t>3884 RIBANA RUTH REA RUEDA</t>
        </is>
      </c>
      <c r="D503" s="7" t="n"/>
      <c r="E503" s="8" t="n"/>
      <c r="F503" s="9" t="n">
        <v>4265.6</v>
      </c>
      <c r="I503" s="10" t="inlineStr">
        <is>
          <t>EFECTIVO</t>
        </is>
      </c>
      <c r="J503" s="5" t="inlineStr">
        <is>
          <t>136 OSCAR REYNALDO LIMACHI SURCO</t>
        </is>
      </c>
    </row>
    <row r="504">
      <c r="A504" s="5" t="inlineStr">
        <is>
          <t>CCAJ-LP02/21/2023</t>
        </is>
      </c>
      <c r="B504" s="6" t="n">
        <v>44942.52054767361</v>
      </c>
      <c r="C504" s="5" t="inlineStr">
        <is>
          <t>3884 RIBANA RUTH REA RUEDA</t>
        </is>
      </c>
      <c r="D504" s="7" t="n"/>
      <c r="E504" s="8" t="n"/>
      <c r="F504" s="9" t="n">
        <v>2812</v>
      </c>
      <c r="I504" s="10" t="inlineStr">
        <is>
          <t>EFECTIVO</t>
        </is>
      </c>
      <c r="J504" s="5" t="inlineStr">
        <is>
          <t>266 SANTIAGO MACHACA CALCINA</t>
        </is>
      </c>
    </row>
    <row r="505">
      <c r="A505" s="5" t="inlineStr">
        <is>
          <t>CCAJ-LP02/21/2023</t>
        </is>
      </c>
      <c r="B505" s="6" t="n">
        <v>44942.52054767361</v>
      </c>
      <c r="C505" s="5" t="inlineStr">
        <is>
          <t>3884 RIBANA RUTH REA RUEDA</t>
        </is>
      </c>
      <c r="D505" s="7" t="n"/>
      <c r="E505" s="8" t="n"/>
      <c r="F505" s="9" t="n">
        <v>4715</v>
      </c>
      <c r="I505" s="10" t="inlineStr">
        <is>
          <t>EFECTIVO</t>
        </is>
      </c>
      <c r="J505" s="8" t="inlineStr">
        <is>
          <t>304 ALFREDO MENDOZA APAZA</t>
        </is>
      </c>
    </row>
    <row r="506">
      <c r="A506" s="5" t="inlineStr">
        <is>
          <t>CCAJ-LP02/21/2023</t>
        </is>
      </c>
      <c r="B506" s="6" t="n">
        <v>44942.52054767361</v>
      </c>
      <c r="C506" s="5" t="inlineStr">
        <is>
          <t>3884 RIBANA RUTH REA RUEDA</t>
        </is>
      </c>
      <c r="D506" s="7" t="n"/>
      <c r="E506" s="8" t="n"/>
      <c r="F506" s="9" t="n">
        <v>273</v>
      </c>
      <c r="I506" s="10" t="inlineStr">
        <is>
          <t>EFECTIVO</t>
        </is>
      </c>
      <c r="J506" s="5" t="inlineStr">
        <is>
          <t>584 FREDDY FEDERICO FLORES MARIN</t>
        </is>
      </c>
    </row>
    <row r="507">
      <c r="A507" s="5" t="inlineStr">
        <is>
          <t>CCAJ-LP02/21/2023</t>
        </is>
      </c>
      <c r="B507" s="6" t="n">
        <v>44942.52054767361</v>
      </c>
      <c r="C507" s="5" t="inlineStr">
        <is>
          <t>3884 RIBANA RUTH REA RUEDA</t>
        </is>
      </c>
      <c r="D507" s="7" t="n"/>
      <c r="E507" s="8" t="n"/>
      <c r="F507" s="9" t="n">
        <v>5970</v>
      </c>
      <c r="I507" s="10" t="inlineStr">
        <is>
          <t>EFECTIVO</t>
        </is>
      </c>
      <c r="J507" s="5" t="inlineStr">
        <is>
          <t>883 FRANKLIN CARDOZO RIVERA</t>
        </is>
      </c>
    </row>
    <row r="508">
      <c r="A508" s="5" t="inlineStr">
        <is>
          <t>CCAJ-LP02/21/2023</t>
        </is>
      </c>
      <c r="B508" s="6" t="n">
        <v>44942.52054767361</v>
      </c>
      <c r="C508" s="5" t="inlineStr">
        <is>
          <t>3884 RIBANA RUTH REA RUEDA</t>
        </is>
      </c>
      <c r="D508" s="7" t="n"/>
      <c r="E508" s="8" t="n"/>
      <c r="F508" s="9" t="n">
        <v>12039.4</v>
      </c>
      <c r="I508" s="10" t="inlineStr">
        <is>
          <t>EFECTIVO</t>
        </is>
      </c>
      <c r="J508" s="5" t="inlineStr">
        <is>
          <t>1116 VLADIMIR FRANZ ATAHUACHI RODRIGUEZ</t>
        </is>
      </c>
    </row>
    <row r="509">
      <c r="A509" s="5" t="inlineStr">
        <is>
          <t>CCAJ-LP02/21/2023</t>
        </is>
      </c>
      <c r="B509" s="6" t="n">
        <v>44942.52054767361</v>
      </c>
      <c r="C509" s="5" t="inlineStr">
        <is>
          <t>3884 RIBANA RUTH REA RUEDA</t>
        </is>
      </c>
      <c r="D509" s="7" t="n"/>
      <c r="E509" s="8" t="n"/>
      <c r="F509" s="9" t="n">
        <v>19900.7</v>
      </c>
      <c r="I509" s="10" t="inlineStr">
        <is>
          <t>EFECTIVO</t>
        </is>
      </c>
      <c r="J509" s="5" t="inlineStr">
        <is>
          <t>1180 JAIME RAMIRO CHACON PAREDES</t>
        </is>
      </c>
    </row>
    <row r="510">
      <c r="A510" s="5" t="inlineStr">
        <is>
          <t>CCAJ-LP02/21/2023</t>
        </is>
      </c>
      <c r="B510" s="6" t="n">
        <v>44942.52054767361</v>
      </c>
      <c r="C510" s="5" t="inlineStr">
        <is>
          <t>3884 RIBANA RUTH REA RUEDA</t>
        </is>
      </c>
      <c r="D510" s="7" t="n"/>
      <c r="E510" s="8" t="n"/>
      <c r="F510" s="9" t="n">
        <v>10945.8</v>
      </c>
      <c r="I510" s="10" t="inlineStr">
        <is>
          <t>EFECTIVO</t>
        </is>
      </c>
      <c r="J510" s="5" t="inlineStr">
        <is>
          <t>3052 JUAN JOSE MACHACA TORREZ</t>
        </is>
      </c>
    </row>
    <row r="511">
      <c r="A511" s="5" t="inlineStr">
        <is>
          <t>CCAJ-LP02/21/2023</t>
        </is>
      </c>
      <c r="B511" s="6" t="n">
        <v>44942.52054767361</v>
      </c>
      <c r="C511" s="5" t="inlineStr">
        <is>
          <t>3884 RIBANA RUTH REA RUEDA</t>
        </is>
      </c>
      <c r="D511" s="7" t="n"/>
      <c r="E511" s="8" t="n"/>
      <c r="F511" s="9" t="n">
        <v>6670.8</v>
      </c>
      <c r="I511" s="10" t="inlineStr">
        <is>
          <t>EFECTIVO</t>
        </is>
      </c>
      <c r="J511" s="8" t="inlineStr">
        <is>
          <t>2597 JOSE MAIDANA LP - T01</t>
        </is>
      </c>
    </row>
    <row r="512">
      <c r="A512" s="5" t="inlineStr">
        <is>
          <t>CCAJ-LP02/21/2023</t>
        </is>
      </c>
      <c r="B512" s="6" t="n">
        <v>44942.52054767361</v>
      </c>
      <c r="C512" s="5" t="inlineStr">
        <is>
          <t>3884 RIBANA RUTH REA RUEDA</t>
        </is>
      </c>
      <c r="D512" s="7" t="n"/>
      <c r="E512" s="8" t="n"/>
      <c r="F512" s="9" t="n">
        <v>3705.8</v>
      </c>
      <c r="I512" s="10" t="inlineStr">
        <is>
          <t>EFECTIVO</t>
        </is>
      </c>
      <c r="J512" s="8" t="inlineStr">
        <is>
          <t>2597 JOSE MAIDANA LP - T02</t>
        </is>
      </c>
    </row>
    <row r="513">
      <c r="A513" s="5" t="inlineStr">
        <is>
          <t>CCAJ-LP02/21/2023</t>
        </is>
      </c>
      <c r="B513" s="6" t="n">
        <v>44942.52054767361</v>
      </c>
      <c r="C513" s="5" t="inlineStr">
        <is>
          <t>3884 RIBANA RUTH REA RUEDA</t>
        </is>
      </c>
      <c r="D513" s="7" t="n"/>
      <c r="E513" s="8" t="n"/>
      <c r="F513" s="9" t="n">
        <v>11849.5</v>
      </c>
      <c r="I513" s="10" t="inlineStr">
        <is>
          <t>EFECTIVO</t>
        </is>
      </c>
      <c r="J513" s="8" t="inlineStr">
        <is>
          <t>2597 JOSE MAIDANA LP - T03</t>
        </is>
      </c>
    </row>
    <row r="514">
      <c r="A514" s="5" t="inlineStr">
        <is>
          <t>CCAJ-LP02/21/2023</t>
        </is>
      </c>
      <c r="B514" s="6" t="n">
        <v>44942.52054767361</v>
      </c>
      <c r="C514" s="5" t="inlineStr">
        <is>
          <t>3884 RIBANA RUTH REA RUEDA</t>
        </is>
      </c>
      <c r="D514" s="7" t="n"/>
      <c r="E514" s="8" t="n"/>
      <c r="F514" s="9" t="n">
        <v>5970.5</v>
      </c>
      <c r="I514" s="10" t="inlineStr">
        <is>
          <t>EFECTIVO</t>
        </is>
      </c>
      <c r="J514" s="8" t="inlineStr">
        <is>
          <t>2597 JOSE MAIDANA LP - T04</t>
        </is>
      </c>
    </row>
    <row r="515">
      <c r="A515" s="5" t="inlineStr">
        <is>
          <t>CCAJ-LP02/21/2023</t>
        </is>
      </c>
      <c r="B515" s="6" t="n">
        <v>44942.52054767361</v>
      </c>
      <c r="C515" s="5" t="inlineStr">
        <is>
          <t>3884 RIBANA RUTH REA RUEDA</t>
        </is>
      </c>
      <c r="D515" s="7" t="n"/>
      <c r="E515" s="8" t="n"/>
      <c r="F515" s="9" t="n">
        <v>15115.2</v>
      </c>
      <c r="I515" s="10" t="inlineStr">
        <is>
          <t>EFECTIVO</t>
        </is>
      </c>
      <c r="J515" s="8" t="inlineStr">
        <is>
          <t>2597 JOSE MAIDANA LP - T05</t>
        </is>
      </c>
    </row>
    <row r="516">
      <c r="A516" s="5" t="inlineStr">
        <is>
          <t>CCAJ-LP02/21/2023</t>
        </is>
      </c>
      <c r="B516" s="6" t="n">
        <v>44942.52054767361</v>
      </c>
      <c r="C516" s="5" t="inlineStr">
        <is>
          <t>3884 RIBANA RUTH REA RUEDA</t>
        </is>
      </c>
      <c r="D516" s="7" t="n"/>
      <c r="E516" s="8" t="n"/>
      <c r="F516" s="9" t="n">
        <v>11429.8</v>
      </c>
      <c r="I516" s="10" t="inlineStr">
        <is>
          <t>EFECTIVO</t>
        </is>
      </c>
      <c r="J516" s="8" t="inlineStr">
        <is>
          <t>2597 JOSE MAIDANA LP - T06</t>
        </is>
      </c>
    </row>
    <row r="517">
      <c r="A517" s="11" t="inlineStr">
        <is>
          <t>SAP</t>
        </is>
      </c>
      <c r="B517" s="3" t="n"/>
      <c r="C517" s="3" t="n"/>
      <c r="D517" s="7" t="n"/>
      <c r="E517" s="8" t="n"/>
      <c r="F517" s="37">
        <f>SUM(F501:G516)</f>
        <v/>
      </c>
      <c r="H517" s="9" t="n"/>
      <c r="I517" s="10" t="n"/>
      <c r="J517" s="5" t="n"/>
    </row>
    <row r="518" ht="15.75" customHeight="1">
      <c r="A518" s="13" t="inlineStr">
        <is>
          <t>FECHA</t>
        </is>
      </c>
      <c r="B518" s="13" t="inlineStr">
        <is>
          <t>CIERRE DE CAJA</t>
        </is>
      </c>
      <c r="C518" s="13" t="inlineStr">
        <is>
          <t>IMPORTE</t>
        </is>
      </c>
      <c r="D518" s="22" t="n">
        <v>112603428</v>
      </c>
      <c r="E518" s="31" t="inlineStr">
        <is>
          <t>ANULADO</t>
        </is>
      </c>
      <c r="H518" s="9" t="n"/>
      <c r="I518" s="10" t="n"/>
      <c r="J518" s="5" t="n"/>
    </row>
    <row r="519">
      <c r="A519" s="5" t="n"/>
      <c r="B519" s="6" t="n"/>
      <c r="C519" s="5" t="n"/>
      <c r="D519" s="7" t="n"/>
      <c r="E519" s="8" t="n"/>
      <c r="H519" s="9" t="n"/>
      <c r="I519" s="10" t="n"/>
      <c r="J519" s="5" t="n"/>
    </row>
    <row r="520">
      <c r="A520" s="40" t="inlineStr">
        <is>
          <t>CCAJ-LP02/21/2023 ANULADO POR ANULACION FACTURAS SIMSA S/G CORREO DEL 31/01/2023 REEMPLAZADO CON EL CCAJ-LP02/46/2023</t>
        </is>
      </c>
      <c r="B520" s="52" t="n"/>
      <c r="C520" s="40" t="n"/>
      <c r="D520" s="23" t="n"/>
      <c r="E520" s="71" t="n"/>
      <c r="F520" s="30" t="n"/>
      <c r="G520" s="30" t="n"/>
      <c r="H520" s="78" t="n"/>
      <c r="I520" s="10" t="n"/>
      <c r="J520" s="5" t="n"/>
    </row>
    <row r="521">
      <c r="A521" s="5" t="n"/>
      <c r="B521" s="6" t="n"/>
      <c r="C521" s="5" t="n"/>
      <c r="D521" s="7" t="n"/>
      <c r="E521" s="8" t="n"/>
      <c r="H521" s="9" t="n"/>
      <c r="I521" s="10" t="n"/>
      <c r="J521" s="5" t="n"/>
    </row>
    <row r="522">
      <c r="A522" s="5" t="inlineStr">
        <is>
          <t>CCAJ-LP02/22/202</t>
        </is>
      </c>
      <c r="B522" s="6" t="n">
        <v>44942.84601805556</v>
      </c>
      <c r="C522" s="5" t="inlineStr">
        <is>
          <t>3884 RIBANA RUTH REA RUEDA</t>
        </is>
      </c>
      <c r="D522" s="15" t="n">
        <v>511673194573</v>
      </c>
      <c r="E522" s="8" t="inlineStr">
        <is>
          <t>BISA-100070022</t>
        </is>
      </c>
      <c r="H522" s="9" t="n">
        <v>1681.32</v>
      </c>
      <c r="I522" s="5" t="inlineStr">
        <is>
          <t>DEPÓSITO BANCARIO</t>
        </is>
      </c>
      <c r="J522" s="5" t="inlineStr">
        <is>
          <t>2464 LUIS FERNANDO GUEVARA PECA</t>
        </is>
      </c>
    </row>
    <row r="523">
      <c r="A523" s="5" t="inlineStr">
        <is>
          <t>CCAJ-LP02/22/2023</t>
        </is>
      </c>
      <c r="B523" s="6" t="n">
        <v>44942.84601805556</v>
      </c>
      <c r="C523" s="5" t="inlineStr">
        <is>
          <t>3884 RIBANA RUTH REA RUEDA</t>
        </is>
      </c>
      <c r="D523" s="15" t="n">
        <v>45173175304</v>
      </c>
      <c r="E523" s="8" t="inlineStr">
        <is>
          <t>BISA-100070022</t>
        </is>
      </c>
      <c r="H523" s="9" t="n">
        <v>477.2</v>
      </c>
      <c r="I523" s="5" t="inlineStr">
        <is>
          <t>DEPÓSITO BANCARIO</t>
        </is>
      </c>
      <c r="J523" s="5" t="inlineStr">
        <is>
          <t>4276 CARLOS MARCELO REQUENA TERAN</t>
        </is>
      </c>
    </row>
    <row r="524">
      <c r="A524" s="5" t="inlineStr">
        <is>
          <t>CCAJ-LP02/22/2023</t>
        </is>
      </c>
      <c r="B524" s="6" t="n">
        <v>44942.84601805556</v>
      </c>
      <c r="C524" s="5" t="inlineStr">
        <is>
          <t>3884 RIBANA RUTH REA RUEDA</t>
        </is>
      </c>
      <c r="D524" s="15" t="n">
        <v>45123244491</v>
      </c>
      <c r="E524" s="8" t="inlineStr">
        <is>
          <t>BISA-100070022</t>
        </is>
      </c>
      <c r="H524" s="9" t="n">
        <v>2220</v>
      </c>
      <c r="I524" s="5" t="inlineStr">
        <is>
          <t>DEPÓSITO BANCARIO</t>
        </is>
      </c>
      <c r="J524" s="5" t="inlineStr">
        <is>
          <t>4190 JESUS FELCY MENDOZA CAHUANA</t>
        </is>
      </c>
    </row>
    <row r="525">
      <c r="A525" s="5" t="inlineStr">
        <is>
          <t>CCAJ-LP02/22/2023</t>
        </is>
      </c>
      <c r="B525" s="6" t="n">
        <v>44942.84601805556</v>
      </c>
      <c r="C525" s="5" t="inlineStr">
        <is>
          <t>3884 RIBANA RUTH REA RUEDA</t>
        </is>
      </c>
      <c r="D525" s="15" t="n">
        <v>51167319383</v>
      </c>
      <c r="E525" s="8" t="inlineStr">
        <is>
          <t>BISA-100070022</t>
        </is>
      </c>
      <c r="H525" s="9" t="n">
        <v>1829.35</v>
      </c>
      <c r="I525" s="5" t="inlineStr">
        <is>
          <t>DEPÓSITO BANCARIO</t>
        </is>
      </c>
      <c r="J525" s="5" t="inlineStr">
        <is>
          <t>2464 LUIS FERNANDO GUEVARA PECA</t>
        </is>
      </c>
    </row>
    <row r="526">
      <c r="A526" s="5" t="inlineStr">
        <is>
          <t>CCAJ-LP02/22/2023</t>
        </is>
      </c>
      <c r="B526" s="6" t="n">
        <v>44942.84601805556</v>
      </c>
      <c r="C526" s="5" t="inlineStr">
        <is>
          <t>3884 RIBANA RUTH REA RUEDA</t>
        </is>
      </c>
      <c r="D526" s="15" t="n">
        <v>511673193831</v>
      </c>
      <c r="E526" s="8" t="inlineStr">
        <is>
          <t>BISA-100070022</t>
        </is>
      </c>
      <c r="H526" s="9" t="n">
        <v>174.18</v>
      </c>
      <c r="I526" s="5" t="inlineStr">
        <is>
          <t>DEPÓSITO BANCARIO</t>
        </is>
      </c>
      <c r="J526" s="5" t="inlineStr">
        <is>
          <t>2464 LUIS FERNANDO GUEVARA PECA</t>
        </is>
      </c>
    </row>
    <row r="527">
      <c r="A527" s="5" t="inlineStr">
        <is>
          <t>CCAJ-LP02/22/2023</t>
        </is>
      </c>
      <c r="B527" s="6" t="n">
        <v>44942.84601805556</v>
      </c>
      <c r="C527" s="5" t="inlineStr">
        <is>
          <t>3884 RIBANA RUTH REA RUEDA</t>
        </is>
      </c>
      <c r="D527" s="15" t="n">
        <v>511673193832</v>
      </c>
      <c r="E527" s="8" t="inlineStr">
        <is>
          <t>BISA-100070022</t>
        </is>
      </c>
      <c r="H527" s="9" t="n">
        <v>726.74</v>
      </c>
      <c r="I527" s="5" t="inlineStr">
        <is>
          <t>DEPÓSITO BANCARIO</t>
        </is>
      </c>
      <c r="J527" s="5" t="inlineStr">
        <is>
          <t>2464 LUIS FERNANDO GUEVARA PECA</t>
        </is>
      </c>
    </row>
    <row r="528">
      <c r="A528" s="5" t="inlineStr">
        <is>
          <t>CCAJ-LP02/22/2023</t>
        </is>
      </c>
      <c r="B528" s="6" t="n">
        <v>44942.84601805556</v>
      </c>
      <c r="C528" s="5" t="inlineStr">
        <is>
          <t>3884 RIBANA RUTH REA RUEDA</t>
        </is>
      </c>
      <c r="D528" s="15" t="n">
        <v>511673193833</v>
      </c>
      <c r="E528" s="8" t="inlineStr">
        <is>
          <t>BISA-100070022</t>
        </is>
      </c>
      <c r="H528" s="9" t="n">
        <v>408.7</v>
      </c>
      <c r="I528" s="5" t="inlineStr">
        <is>
          <t>DEPÓSITO BANCARIO</t>
        </is>
      </c>
      <c r="J528" s="5" t="inlineStr">
        <is>
          <t>2464 LUIS FERNANDO GUEVARA PECA</t>
        </is>
      </c>
    </row>
    <row r="529">
      <c r="A529" s="5" t="inlineStr">
        <is>
          <t>CCAJ-LP02/22/2023</t>
        </is>
      </c>
      <c r="B529" s="6" t="n">
        <v>44942.84601805556</v>
      </c>
      <c r="C529" s="5" t="inlineStr">
        <is>
          <t>3884 RIBANA RUTH REA RUEDA</t>
        </is>
      </c>
      <c r="D529" s="15" t="n">
        <v>511673193834</v>
      </c>
      <c r="E529" s="8" t="inlineStr">
        <is>
          <t>BISA-100070022</t>
        </is>
      </c>
      <c r="H529" s="9" t="n">
        <v>178971.97</v>
      </c>
      <c r="I529" s="5" t="inlineStr">
        <is>
          <t>DEPÓSITO BANCARIO</t>
        </is>
      </c>
      <c r="J529" s="5" t="inlineStr">
        <is>
          <t>2464 LUIS FERNANDO GUEVARA PECA</t>
        </is>
      </c>
    </row>
    <row r="530">
      <c r="A530" s="5" t="inlineStr">
        <is>
          <t>CCAJ-LP02/22/2023</t>
        </is>
      </c>
      <c r="B530" s="6" t="n">
        <v>44942.84601805556</v>
      </c>
      <c r="C530" s="5" t="inlineStr">
        <is>
          <t>3884 RIBANA RUTH REA RUEDA</t>
        </is>
      </c>
      <c r="D530" s="15" t="n">
        <v>51217471672</v>
      </c>
      <c r="E530" s="8" t="inlineStr">
        <is>
          <t>BISA-100070022</t>
        </is>
      </c>
      <c r="H530" s="9" t="n">
        <v>4688</v>
      </c>
      <c r="I530" s="5" t="inlineStr">
        <is>
          <t>DEPÓSITO BANCARIO</t>
        </is>
      </c>
      <c r="J530" s="5" t="inlineStr">
        <is>
          <t>4276 CARLOS MARCELO REQUENA TERAN</t>
        </is>
      </c>
    </row>
    <row r="531">
      <c r="A531" s="5" t="inlineStr">
        <is>
          <t>CCAJ-LP02/22/2023</t>
        </is>
      </c>
      <c r="B531" s="6" t="n">
        <v>44942.84601805556</v>
      </c>
      <c r="C531" s="5" t="inlineStr">
        <is>
          <t>3884 RIBANA RUTH REA RUEDA</t>
        </is>
      </c>
      <c r="D531" s="7" t="n">
        <v>3090649825</v>
      </c>
      <c r="E531" s="5" t="inlineStr">
        <is>
          <t>BANCO UNION-10000020161539</t>
        </is>
      </c>
      <c r="H531" s="9" t="n">
        <v>243</v>
      </c>
      <c r="I531" s="5" t="inlineStr">
        <is>
          <t>DEPÓSITO BANCARIO</t>
        </is>
      </c>
      <c r="J531" s="5" t="inlineStr">
        <is>
          <t>2464 LUIS FERNANDO GUEVARA PECA</t>
        </is>
      </c>
    </row>
    <row r="532">
      <c r="A532" s="5" t="inlineStr">
        <is>
          <t>CCAJ-LP02/22/2023</t>
        </is>
      </c>
      <c r="B532" s="6" t="n">
        <v>44942.84601805556</v>
      </c>
      <c r="C532" s="5" t="inlineStr">
        <is>
          <t>3884 RIBANA RUTH REA RUEDA</t>
        </is>
      </c>
      <c r="D532" s="15" t="n">
        <v>30906498251</v>
      </c>
      <c r="E532" s="5" t="inlineStr">
        <is>
          <t>BANCO UNION-10000020161539</t>
        </is>
      </c>
      <c r="H532" s="9" t="n">
        <v>5591.93</v>
      </c>
      <c r="I532" s="5" t="inlineStr">
        <is>
          <t>DEPÓSITO BANCARIO</t>
        </is>
      </c>
      <c r="J532" s="5" t="inlineStr">
        <is>
          <t>2464 LUIS FERNANDO GUEVARA PECA</t>
        </is>
      </c>
    </row>
    <row r="533">
      <c r="A533" s="5" t="inlineStr">
        <is>
          <t>CCAJ-LP02/22/2023</t>
        </is>
      </c>
      <c r="B533" s="6" t="n">
        <v>44942.84601805556</v>
      </c>
      <c r="C533" s="5" t="inlineStr">
        <is>
          <t>3884 RIBANA RUTH REA RUEDA</t>
        </is>
      </c>
      <c r="D533" s="15" t="n">
        <v>30906498252</v>
      </c>
      <c r="E533" s="5" t="inlineStr">
        <is>
          <t>BANCO UNION-10000020161539</t>
        </is>
      </c>
      <c r="H533" s="9" t="n">
        <v>8591.07</v>
      </c>
      <c r="I533" s="5" t="inlineStr">
        <is>
          <t>DEPÓSITO BANCARIO</t>
        </is>
      </c>
      <c r="J533" s="5" t="inlineStr">
        <is>
          <t>2464 LUIS FERNANDO GUEVARA PECA</t>
        </is>
      </c>
    </row>
    <row r="534">
      <c r="A534" s="5" t="inlineStr">
        <is>
          <t>CCAJ-LP02/22/2023</t>
        </is>
      </c>
      <c r="B534" s="6" t="n">
        <v>44942.84601805556</v>
      </c>
      <c r="C534" s="5" t="inlineStr">
        <is>
          <t>3884 RIBANA RUTH REA RUEDA</t>
        </is>
      </c>
      <c r="D534" s="15" t="n">
        <v>45123247010</v>
      </c>
      <c r="E534" s="8" t="inlineStr">
        <is>
          <t>BISA-100070022</t>
        </is>
      </c>
      <c r="H534" s="9" t="n">
        <v>396</v>
      </c>
      <c r="I534" s="5" t="inlineStr">
        <is>
          <t>DEPÓSITO BANCARIO</t>
        </is>
      </c>
      <c r="J534" s="5" t="inlineStr">
        <is>
          <t>4276 CARLOS MARCELO REQUENA TERAN</t>
        </is>
      </c>
    </row>
    <row r="535">
      <c r="A535" s="5" t="inlineStr">
        <is>
          <t>CCAJ-LP02/22/2023</t>
        </is>
      </c>
      <c r="B535" s="6" t="n">
        <v>44942.84601805556</v>
      </c>
      <c r="C535" s="5" t="inlineStr">
        <is>
          <t>3884 RIBANA RUTH REA RUEDA</t>
        </is>
      </c>
      <c r="D535" s="15" t="n">
        <v>81790159336</v>
      </c>
      <c r="E535" s="8" t="inlineStr">
        <is>
          <t>BISA-100070022</t>
        </is>
      </c>
      <c r="H535" s="9" t="n">
        <v>708</v>
      </c>
      <c r="I535" s="5" t="inlineStr">
        <is>
          <t>DEPÓSITO BANCARIO</t>
        </is>
      </c>
      <c r="J535" s="5" t="inlineStr">
        <is>
          <t>4190 JESUS FELCY MENDOZA CAHUANA</t>
        </is>
      </c>
    </row>
    <row r="536">
      <c r="A536" s="5" t="inlineStr">
        <is>
          <t>CCAJ-LP02/22/2023</t>
        </is>
      </c>
      <c r="B536" s="6" t="n">
        <v>44942.84601805556</v>
      </c>
      <c r="C536" s="5" t="inlineStr">
        <is>
          <t>3884 RIBANA RUTH REA RUEDA</t>
        </is>
      </c>
      <c r="D536" s="7" t="n">
        <v>238494</v>
      </c>
      <c r="E536" s="8" t="inlineStr">
        <is>
          <t>BISA-100070022</t>
        </is>
      </c>
      <c r="H536" s="9" t="n">
        <v>640.02</v>
      </c>
      <c r="I536" s="5" t="inlineStr">
        <is>
          <t>DEPÓSITO BANCARIO</t>
        </is>
      </c>
      <c r="J536" s="5" t="inlineStr">
        <is>
          <t>4276 CARLOS MARCELO REQUENA TERAN</t>
        </is>
      </c>
    </row>
    <row r="537">
      <c r="A537" s="5" t="inlineStr">
        <is>
          <t>CCAJ-LP02/22/2023</t>
        </is>
      </c>
      <c r="B537" s="6" t="n">
        <v>44942.84601805556</v>
      </c>
      <c r="C537" s="5" t="inlineStr">
        <is>
          <t>3884 RIBANA RUTH REA RUEDA</t>
        </is>
      </c>
      <c r="D537" s="7" t="n">
        <v>238495</v>
      </c>
      <c r="E537" s="8" t="inlineStr">
        <is>
          <t>BISA-100070022</t>
        </is>
      </c>
      <c r="H537" s="9" t="n">
        <v>10203.1</v>
      </c>
      <c r="I537" s="5" t="inlineStr">
        <is>
          <t>DEPÓSITO BANCARIO</t>
        </is>
      </c>
      <c r="J537" s="5" t="inlineStr">
        <is>
          <t>4276 CARLOS MARCELO REQUENA TERAN</t>
        </is>
      </c>
    </row>
    <row r="538">
      <c r="A538" s="5" t="inlineStr">
        <is>
          <t>CCAJ-LP02/22/2023</t>
        </is>
      </c>
      <c r="B538" s="6" t="n">
        <v>44942.84601805556</v>
      </c>
      <c r="C538" s="5" t="inlineStr">
        <is>
          <t>3884 RIBANA RUTH REA RUEDA</t>
        </is>
      </c>
      <c r="D538" s="15" t="n">
        <v>51167319457</v>
      </c>
      <c r="E538" s="8" t="inlineStr">
        <is>
          <t>BISA-100070022</t>
        </is>
      </c>
      <c r="H538" s="9" t="n">
        <v>8050.57</v>
      </c>
      <c r="I538" s="5" t="inlineStr">
        <is>
          <t>DEPÓSITO BANCARIO</t>
        </is>
      </c>
      <c r="J538" s="5" t="inlineStr">
        <is>
          <t>2464 LUIS FERNANDO GUEVARA PECA</t>
        </is>
      </c>
    </row>
    <row r="539">
      <c r="A539" s="5" t="inlineStr">
        <is>
          <t>CCAJ-LP02/22/2023</t>
        </is>
      </c>
      <c r="B539" s="6" t="n">
        <v>44942.84601805556</v>
      </c>
      <c r="C539" s="5" t="inlineStr">
        <is>
          <t>3884 RIBANA RUTH REA RUEDA</t>
        </is>
      </c>
      <c r="D539" s="7" t="n">
        <v>238505</v>
      </c>
      <c r="E539" s="8" t="inlineStr">
        <is>
          <t>BISA-100070022</t>
        </is>
      </c>
      <c r="H539" s="9" t="n">
        <v>23400</v>
      </c>
      <c r="I539" s="5" t="inlineStr">
        <is>
          <t>DEPÓSITO BANCARIO</t>
        </is>
      </c>
      <c r="J539" s="5" t="inlineStr">
        <is>
          <t>4190 JESUS FELCY MENDOZA CAHUANA</t>
        </is>
      </c>
    </row>
    <row r="540">
      <c r="A540" s="5" t="inlineStr">
        <is>
          <t>CCAJ-LP02/22/2023</t>
        </is>
      </c>
      <c r="B540" s="6" t="n">
        <v>44942.84601805556</v>
      </c>
      <c r="C540" s="5" t="inlineStr">
        <is>
          <t>3884 RIBANA RUTH REA RUEDA</t>
        </is>
      </c>
      <c r="D540" s="7" t="n">
        <v>238506</v>
      </c>
      <c r="E540" s="8" t="inlineStr">
        <is>
          <t>BISA-100070022</t>
        </is>
      </c>
      <c r="H540" s="9" t="n">
        <v>0.7</v>
      </c>
      <c r="I540" s="5" t="inlineStr">
        <is>
          <t>DEPÓSITO BANCARIO</t>
        </is>
      </c>
      <c r="J540" s="5" t="inlineStr">
        <is>
          <t>4190 JESUS FELCY MENDOZA CAHUANA</t>
        </is>
      </c>
    </row>
    <row r="541">
      <c r="A541" s="5" t="inlineStr">
        <is>
          <t>CCAJ-LP02/22/2023</t>
        </is>
      </c>
      <c r="B541" s="6" t="n">
        <v>44942.84601805556</v>
      </c>
      <c r="C541" s="5" t="inlineStr">
        <is>
          <t>3884 RIBANA RUTH REA RUEDA</t>
        </is>
      </c>
      <c r="D541" s="7" t="n">
        <v>238504</v>
      </c>
      <c r="E541" s="8" t="inlineStr">
        <is>
          <t>BISA-100072017</t>
        </is>
      </c>
      <c r="H541" s="9" t="n">
        <v>696</v>
      </c>
      <c r="I541" s="5" t="inlineStr">
        <is>
          <t>DEPÓSITO BANCARIO</t>
        </is>
      </c>
      <c r="J541" s="5" t="inlineStr">
        <is>
          <t>4190 JESUS FELCY MENDOZA CAHUANA</t>
        </is>
      </c>
    </row>
    <row r="542">
      <c r="A542" s="5" t="inlineStr">
        <is>
          <t>CCAJ-LP02/22/2023</t>
        </is>
      </c>
      <c r="B542" s="6" t="n">
        <v>44942.84601805556</v>
      </c>
      <c r="C542" s="5" t="inlineStr">
        <is>
          <t>3884 RIBANA RUTH REA RUEDA</t>
        </is>
      </c>
      <c r="D542" s="15" t="n">
        <v>511673194571</v>
      </c>
      <c r="E542" s="8" t="inlineStr">
        <is>
          <t>BISA-100070022</t>
        </is>
      </c>
      <c r="H542" s="9" t="n">
        <v>16851.24</v>
      </c>
      <c r="I542" s="5" t="inlineStr">
        <is>
          <t>DEPÓSITO BANCARIO</t>
        </is>
      </c>
      <c r="J542" s="5" t="inlineStr">
        <is>
          <t>2464 LUIS FERNANDO GUEVARA PECA</t>
        </is>
      </c>
    </row>
    <row r="543">
      <c r="A543" s="5" t="inlineStr">
        <is>
          <t>CCAJ-LP02/22/2023</t>
        </is>
      </c>
      <c r="B543" s="6" t="n">
        <v>44942.84601805556</v>
      </c>
      <c r="C543" s="5" t="inlineStr">
        <is>
          <t>3884 RIBANA RUTH REA RUEDA</t>
        </is>
      </c>
      <c r="D543" s="15" t="n">
        <v>511673194572</v>
      </c>
      <c r="E543" s="8" t="inlineStr">
        <is>
          <t>BISA-100070022</t>
        </is>
      </c>
      <c r="H543" s="9" t="n">
        <v>3638.3</v>
      </c>
      <c r="I543" s="5" t="inlineStr">
        <is>
          <t>DEPÓSITO BANCARIO</t>
        </is>
      </c>
      <c r="J543" s="5" t="inlineStr">
        <is>
          <t>2464 LUIS FERNANDO GUEVARA PECA</t>
        </is>
      </c>
    </row>
    <row r="544">
      <c r="A544" s="5" t="inlineStr">
        <is>
          <t>CCAJ-LP02/22/2023</t>
        </is>
      </c>
      <c r="B544" s="6" t="n">
        <v>44942.84601805556</v>
      </c>
      <c r="C544" s="5" t="inlineStr">
        <is>
          <t>3884 RIBANA RUTH REA RUEDA</t>
        </is>
      </c>
      <c r="D544" s="15" t="n">
        <v>511673194574</v>
      </c>
      <c r="E544" s="8" t="inlineStr">
        <is>
          <t>BISA-100070022</t>
        </is>
      </c>
      <c r="H544" s="9" t="n">
        <v>7369.02</v>
      </c>
      <c r="I544" s="5" t="inlineStr">
        <is>
          <t>DEPÓSITO BANCARIO</t>
        </is>
      </c>
      <c r="J544" s="5" t="inlineStr">
        <is>
          <t>2464 LUIS FERNANDO GUEVARA PECA</t>
        </is>
      </c>
    </row>
    <row r="545">
      <c r="A545" s="5" t="inlineStr">
        <is>
          <t>CCAJ-LP02/22/2023</t>
        </is>
      </c>
      <c r="B545" s="6" t="n">
        <v>44942.84601805556</v>
      </c>
      <c r="C545" s="5" t="inlineStr">
        <is>
          <t>3884 RIBANA RUTH REA RUEDA</t>
        </is>
      </c>
      <c r="D545" s="15" t="n">
        <v>511673194575</v>
      </c>
      <c r="E545" s="8" t="inlineStr">
        <is>
          <t>BISA-100070022</t>
        </is>
      </c>
      <c r="H545" s="9" t="n">
        <v>5716.56</v>
      </c>
      <c r="I545" s="5" t="inlineStr">
        <is>
          <t>DEPÓSITO BANCARIO</t>
        </is>
      </c>
      <c r="J545" s="5" t="inlineStr">
        <is>
          <t>2464 LUIS FERNANDO GUEVARA PECA</t>
        </is>
      </c>
    </row>
    <row r="546">
      <c r="A546" s="5" t="inlineStr">
        <is>
          <t>CCAJ-LP02/22/2023</t>
        </is>
      </c>
      <c r="B546" s="6" t="n">
        <v>44942.84601805556</v>
      </c>
      <c r="C546" s="5" t="inlineStr">
        <is>
          <t>3884 RIBANA RUTH REA RUEDA</t>
        </is>
      </c>
      <c r="D546" s="15" t="n">
        <v>511673194576</v>
      </c>
      <c r="E546" s="8" t="inlineStr">
        <is>
          <t>BISA-100070022</t>
        </is>
      </c>
      <c r="H546" s="9" t="n">
        <v>913.12</v>
      </c>
      <c r="I546" s="5" t="inlineStr">
        <is>
          <t>DEPÓSITO BANCARIO</t>
        </is>
      </c>
      <c r="J546" s="5" t="inlineStr">
        <is>
          <t>2464 LUIS FERNANDO GUEVARA PECA</t>
        </is>
      </c>
    </row>
    <row r="547">
      <c r="A547" s="5" t="inlineStr">
        <is>
          <t>CCAJ-LP02/22/2023</t>
        </is>
      </c>
      <c r="B547" s="6" t="n">
        <v>44942.84601805556</v>
      </c>
      <c r="C547" s="5" t="inlineStr">
        <is>
          <t>3884 RIBANA RUTH REA RUEDA</t>
        </is>
      </c>
      <c r="D547" s="15" t="n">
        <v>511673194577</v>
      </c>
      <c r="E547" s="8" t="inlineStr">
        <is>
          <t>BISA-100070022</t>
        </is>
      </c>
      <c r="H547" s="9" t="n">
        <v>7141.91</v>
      </c>
      <c r="I547" s="5" t="inlineStr">
        <is>
          <t>DEPÓSITO BANCARIO</t>
        </is>
      </c>
      <c r="J547" s="5" t="inlineStr">
        <is>
          <t>2464 LUIS FERNANDO GUEVARA PECA</t>
        </is>
      </c>
    </row>
    <row r="548">
      <c r="A548" s="5" t="inlineStr">
        <is>
          <t>CCAJ-LP02/22/2023</t>
        </is>
      </c>
      <c r="B548" s="6" t="n">
        <v>44942.84601805556</v>
      </c>
      <c r="C548" s="5" t="inlineStr">
        <is>
          <t>3884 RIBANA RUTH REA RUEDA</t>
        </is>
      </c>
      <c r="D548" s="7" t="n"/>
      <c r="E548" s="8" t="n"/>
      <c r="F548" s="9" t="n">
        <v>5637.4</v>
      </c>
      <c r="I548" s="10" t="inlineStr">
        <is>
          <t>EFECTIVO</t>
        </is>
      </c>
      <c r="J548" s="8" t="inlineStr">
        <is>
          <t>108 GREGORIO RAMIREZ APAZA</t>
        </is>
      </c>
    </row>
    <row r="549">
      <c r="A549" s="5" t="inlineStr">
        <is>
          <t>CCAJ-LP02/22/2023</t>
        </is>
      </c>
      <c r="B549" s="6" t="n">
        <v>44942.84601805556</v>
      </c>
      <c r="C549" s="5" t="inlineStr">
        <is>
          <t>3884 RIBANA RUTH REA RUEDA</t>
        </is>
      </c>
      <c r="D549" s="7" t="n"/>
      <c r="E549" s="8" t="n"/>
      <c r="F549" s="9" t="n">
        <v>646</v>
      </c>
      <c r="I549" s="10" t="inlineStr">
        <is>
          <t>EFECTIVO</t>
        </is>
      </c>
      <c r="J549" s="5" t="inlineStr">
        <is>
          <t>266 SANTIAGO MACHACA CALCINA</t>
        </is>
      </c>
    </row>
    <row r="550">
      <c r="A550" s="5" t="inlineStr">
        <is>
          <t>CCAJ-LP02/22/2023</t>
        </is>
      </c>
      <c r="B550" s="6" t="n">
        <v>44942.84601805556</v>
      </c>
      <c r="C550" s="5" t="inlineStr">
        <is>
          <t>3884 RIBANA RUTH REA RUEDA</t>
        </is>
      </c>
      <c r="D550" s="7" t="n"/>
      <c r="E550" s="8" t="n"/>
      <c r="F550" s="9" t="n">
        <v>2079.7</v>
      </c>
      <c r="I550" s="10" t="inlineStr">
        <is>
          <t>EFECTIVO</t>
        </is>
      </c>
      <c r="J550" s="8" t="inlineStr">
        <is>
          <t>304 ALFREDO MENDOZA APAZA</t>
        </is>
      </c>
    </row>
    <row r="551">
      <c r="A551" s="5" t="inlineStr">
        <is>
          <t>CCAJ-LP02/22/2023</t>
        </is>
      </c>
      <c r="B551" s="6" t="n">
        <v>44942.84601805556</v>
      </c>
      <c r="C551" s="5" t="inlineStr">
        <is>
          <t>3884 RIBANA RUTH REA RUEDA</t>
        </is>
      </c>
      <c r="D551" s="7" t="n"/>
      <c r="E551" s="8" t="n"/>
      <c r="F551" s="9" t="n">
        <v>5632.7</v>
      </c>
      <c r="I551" s="10" t="inlineStr">
        <is>
          <t>EFECTIVO</t>
        </is>
      </c>
      <c r="J551" s="5" t="inlineStr">
        <is>
          <t>331 CARLOS ALFREDO GUTIERREZ HUANCA</t>
        </is>
      </c>
    </row>
    <row r="552">
      <c r="A552" s="5" t="inlineStr">
        <is>
          <t>CCAJ-LP02/22/2023</t>
        </is>
      </c>
      <c r="B552" s="6" t="n">
        <v>44942.84601805556</v>
      </c>
      <c r="C552" s="5" t="inlineStr">
        <is>
          <t>3884 RIBANA RUTH REA RUEDA</t>
        </is>
      </c>
      <c r="D552" s="7" t="n"/>
      <c r="E552" s="8" t="n"/>
      <c r="F552" s="9" t="n">
        <v>8621.799999999999</v>
      </c>
      <c r="I552" s="10" t="inlineStr">
        <is>
          <t>EFECTIVO</t>
        </is>
      </c>
      <c r="J552" s="5" t="inlineStr">
        <is>
          <t>584 FREDDY FEDERICO FLORES MARIN</t>
        </is>
      </c>
    </row>
    <row r="553">
      <c r="A553" s="5" t="inlineStr">
        <is>
          <t>CCAJ-LP02/22/2023</t>
        </is>
      </c>
      <c r="B553" s="6" t="n">
        <v>44942.84601805556</v>
      </c>
      <c r="C553" s="5" t="inlineStr">
        <is>
          <t>3884 RIBANA RUTH REA RUEDA</t>
        </is>
      </c>
      <c r="D553" s="7" t="n"/>
      <c r="E553" s="8" t="n"/>
      <c r="F553" s="9" t="n">
        <v>5199.9</v>
      </c>
      <c r="I553" s="10" t="inlineStr">
        <is>
          <t>EFECTIVO</t>
        </is>
      </c>
      <c r="J553" s="5" t="inlineStr">
        <is>
          <t>1116 VLADIMIR FRANZ ATAHUACHI RODRIGUEZ</t>
        </is>
      </c>
    </row>
    <row r="554">
      <c r="A554" s="5" t="inlineStr">
        <is>
          <t>CCAJ-LP02/22/2023</t>
        </is>
      </c>
      <c r="B554" s="6" t="n">
        <v>44942.84601805556</v>
      </c>
      <c r="C554" s="5" t="inlineStr">
        <is>
          <t>3884 RIBANA RUTH REA RUEDA</t>
        </is>
      </c>
      <c r="D554" s="7" t="n"/>
      <c r="E554" s="8" t="n"/>
      <c r="F554" s="9" t="n">
        <v>3973.7</v>
      </c>
      <c r="I554" s="10" t="inlineStr">
        <is>
          <t>EFECTIVO</t>
        </is>
      </c>
      <c r="J554" s="5" t="inlineStr">
        <is>
          <t>1180 JAIME RAMIRO CHACON PAREDES</t>
        </is>
      </c>
    </row>
    <row r="555">
      <c r="A555" s="5" t="inlineStr">
        <is>
          <t>CCAJ-LP02/22/2023</t>
        </is>
      </c>
      <c r="B555" s="6" t="n">
        <v>44942.84601805556</v>
      </c>
      <c r="C555" s="5" t="inlineStr">
        <is>
          <t>3884 RIBANA RUTH REA RUEDA</t>
        </is>
      </c>
      <c r="D555" s="7" t="n"/>
      <c r="E555" s="8" t="n"/>
      <c r="F555" s="9" t="n">
        <v>8921.700000000001</v>
      </c>
      <c r="I555" s="10" t="inlineStr">
        <is>
          <t>EFECTIVO</t>
        </is>
      </c>
      <c r="J555" s="5" t="inlineStr">
        <is>
          <t>3052 JUAN JOSE MACHACA TORREZ</t>
        </is>
      </c>
    </row>
    <row r="556">
      <c r="A556" s="5" t="inlineStr">
        <is>
          <t>CCAJ-LP02/22/2023</t>
        </is>
      </c>
      <c r="B556" s="6" t="n">
        <v>44942.84601805556</v>
      </c>
      <c r="C556" s="5" t="inlineStr">
        <is>
          <t>3884 RIBANA RUTH REA RUEDA</t>
        </is>
      </c>
      <c r="D556" s="7" t="n"/>
      <c r="E556" s="8" t="n"/>
      <c r="F556" s="9" t="n">
        <v>3579.9</v>
      </c>
      <c r="I556" s="10" t="inlineStr">
        <is>
          <t>EFECTIVO</t>
        </is>
      </c>
      <c r="J556" s="8" t="inlineStr">
        <is>
          <t>2597 JOSE MAIDANA LP - T01</t>
        </is>
      </c>
    </row>
    <row r="557">
      <c r="A557" s="5" t="inlineStr">
        <is>
          <t>CCAJ-LP02/22/2023</t>
        </is>
      </c>
      <c r="B557" s="6" t="n">
        <v>44942.84601805556</v>
      </c>
      <c r="C557" s="5" t="inlineStr">
        <is>
          <t>3884 RIBANA RUTH REA RUEDA</t>
        </is>
      </c>
      <c r="D557" s="7" t="n"/>
      <c r="E557" s="8" t="n"/>
      <c r="F557" s="9" t="n">
        <v>4769.7</v>
      </c>
      <c r="I557" s="10" t="inlineStr">
        <is>
          <t>EFECTIVO</t>
        </is>
      </c>
      <c r="J557" s="8" t="inlineStr">
        <is>
          <t>2597 JOSE MAIDANA LP - T02</t>
        </is>
      </c>
    </row>
    <row r="558">
      <c r="A558" s="5" t="inlineStr">
        <is>
          <t>CCAJ-LP02/22/2023</t>
        </is>
      </c>
      <c r="B558" s="6" t="n">
        <v>44942.84601805556</v>
      </c>
      <c r="C558" s="5" t="inlineStr">
        <is>
          <t>3884 RIBANA RUTH REA RUEDA</t>
        </is>
      </c>
      <c r="D558" s="7" t="n"/>
      <c r="E558" s="8" t="n"/>
      <c r="F558" s="9" t="n">
        <v>6866.5</v>
      </c>
      <c r="I558" s="10" t="inlineStr">
        <is>
          <t>EFECTIVO</t>
        </is>
      </c>
      <c r="J558" s="8" t="inlineStr">
        <is>
          <t>2597 JOSE MAIDANA LP - T03</t>
        </is>
      </c>
    </row>
    <row r="559">
      <c r="A559" s="5" t="inlineStr">
        <is>
          <t>CCAJ-LP02/22/2023</t>
        </is>
      </c>
      <c r="B559" s="6" t="n">
        <v>44942.84601805556</v>
      </c>
      <c r="C559" s="5" t="inlineStr">
        <is>
          <t>3884 RIBANA RUTH REA RUEDA</t>
        </is>
      </c>
      <c r="D559" s="7" t="n"/>
      <c r="E559" s="8" t="n"/>
      <c r="F559" s="9" t="n">
        <v>5711</v>
      </c>
      <c r="I559" s="10" t="inlineStr">
        <is>
          <t>EFECTIVO</t>
        </is>
      </c>
      <c r="J559" s="8" t="inlineStr">
        <is>
          <t>2597 JOSE MAIDANA LP - T04</t>
        </is>
      </c>
    </row>
    <row r="560">
      <c r="A560" s="5" t="inlineStr">
        <is>
          <t>CCAJ-LP02/22/2023</t>
        </is>
      </c>
      <c r="B560" s="6" t="n">
        <v>44942.84601805556</v>
      </c>
      <c r="C560" s="5" t="inlineStr">
        <is>
          <t>3884 RIBANA RUTH REA RUEDA</t>
        </is>
      </c>
      <c r="D560" s="7" t="n"/>
      <c r="E560" s="8" t="n"/>
      <c r="F560" s="9" t="n">
        <v>8867.299999999999</v>
      </c>
      <c r="I560" s="10" t="inlineStr">
        <is>
          <t>EFECTIVO</t>
        </is>
      </c>
      <c r="J560" s="8" t="inlineStr">
        <is>
          <t>2597 JOSE MAIDANA LP - T05</t>
        </is>
      </c>
    </row>
    <row r="561">
      <c r="A561" s="11" t="inlineStr">
        <is>
          <t>SAP</t>
        </is>
      </c>
      <c r="B561" s="3" t="n"/>
      <c r="C561" s="3" t="n"/>
      <c r="D561" s="7" t="n"/>
      <c r="E561" s="8" t="n"/>
      <c r="F561" s="37">
        <f>SUM(F522:G560)</f>
        <v/>
      </c>
      <c r="H561" s="9" t="n"/>
      <c r="I561" s="10" t="n"/>
      <c r="J561" s="5" t="n"/>
    </row>
    <row r="562" ht="15.75" customHeight="1">
      <c r="A562" s="13" t="inlineStr">
        <is>
          <t>FECHA</t>
        </is>
      </c>
      <c r="B562" s="13" t="inlineStr">
        <is>
          <t>CIERRE DE CAJA</t>
        </is>
      </c>
      <c r="C562" s="13" t="inlineStr">
        <is>
          <t>IMPORTE</t>
        </is>
      </c>
      <c r="D562" s="14" t="n">
        <v>112610017</v>
      </c>
      <c r="E562" s="8" t="n"/>
      <c r="H562" s="9" t="n"/>
      <c r="I562" s="10" t="n"/>
      <c r="J562" s="5" t="n"/>
    </row>
    <row r="563">
      <c r="A563" s="5" t="n"/>
      <c r="B563" s="6" t="n"/>
      <c r="C563" s="5" t="n"/>
      <c r="D563" s="7" t="n"/>
      <c r="E563" s="8" t="n"/>
      <c r="H563" s="9" t="n"/>
      <c r="I563" s="10" t="n"/>
      <c r="J563" s="5" t="n"/>
    </row>
    <row r="565">
      <c r="A565" s="1" t="inlineStr">
        <is>
          <t>Cierre Caja</t>
        </is>
      </c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3" t="inlineStr">
        <is>
          <t>Del 17/01/2022</t>
        </is>
      </c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98" t="inlineStr">
        <is>
          <t>Cierre Caja</t>
        </is>
      </c>
      <c r="B567" s="98" t="inlineStr">
        <is>
          <t>Fecha</t>
        </is>
      </c>
      <c r="C567" s="98" t="inlineStr">
        <is>
          <t>Cajero</t>
        </is>
      </c>
      <c r="D567" s="98" t="inlineStr">
        <is>
          <t>Nro Voucher</t>
        </is>
      </c>
      <c r="E567" s="98" t="inlineStr">
        <is>
          <t>Nro Cuenta</t>
        </is>
      </c>
      <c r="F567" s="98" t="inlineStr">
        <is>
          <t>Tipo Ingreso</t>
        </is>
      </c>
      <c r="G567" s="99" t="n"/>
      <c r="H567" s="100" t="n"/>
      <c r="I567" s="98" t="inlineStr">
        <is>
          <t>TIPO DE INGRESO</t>
        </is>
      </c>
      <c r="J567" s="98" t="inlineStr">
        <is>
          <t>Cobrador</t>
        </is>
      </c>
    </row>
    <row r="568">
      <c r="A568" s="101" t="n"/>
      <c r="B568" s="101" t="n"/>
      <c r="C568" s="101" t="n"/>
      <c r="D568" s="101" t="n"/>
      <c r="E568" s="101" t="n"/>
      <c r="F568" s="4" t="inlineStr">
        <is>
          <t>EFECTIVO</t>
        </is>
      </c>
      <c r="G568" s="4" t="inlineStr">
        <is>
          <t>CHEQUE</t>
        </is>
      </c>
      <c r="H568" s="4" t="inlineStr">
        <is>
          <t>TRANSFERENCIA</t>
        </is>
      </c>
      <c r="I568" s="101" t="n"/>
      <c r="J568" s="101" t="n"/>
    </row>
    <row r="569">
      <c r="A569" s="5" t="inlineStr">
        <is>
          <t>CCAJ-LP02/23/2023</t>
        </is>
      </c>
      <c r="B569" s="6" t="n">
        <v>44943.41092325231</v>
      </c>
      <c r="C569" s="5" t="inlineStr">
        <is>
          <t>3884 RIBANA RUTH REA RUEDA</t>
        </is>
      </c>
      <c r="D569" s="10" t="n"/>
      <c r="E569" s="8" t="n"/>
      <c r="F569" s="9" t="n">
        <v>5714.3</v>
      </c>
      <c r="I569" s="10" t="inlineStr">
        <is>
          <t>EFECTIVO</t>
        </is>
      </c>
      <c r="J569" s="5" t="inlineStr">
        <is>
          <t>136 OSCAR REYNALDO LIMACHI SURCO</t>
        </is>
      </c>
    </row>
    <row r="570">
      <c r="A570" s="5" t="inlineStr">
        <is>
          <t>CCAJ-LP02/23/2023</t>
        </is>
      </c>
      <c r="B570" s="6" t="n">
        <v>44943.41092325231</v>
      </c>
      <c r="C570" s="5" t="inlineStr">
        <is>
          <t>3884 RIBANA RUTH REA RUEDA</t>
        </is>
      </c>
      <c r="D570" s="10" t="n"/>
      <c r="E570" s="8" t="n"/>
      <c r="F570" s="9" t="n">
        <v>11513.5</v>
      </c>
      <c r="I570" s="10" t="inlineStr">
        <is>
          <t>EFECTIVO</t>
        </is>
      </c>
      <c r="J570" s="5" t="inlineStr">
        <is>
          <t>883 FRANKLIN CARDOZO RIVERA</t>
        </is>
      </c>
    </row>
    <row r="571">
      <c r="A571" s="11" t="inlineStr">
        <is>
          <t>SAP</t>
        </is>
      </c>
      <c r="B571" s="3" t="n"/>
      <c r="C571" s="3" t="n"/>
      <c r="D571" s="7" t="n"/>
      <c r="E571" s="8" t="n"/>
      <c r="F571" s="37">
        <f>SUM(F569:G570)</f>
        <v/>
      </c>
      <c r="G571" s="9" t="n"/>
      <c r="I571" s="10" t="n"/>
      <c r="J571" s="5" t="n"/>
    </row>
    <row r="572" ht="15.75" customHeight="1">
      <c r="A572" s="13" t="inlineStr">
        <is>
          <t>FECHA</t>
        </is>
      </c>
      <c r="B572" s="13" t="inlineStr">
        <is>
          <t>CIERRE DE CAJA</t>
        </is>
      </c>
      <c r="C572" s="13" t="inlineStr">
        <is>
          <t>IMPORTE</t>
        </is>
      </c>
      <c r="D572" s="14" t="n">
        <v>112610020</v>
      </c>
      <c r="E572" s="8" t="n"/>
      <c r="G572" s="9" t="n"/>
      <c r="I572" s="10" t="n"/>
      <c r="J572" s="5" t="n"/>
    </row>
    <row r="573">
      <c r="A573" s="5" t="n"/>
      <c r="B573" s="6" t="n"/>
      <c r="C573" s="5" t="n"/>
      <c r="D573" s="7" t="n"/>
      <c r="E573" s="8" t="n"/>
      <c r="G573" s="9" t="n"/>
      <c r="I573" s="10" t="n"/>
      <c r="J573" s="5" t="n"/>
    </row>
    <row r="574">
      <c r="A574" s="5" t="n"/>
      <c r="B574" s="6" t="n"/>
      <c r="C574" s="5" t="n"/>
      <c r="D574" s="7" t="n"/>
      <c r="E574" s="8" t="n"/>
      <c r="G574" s="9" t="n"/>
      <c r="I574" s="10" t="n"/>
      <c r="J574" s="5" t="n"/>
    </row>
    <row r="575">
      <c r="A575" s="5" t="inlineStr">
        <is>
          <t>CCAJ-LP02/24/2023</t>
        </is>
      </c>
      <c r="B575" s="6" t="n">
        <v>44943.71576673611</v>
      </c>
      <c r="C575" s="5" t="inlineStr">
        <is>
          <t>3884 RIBANA RUTH REA RUEDA</t>
        </is>
      </c>
      <c r="D575" s="15" t="n">
        <v>451331090661</v>
      </c>
      <c r="E575" s="5" t="inlineStr">
        <is>
          <t>BANCO INDUSTRIAL-100070049</t>
        </is>
      </c>
      <c r="H575" s="9" t="n">
        <v>611.0700000000001</v>
      </c>
      <c r="I575" s="5" t="inlineStr">
        <is>
          <t>DEPÓSITO BANCARIO</t>
        </is>
      </c>
      <c r="J575" s="5" t="inlineStr">
        <is>
          <t>4276 CARLOS MARCELO REQUENA TERAN</t>
        </is>
      </c>
    </row>
    <row r="576">
      <c r="A576" s="5" t="inlineStr">
        <is>
          <t>CCAJ-LP02/24/2023</t>
        </is>
      </c>
      <c r="B576" s="6" t="n">
        <v>44943.71576673611</v>
      </c>
      <c r="C576" s="5" t="inlineStr">
        <is>
          <t>3884 RIBANA RUTH REA RUEDA</t>
        </is>
      </c>
      <c r="D576" s="15" t="n">
        <v>45133109066</v>
      </c>
      <c r="E576" s="5" t="inlineStr">
        <is>
          <t>BANCO INDUSTRIAL-100070049</t>
        </is>
      </c>
      <c r="H576" s="9" t="n">
        <v>714.23</v>
      </c>
      <c r="I576" s="5" t="inlineStr">
        <is>
          <t>DEPÓSITO BANCARIO</t>
        </is>
      </c>
      <c r="J576" s="5" t="inlineStr">
        <is>
          <t>4276 CARLOS MARCELO REQUENA TERAN</t>
        </is>
      </c>
    </row>
    <row r="577">
      <c r="A577" s="5" t="inlineStr">
        <is>
          <t>CCAJ-LP02/24/2023</t>
        </is>
      </c>
      <c r="B577" s="6" t="n">
        <v>44943.71576673611</v>
      </c>
      <c r="C577" s="5" t="inlineStr">
        <is>
          <t>3884 RIBANA RUTH REA RUEDA</t>
        </is>
      </c>
      <c r="D577" s="15" t="n">
        <v>45123246710</v>
      </c>
      <c r="E577" s="5" t="inlineStr">
        <is>
          <t>BANCO INDUSTRIAL-100070049</t>
        </is>
      </c>
      <c r="H577" s="9" t="n">
        <v>897.46</v>
      </c>
      <c r="I577" s="5" t="inlineStr">
        <is>
          <t>DEPÓSITO BANCARIO</t>
        </is>
      </c>
      <c r="J577" s="5" t="inlineStr">
        <is>
          <t>2464 LUIS FERNANDO GUEVARA PECA</t>
        </is>
      </c>
    </row>
    <row r="578">
      <c r="A578" s="5" t="inlineStr">
        <is>
          <t>CCAJ-LP02/24/2023</t>
        </is>
      </c>
      <c r="B578" s="6" t="n">
        <v>44943.71576673611</v>
      </c>
      <c r="C578" s="5" t="inlineStr">
        <is>
          <t>3884 RIBANA RUTH REA RUEDA</t>
        </is>
      </c>
      <c r="D578" s="15" t="n">
        <v>451232467101</v>
      </c>
      <c r="E578" s="5" t="inlineStr">
        <is>
          <t>BANCO INDUSTRIAL-100070049</t>
        </is>
      </c>
      <c r="H578" s="9" t="n">
        <v>926.54</v>
      </c>
      <c r="I578" s="5" t="inlineStr">
        <is>
          <t>DEPÓSITO BANCARIO</t>
        </is>
      </c>
      <c r="J578" s="5" t="inlineStr">
        <is>
          <t>2464 LUIS FERNANDO GUEVARA PECA</t>
        </is>
      </c>
    </row>
    <row r="579">
      <c r="A579" s="5" t="inlineStr">
        <is>
          <t>CCAJ-LP02/24/2023</t>
        </is>
      </c>
      <c r="B579" s="6" t="n">
        <v>44943.71576673611</v>
      </c>
      <c r="C579" s="5" t="inlineStr">
        <is>
          <t>3884 RIBANA RUTH REA RUEDA</t>
        </is>
      </c>
      <c r="D579" s="15" t="n">
        <v>45113267053</v>
      </c>
      <c r="E579" s="8" t="inlineStr">
        <is>
          <t>BISA-100070022</t>
        </is>
      </c>
      <c r="H579" s="9" t="n">
        <v>1999.93</v>
      </c>
      <c r="I579" s="5" t="inlineStr">
        <is>
          <t>DEPÓSITO BANCARIO</t>
        </is>
      </c>
      <c r="J579" s="5" t="inlineStr">
        <is>
          <t>4276 CARLOS MARCELO REQUENA TERAN</t>
        </is>
      </c>
    </row>
    <row r="580">
      <c r="A580" s="5" t="inlineStr">
        <is>
          <t>CCAJ-LP02/24/2023</t>
        </is>
      </c>
      <c r="B580" s="6" t="n">
        <v>44943.71576673611</v>
      </c>
      <c r="C580" s="5" t="inlineStr">
        <is>
          <t>3884 RIBANA RUTH REA RUEDA</t>
        </is>
      </c>
      <c r="D580" s="15" t="n">
        <v>89940717396</v>
      </c>
      <c r="E580" s="8" t="inlineStr">
        <is>
          <t>BISA-100070022</t>
        </is>
      </c>
      <c r="H580" s="9" t="n">
        <v>707.5599999999999</v>
      </c>
      <c r="I580" s="5" t="inlineStr">
        <is>
          <t>DEPÓSITO BANCARIO</t>
        </is>
      </c>
      <c r="J580" s="5" t="inlineStr">
        <is>
          <t>2464 LUIS FERNANDO GUEVARA PECA</t>
        </is>
      </c>
    </row>
    <row r="581">
      <c r="A581" s="5" t="inlineStr">
        <is>
          <t>CCAJ-LP02/24/2023</t>
        </is>
      </c>
      <c r="B581" s="6" t="n">
        <v>44943.71576673611</v>
      </c>
      <c r="C581" s="5" t="inlineStr">
        <is>
          <t>3884 RIBANA RUTH REA RUEDA</t>
        </is>
      </c>
      <c r="D581" s="15" t="n">
        <v>89940717397</v>
      </c>
      <c r="E581" s="8" t="inlineStr">
        <is>
          <t>BISA-100070022</t>
        </is>
      </c>
      <c r="H581" s="9" t="n">
        <v>876.9</v>
      </c>
      <c r="I581" s="5" t="inlineStr">
        <is>
          <t>DEPÓSITO BANCARIO</t>
        </is>
      </c>
      <c r="J581" s="5" t="inlineStr">
        <is>
          <t>2464 LUIS FERNANDO GUEVARA PECA</t>
        </is>
      </c>
    </row>
    <row r="582">
      <c r="A582" s="5" t="inlineStr">
        <is>
          <t>CCAJ-LP02/24/2023</t>
        </is>
      </c>
      <c r="B582" s="6" t="n">
        <v>44943.71576673611</v>
      </c>
      <c r="C582" s="5" t="inlineStr">
        <is>
          <t>3884 RIBANA RUTH REA RUEDA</t>
        </is>
      </c>
      <c r="D582" s="15" t="n">
        <v>45143481439</v>
      </c>
      <c r="E582" s="8" t="inlineStr">
        <is>
          <t>BISA-100070022</t>
        </is>
      </c>
      <c r="H582" s="9" t="n">
        <v>27.6</v>
      </c>
      <c r="I582" s="5" t="inlineStr">
        <is>
          <t>DEPÓSITO BANCARIO</t>
        </is>
      </c>
      <c r="J582" s="5" t="inlineStr">
        <is>
          <t>2464 LUIS FERNANDO GUEVARA PECA</t>
        </is>
      </c>
    </row>
    <row r="583">
      <c r="A583" s="5" t="inlineStr">
        <is>
          <t>CCAJ-LP02/24/2023</t>
        </is>
      </c>
      <c r="B583" s="6" t="n">
        <v>44943.71576673611</v>
      </c>
      <c r="C583" s="5" t="inlineStr">
        <is>
          <t>3884 RIBANA RUTH REA RUEDA</t>
        </is>
      </c>
      <c r="D583" s="15" t="n">
        <v>51517386091</v>
      </c>
      <c r="E583" s="8" t="inlineStr">
        <is>
          <t>BISA-100070022</t>
        </is>
      </c>
      <c r="H583" s="9" t="n">
        <v>464.4</v>
      </c>
      <c r="I583" s="5" t="inlineStr">
        <is>
          <t>DEPÓSITO BANCARIO</t>
        </is>
      </c>
      <c r="J583" s="5" t="inlineStr">
        <is>
          <t>4190 JESUS FELCY MENDOZA CAHUANA</t>
        </is>
      </c>
    </row>
    <row r="584">
      <c r="A584" s="5" t="inlineStr">
        <is>
          <t>CCAJ-LP02/24/2023</t>
        </is>
      </c>
      <c r="B584" s="6" t="n">
        <v>44943.71576673611</v>
      </c>
      <c r="C584" s="5" t="inlineStr">
        <is>
          <t>3884 RIBANA RUTH REA RUEDA</t>
        </is>
      </c>
      <c r="D584" s="7" t="n">
        <v>139271</v>
      </c>
      <c r="E584" s="8" t="inlineStr">
        <is>
          <t>BISA-100070022</t>
        </is>
      </c>
      <c r="H584" s="9" t="n">
        <v>28633.8</v>
      </c>
      <c r="I584" s="5" t="inlineStr">
        <is>
          <t>DEPÓSITO BANCARIO</t>
        </is>
      </c>
      <c r="J584" s="5" t="inlineStr">
        <is>
          <t>4190 JESUS FELCY MENDOZA CAHUANA</t>
        </is>
      </c>
    </row>
    <row r="585">
      <c r="A585" s="5" t="inlineStr">
        <is>
          <t>CCAJ-LP02/24/2023</t>
        </is>
      </c>
      <c r="B585" s="6" t="n">
        <v>44943.71576673611</v>
      </c>
      <c r="C585" s="5" t="inlineStr">
        <is>
          <t>3884 RIBANA RUTH REA RUEDA</t>
        </is>
      </c>
      <c r="D585" s="15" t="n">
        <v>45173177913</v>
      </c>
      <c r="E585" s="8" t="inlineStr">
        <is>
          <t>BISA-100070022</t>
        </is>
      </c>
      <c r="H585" s="9" t="n">
        <v>1072</v>
      </c>
      <c r="I585" s="5" t="inlineStr">
        <is>
          <t>DEPÓSITO BANCARIO</t>
        </is>
      </c>
      <c r="J585" s="5" t="inlineStr">
        <is>
          <t>2464 LUIS FERNANDO GUEVARA PECA</t>
        </is>
      </c>
    </row>
    <row r="586">
      <c r="A586" s="5" t="inlineStr">
        <is>
          <t>CCAJ-LP02/24/2023</t>
        </is>
      </c>
      <c r="B586" s="6" t="n">
        <v>44943.71576673611</v>
      </c>
      <c r="C586" s="5" t="inlineStr">
        <is>
          <t>3884 RIBANA RUTH REA RUEDA</t>
        </is>
      </c>
      <c r="D586" s="7" t="n">
        <v>139275</v>
      </c>
      <c r="E586" s="8" t="inlineStr">
        <is>
          <t>BISA-100070022</t>
        </is>
      </c>
      <c r="H586" s="9" t="n">
        <v>14125.6</v>
      </c>
      <c r="I586" s="5" t="inlineStr">
        <is>
          <t>DEPÓSITO BANCARIO</t>
        </is>
      </c>
      <c r="J586" s="5" t="inlineStr">
        <is>
          <t>4276 CARLOS MARCELO REQUENA TERAN</t>
        </is>
      </c>
    </row>
    <row r="587">
      <c r="A587" s="5" t="inlineStr">
        <is>
          <t>CCAJ-LP02/24/2023</t>
        </is>
      </c>
      <c r="B587" s="6" t="n">
        <v>44943.71576673611</v>
      </c>
      <c r="C587" s="5" t="inlineStr">
        <is>
          <t>3884 RIBANA RUTH REA RUEDA</t>
        </is>
      </c>
      <c r="D587" s="7" t="n"/>
      <c r="E587" s="8" t="n"/>
      <c r="F587" s="9" t="n">
        <v>6418.7</v>
      </c>
      <c r="I587" s="10" t="inlineStr">
        <is>
          <t>EFECTIVO</t>
        </is>
      </c>
      <c r="J587" s="8" t="inlineStr">
        <is>
          <t>108 GREGORIO RAMIREZ APAZA</t>
        </is>
      </c>
    </row>
    <row r="588">
      <c r="A588" s="5" t="inlineStr">
        <is>
          <t>CCAJ-LP02/24/2023</t>
        </is>
      </c>
      <c r="B588" s="6" t="n">
        <v>44943.71576673611</v>
      </c>
      <c r="C588" s="5" t="inlineStr">
        <is>
          <t>3884 RIBANA RUTH REA RUEDA</t>
        </is>
      </c>
      <c r="D588" s="7" t="n"/>
      <c r="E588" s="8" t="n"/>
      <c r="F588" s="9" t="n">
        <v>5695.5</v>
      </c>
      <c r="I588" s="10" t="inlineStr">
        <is>
          <t>EFECTIVO</t>
        </is>
      </c>
      <c r="J588" s="5" t="inlineStr">
        <is>
          <t>136 OSCAR REYNALDO LIMACHI SURCO</t>
        </is>
      </c>
    </row>
    <row r="589">
      <c r="A589" s="5" t="inlineStr">
        <is>
          <t>CCAJ-LP02/24/2023</t>
        </is>
      </c>
      <c r="B589" s="6" t="n">
        <v>44943.71576673611</v>
      </c>
      <c r="C589" s="5" t="inlineStr">
        <is>
          <t>3884 RIBANA RUTH REA RUEDA</t>
        </is>
      </c>
      <c r="D589" s="7" t="n"/>
      <c r="E589" s="8" t="n"/>
      <c r="F589" s="9" t="n">
        <v>9928.6</v>
      </c>
      <c r="I589" s="10" t="inlineStr">
        <is>
          <t>EFECTIVO</t>
        </is>
      </c>
      <c r="J589" s="8" t="inlineStr">
        <is>
          <t>304 ALFREDO MENDOZA APAZA</t>
        </is>
      </c>
    </row>
    <row r="590">
      <c r="A590" s="5" t="inlineStr">
        <is>
          <t>CCAJ-LP02/24/2023</t>
        </is>
      </c>
      <c r="B590" s="6" t="n">
        <v>44943.71576673611</v>
      </c>
      <c r="C590" s="5" t="inlineStr">
        <is>
          <t>3884 RIBANA RUTH REA RUEDA</t>
        </is>
      </c>
      <c r="D590" s="7" t="n"/>
      <c r="E590" s="8" t="n"/>
      <c r="F590" s="9" t="n">
        <v>9689.299999999999</v>
      </c>
      <c r="I590" s="10" t="inlineStr">
        <is>
          <t>EFECTIVO</t>
        </is>
      </c>
      <c r="J590" s="5" t="inlineStr">
        <is>
          <t>584 FREDDY FEDERICO FLORES MARIN</t>
        </is>
      </c>
    </row>
    <row r="591">
      <c r="A591" s="5" t="inlineStr">
        <is>
          <t>CCAJ-LP02/24/2023</t>
        </is>
      </c>
      <c r="B591" s="6" t="n">
        <v>44943.71576673611</v>
      </c>
      <c r="C591" s="5" t="inlineStr">
        <is>
          <t>3884 RIBANA RUTH REA RUEDA</t>
        </is>
      </c>
      <c r="D591" s="7" t="n"/>
      <c r="E591" s="8" t="n"/>
      <c r="F591" s="9" t="n">
        <v>10728.1</v>
      </c>
      <c r="I591" s="10" t="inlineStr">
        <is>
          <t>EFECTIVO</t>
        </is>
      </c>
      <c r="J591" s="5" t="inlineStr">
        <is>
          <t>3052 JUAN JOSE MACHACA TORREZ</t>
        </is>
      </c>
    </row>
    <row r="592">
      <c r="A592" s="5" t="inlineStr">
        <is>
          <t>CCAJ-LP02/24/2023</t>
        </is>
      </c>
      <c r="B592" s="6" t="n">
        <v>44943.71576673611</v>
      </c>
      <c r="C592" s="5" t="inlineStr">
        <is>
          <t>3884 RIBANA RUTH REA RUEDA</t>
        </is>
      </c>
      <c r="D592" s="7" t="n"/>
      <c r="E592" s="8" t="n"/>
      <c r="F592" s="9" t="n">
        <v>5785.7</v>
      </c>
      <c r="I592" s="10" t="inlineStr">
        <is>
          <t>EFECTIVO</t>
        </is>
      </c>
      <c r="J592" s="8" t="inlineStr">
        <is>
          <t>2597 JOSE MAIDANA LP - T01</t>
        </is>
      </c>
    </row>
    <row r="593">
      <c r="A593" s="5" t="inlineStr">
        <is>
          <t>CCAJ-LP02/24/2023</t>
        </is>
      </c>
      <c r="B593" s="6" t="n">
        <v>44943.71576673611</v>
      </c>
      <c r="C593" s="5" t="inlineStr">
        <is>
          <t>3884 RIBANA RUTH REA RUEDA</t>
        </is>
      </c>
      <c r="D593" s="7" t="n"/>
      <c r="E593" s="8" t="n"/>
      <c r="F593" s="9" t="n">
        <v>6977.7</v>
      </c>
      <c r="I593" s="10" t="inlineStr">
        <is>
          <t>EFECTIVO</t>
        </is>
      </c>
      <c r="J593" s="8" t="inlineStr">
        <is>
          <t>2597 JOSE MAIDANA LP - T05</t>
        </is>
      </c>
    </row>
    <row r="594">
      <c r="A594" s="11" t="inlineStr">
        <is>
          <t>SAP</t>
        </is>
      </c>
      <c r="B594" s="3" t="n"/>
      <c r="C594" s="3" t="n"/>
      <c r="D594" s="7" t="n"/>
      <c r="E594" s="8" t="n"/>
      <c r="F594" s="37">
        <f>SUM(F575:G593)</f>
        <v/>
      </c>
      <c r="G594" s="9" t="n"/>
      <c r="I594" s="10" t="n"/>
      <c r="J594" s="5" t="n"/>
    </row>
    <row r="595" ht="15.75" customHeight="1">
      <c r="A595" s="13" t="inlineStr">
        <is>
          <t>FECHA</t>
        </is>
      </c>
      <c r="B595" s="13" t="inlineStr">
        <is>
          <t>CIERRE DE CAJA</t>
        </is>
      </c>
      <c r="C595" s="13" t="inlineStr">
        <is>
          <t>IMPORTE</t>
        </is>
      </c>
      <c r="D595" s="14" t="n">
        <v>112614695</v>
      </c>
      <c r="E595" s="8" t="n"/>
      <c r="G595" s="9" t="n"/>
      <c r="I595" s="10" t="n"/>
      <c r="J595" s="5" t="n"/>
    </row>
    <row r="596">
      <c r="A596" s="5" t="n"/>
      <c r="B596" s="6" t="n"/>
      <c r="C596" s="5" t="n"/>
      <c r="D596" s="7" t="n"/>
      <c r="E596" s="8" t="n"/>
      <c r="G596" s="9" t="n"/>
      <c r="I596" s="10" t="n"/>
      <c r="J596" s="5" t="n"/>
    </row>
    <row r="597">
      <c r="A597" s="5" t="n"/>
      <c r="B597" s="6" t="n"/>
      <c r="C597" s="5" t="n"/>
      <c r="D597" s="7" t="n"/>
      <c r="E597" s="8" t="n"/>
      <c r="G597" s="9" t="n"/>
      <c r="I597" s="10" t="n"/>
      <c r="J597" s="5" t="n"/>
    </row>
    <row r="598">
      <c r="A598" s="5" t="inlineStr">
        <is>
          <t>CCAJ-LP02/25/2023</t>
        </is>
      </c>
      <c r="B598" s="6" t="n">
        <v>44943.75017207176</v>
      </c>
      <c r="C598" s="5" t="inlineStr">
        <is>
          <t>3884 RIBANA RUTH REA RUEDA</t>
        </is>
      </c>
      <c r="D598" s="15" t="n">
        <v>14544651880</v>
      </c>
      <c r="E598" s="5" t="inlineStr">
        <is>
          <t>MERCANTIL SANTA CRUZ-4010374232</t>
        </is>
      </c>
      <c r="H598" s="9" t="n">
        <v>427.76</v>
      </c>
      <c r="I598" s="5" t="inlineStr">
        <is>
          <t>DEPÓSITO BANCARIO</t>
        </is>
      </c>
      <c r="J598" s="5" t="inlineStr">
        <is>
          <t>2464 LUIS FERNANDO GUEVARA PECA</t>
        </is>
      </c>
    </row>
    <row r="599">
      <c r="A599" s="5" t="inlineStr">
        <is>
          <t>CCAJ-LP02/25/2023</t>
        </is>
      </c>
      <c r="B599" s="6" t="n">
        <v>44943.75017207176</v>
      </c>
      <c r="C599" s="5" t="inlineStr">
        <is>
          <t>3884 RIBANA RUTH REA RUEDA</t>
        </is>
      </c>
      <c r="D599" s="15" t="n">
        <v>51217472450</v>
      </c>
      <c r="E599" s="8" t="inlineStr">
        <is>
          <t>BISA-100070022</t>
        </is>
      </c>
      <c r="H599" s="9" t="n">
        <v>10145.94</v>
      </c>
      <c r="I599" s="5" t="inlineStr">
        <is>
          <t>DEPÓSITO BANCARIO</t>
        </is>
      </c>
      <c r="J599" s="5" t="inlineStr">
        <is>
          <t>2464 LUIS FERNANDO GUEVARA PECA</t>
        </is>
      </c>
    </row>
    <row r="600">
      <c r="A600" s="5" t="inlineStr">
        <is>
          <t>CCAJ-LP02/25/2023</t>
        </is>
      </c>
      <c r="B600" s="6" t="n">
        <v>44943.75017207176</v>
      </c>
      <c r="C600" s="5" t="inlineStr">
        <is>
          <t>3884 RIBANA RUTH REA RUEDA</t>
        </is>
      </c>
      <c r="D600" s="15" t="n">
        <v>45163204551</v>
      </c>
      <c r="E600" s="8" t="inlineStr">
        <is>
          <t>BISA-100070022</t>
        </is>
      </c>
      <c r="H600" s="9" t="n">
        <v>3078</v>
      </c>
      <c r="I600" s="5" t="inlineStr">
        <is>
          <t>DEPÓSITO BANCARIO</t>
        </is>
      </c>
      <c r="J600" s="5" t="inlineStr">
        <is>
          <t>2464 LUIS FERNANDO GUEVARA PECA</t>
        </is>
      </c>
    </row>
    <row r="601">
      <c r="A601" s="11" t="inlineStr">
        <is>
          <t>SAP</t>
        </is>
      </c>
      <c r="B601" s="3" t="n"/>
      <c r="C601" s="3" t="n"/>
      <c r="D601" s="7" t="n"/>
      <c r="E601" s="8" t="n"/>
      <c r="G601" s="9" t="n"/>
      <c r="I601" s="10" t="n"/>
      <c r="J601" s="5" t="n"/>
    </row>
    <row r="602">
      <c r="A602" s="13" t="inlineStr">
        <is>
          <t>FECHA</t>
        </is>
      </c>
      <c r="B602" s="13" t="inlineStr">
        <is>
          <t>CIERRE DE CAJA</t>
        </is>
      </c>
      <c r="C602" s="13" t="inlineStr">
        <is>
          <t>IMPORTE</t>
        </is>
      </c>
      <c r="D602" s="7" t="n"/>
      <c r="E602" s="8" t="n"/>
      <c r="G602" s="9" t="n"/>
      <c r="I602" s="10" t="n"/>
      <c r="J602" s="5" t="n"/>
    </row>
    <row r="603">
      <c r="A603" s="40" t="inlineStr">
        <is>
          <t>TODOS FUERON DEPOSITOS</t>
        </is>
      </c>
      <c r="B603" s="41" t="n"/>
      <c r="C603" s="5" t="n"/>
      <c r="D603" s="7" t="n"/>
      <c r="E603" s="8" t="n"/>
      <c r="G603" s="9" t="n"/>
      <c r="I603" s="10" t="n"/>
      <c r="J603" s="5" t="n"/>
    </row>
    <row r="605">
      <c r="A605" s="1" t="inlineStr">
        <is>
          <t>Cierre Caja</t>
        </is>
      </c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3" t="inlineStr">
        <is>
          <t>Del 18/01/2022</t>
        </is>
      </c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98" t="inlineStr">
        <is>
          <t>Cierre Caja</t>
        </is>
      </c>
      <c r="B607" s="98" t="inlineStr">
        <is>
          <t>Fecha</t>
        </is>
      </c>
      <c r="C607" s="98" t="inlineStr">
        <is>
          <t>Cajero</t>
        </is>
      </c>
      <c r="D607" s="98" t="inlineStr">
        <is>
          <t>Nro Voucher</t>
        </is>
      </c>
      <c r="E607" s="98" t="inlineStr">
        <is>
          <t>Nro Cuenta</t>
        </is>
      </c>
      <c r="F607" s="98" t="inlineStr">
        <is>
          <t>Tipo Ingreso</t>
        </is>
      </c>
      <c r="G607" s="99" t="n"/>
      <c r="H607" s="100" t="n"/>
      <c r="I607" s="98" t="inlineStr">
        <is>
          <t>TIPO DE INGRESO</t>
        </is>
      </c>
      <c r="J607" s="98" t="inlineStr">
        <is>
          <t>Cobrador</t>
        </is>
      </c>
    </row>
    <row r="608">
      <c r="A608" s="101" t="n"/>
      <c r="B608" s="101" t="n"/>
      <c r="C608" s="101" t="n"/>
      <c r="D608" s="101" t="n"/>
      <c r="E608" s="101" t="n"/>
      <c r="F608" s="4" t="inlineStr">
        <is>
          <t>EFECTIVO</t>
        </is>
      </c>
      <c r="G608" s="4" t="inlineStr">
        <is>
          <t>CHEQUE</t>
        </is>
      </c>
      <c r="H608" s="4" t="inlineStr">
        <is>
          <t>TRANSFERENCIA</t>
        </is>
      </c>
      <c r="I608" s="101" t="n"/>
      <c r="J608" s="101" t="n"/>
    </row>
    <row r="609">
      <c r="A609" s="5" t="inlineStr">
        <is>
          <t>CCAJ-LP02/26/2023</t>
        </is>
      </c>
      <c r="B609" s="6" t="n">
        <v>44944.49736042824</v>
      </c>
      <c r="C609" s="5" t="inlineStr">
        <is>
          <t>3884 RIBANA RUTH REA RUEDA</t>
        </is>
      </c>
      <c r="D609" s="10" t="n"/>
      <c r="E609" s="8" t="n"/>
      <c r="F609" s="9" t="n">
        <v>11960.9</v>
      </c>
      <c r="I609" s="10" t="inlineStr">
        <is>
          <t>EFECTIVO</t>
        </is>
      </c>
      <c r="J609" s="5" t="inlineStr">
        <is>
          <t>266 SANTIAGO MACHACA CALCINA</t>
        </is>
      </c>
    </row>
    <row r="610">
      <c r="A610" s="5" t="inlineStr">
        <is>
          <t>CCAJ-LP02/26/2023</t>
        </is>
      </c>
      <c r="B610" s="6" t="n">
        <v>44944.49736042824</v>
      </c>
      <c r="C610" s="5" t="inlineStr">
        <is>
          <t>3884 RIBANA RUTH REA RUEDA</t>
        </is>
      </c>
      <c r="D610" s="10" t="n"/>
      <c r="E610" s="8" t="n"/>
      <c r="F610" s="9" t="n">
        <v>15470.6</v>
      </c>
      <c r="I610" s="10" t="inlineStr">
        <is>
          <t>EFECTIVO</t>
        </is>
      </c>
      <c r="J610" s="5" t="inlineStr">
        <is>
          <t>331 CARLOS ALFREDO GUTIERREZ HUANCA</t>
        </is>
      </c>
    </row>
    <row r="611">
      <c r="A611" s="5" t="inlineStr">
        <is>
          <t>CCAJ-LP02/26/2023</t>
        </is>
      </c>
      <c r="B611" s="6" t="n">
        <v>44944.49736042824</v>
      </c>
      <c r="C611" s="5" t="inlineStr">
        <is>
          <t>3884 RIBANA RUTH REA RUEDA</t>
        </is>
      </c>
      <c r="D611" s="10" t="n"/>
      <c r="E611" s="8" t="n"/>
      <c r="F611" s="9" t="n">
        <v>8967</v>
      </c>
      <c r="I611" s="10" t="inlineStr">
        <is>
          <t>EFECTIVO</t>
        </is>
      </c>
      <c r="J611" s="5" t="inlineStr">
        <is>
          <t>883 FRANKLIN CARDOZO RIVERA</t>
        </is>
      </c>
    </row>
    <row r="612">
      <c r="A612" s="5" t="inlineStr">
        <is>
          <t>CCAJ-LP02/26/2023</t>
        </is>
      </c>
      <c r="B612" s="6" t="n">
        <v>44944.49736042824</v>
      </c>
      <c r="C612" s="5" t="inlineStr">
        <is>
          <t>3884 RIBANA RUTH REA RUEDA</t>
        </is>
      </c>
      <c r="D612" s="10" t="n"/>
      <c r="E612" s="8" t="n"/>
      <c r="F612" s="9" t="n">
        <v>22870.7</v>
      </c>
      <c r="I612" s="10" t="inlineStr">
        <is>
          <t>EFECTIVO</t>
        </is>
      </c>
      <c r="J612" s="5" t="inlineStr">
        <is>
          <t>1116 VLADIMIR FRANZ ATAHUACHI RODRIGUEZ</t>
        </is>
      </c>
    </row>
    <row r="613">
      <c r="A613" s="5" t="inlineStr">
        <is>
          <t>CCAJ-LP02/26/2023</t>
        </is>
      </c>
      <c r="B613" s="6" t="n">
        <v>44944.49736042824</v>
      </c>
      <c r="C613" s="5" t="inlineStr">
        <is>
          <t>3884 RIBANA RUTH REA RUEDA</t>
        </is>
      </c>
      <c r="D613" s="10" t="n"/>
      <c r="E613" s="8" t="n"/>
      <c r="F613" s="9" t="n">
        <v>12549.6</v>
      </c>
      <c r="I613" s="10" t="inlineStr">
        <is>
          <t>EFECTIVO</t>
        </is>
      </c>
      <c r="J613" s="5" t="inlineStr">
        <is>
          <t>1180 JAIME RAMIRO CHACON PAREDES</t>
        </is>
      </c>
    </row>
    <row r="614">
      <c r="A614" s="5" t="inlineStr">
        <is>
          <t>CCAJ-LP02/26/2023</t>
        </is>
      </c>
      <c r="B614" s="6" t="n">
        <v>44944.49736042824</v>
      </c>
      <c r="C614" s="5" t="inlineStr">
        <is>
          <t>3884 RIBANA RUTH REA RUEDA</t>
        </is>
      </c>
      <c r="D614" s="10" t="n"/>
      <c r="E614" s="8" t="n"/>
      <c r="F614" s="9" t="n">
        <v>9118.6</v>
      </c>
      <c r="I614" s="10" t="inlineStr">
        <is>
          <t>EFECTIVO</t>
        </is>
      </c>
      <c r="J614" s="8" t="inlineStr">
        <is>
          <t>2597 JOSE MAIDANA LP - T02</t>
        </is>
      </c>
    </row>
    <row r="615">
      <c r="A615" s="5" t="inlineStr">
        <is>
          <t>CCAJ-LP02/26/2023</t>
        </is>
      </c>
      <c r="B615" s="6" t="n">
        <v>44944.49736042824</v>
      </c>
      <c r="C615" s="5" t="inlineStr">
        <is>
          <t>3884 RIBANA RUTH REA RUEDA</t>
        </is>
      </c>
      <c r="D615" s="10" t="n"/>
      <c r="E615" s="8" t="n"/>
      <c r="F615" s="9" t="n">
        <v>7478.1</v>
      </c>
      <c r="I615" s="10" t="inlineStr">
        <is>
          <t>EFECTIVO</t>
        </is>
      </c>
      <c r="J615" s="8" t="inlineStr">
        <is>
          <t>2597 JOSE MAIDANA LP - T03</t>
        </is>
      </c>
    </row>
    <row r="616">
      <c r="A616" s="5" t="inlineStr">
        <is>
          <t>CCAJ-LP02/26/2023</t>
        </is>
      </c>
      <c r="B616" s="6" t="n">
        <v>44944.49736042824</v>
      </c>
      <c r="C616" s="5" t="inlineStr">
        <is>
          <t>3884 RIBANA RUTH REA RUEDA</t>
        </is>
      </c>
      <c r="D616" s="10" t="n"/>
      <c r="E616" s="8" t="n"/>
      <c r="F616" s="9" t="n">
        <v>9178</v>
      </c>
      <c r="I616" s="10" t="inlineStr">
        <is>
          <t>EFECTIVO</t>
        </is>
      </c>
      <c r="J616" s="8" t="inlineStr">
        <is>
          <t>2597 JOSE MAIDANA LP - T04</t>
        </is>
      </c>
    </row>
    <row r="617">
      <c r="A617" s="5" t="inlineStr">
        <is>
          <t>CCAJ-LP02/26/2023</t>
        </is>
      </c>
      <c r="B617" s="6" t="n">
        <v>44944.49736042824</v>
      </c>
      <c r="C617" s="5" t="inlineStr">
        <is>
          <t>3884 RIBANA RUTH REA RUEDA</t>
        </is>
      </c>
      <c r="D617" s="10" t="n"/>
      <c r="E617" s="8" t="n"/>
      <c r="F617" s="9" t="n">
        <v>54279.4</v>
      </c>
      <c r="I617" s="10" t="inlineStr">
        <is>
          <t>EFECTIVO</t>
        </is>
      </c>
      <c r="J617" s="8" t="inlineStr">
        <is>
          <t>2597 JOSE MAIDANA LP - T06</t>
        </is>
      </c>
    </row>
    <row r="618">
      <c r="A618" s="11" t="inlineStr">
        <is>
          <t>SAP</t>
        </is>
      </c>
      <c r="B618" s="3" t="n"/>
      <c r="C618" s="3" t="n"/>
      <c r="D618" s="7" t="n"/>
      <c r="E618" s="8" t="n"/>
      <c r="F618" s="54">
        <f>SUM(F609:G617)</f>
        <v/>
      </c>
      <c r="I618" s="10" t="n"/>
      <c r="J618" s="5" t="n"/>
    </row>
    <row r="619" ht="15.75" customHeight="1">
      <c r="A619" s="13" t="inlineStr">
        <is>
          <t>FECHA</t>
        </is>
      </c>
      <c r="B619" s="13" t="inlineStr">
        <is>
          <t>CIERRE DE CAJA</t>
        </is>
      </c>
      <c r="C619" s="13" t="inlineStr">
        <is>
          <t>IMPORTE</t>
        </is>
      </c>
      <c r="D619" s="14" t="n">
        <v>112614811</v>
      </c>
      <c r="E619" s="8" t="n"/>
      <c r="F619" s="9" t="n"/>
      <c r="I619" s="10" t="n"/>
      <c r="J619" s="5" t="n"/>
    </row>
    <row r="620">
      <c r="A620" s="5" t="n"/>
      <c r="B620" s="6" t="n"/>
      <c r="C620" s="5" t="n"/>
      <c r="D620" s="7" t="n"/>
      <c r="E620" s="8" t="n"/>
      <c r="F620" s="9" t="n"/>
      <c r="I620" s="10" t="n"/>
      <c r="J620" s="5" t="n"/>
    </row>
    <row r="621">
      <c r="A621" s="5" t="n"/>
      <c r="B621" s="6" t="n"/>
      <c r="C621" s="5" t="n"/>
      <c r="D621" s="7" t="n"/>
      <c r="E621" s="8" t="n"/>
      <c r="F621" s="9" t="n"/>
      <c r="I621" s="10" t="n"/>
      <c r="J621" s="5" t="n"/>
    </row>
    <row r="622">
      <c r="A622" s="5" t="inlineStr">
        <is>
          <t>CCAJ-LP02/27/202</t>
        </is>
      </c>
      <c r="B622" s="6" t="n">
        <v>44944.72165418982</v>
      </c>
      <c r="C622" s="5" t="inlineStr">
        <is>
          <t>3884 RIBANA RUTH REA RUEDA</t>
        </is>
      </c>
      <c r="D622" s="15" t="n">
        <v>45153113190</v>
      </c>
      <c r="E622" s="8" t="inlineStr">
        <is>
          <t>BISA-100070022</t>
        </is>
      </c>
      <c r="H622" s="9" t="n">
        <v>10736.26</v>
      </c>
      <c r="I622" s="5" t="inlineStr">
        <is>
          <t>DEPÓSITO BANCARIO</t>
        </is>
      </c>
      <c r="J622" s="5" t="inlineStr">
        <is>
          <t>4276 CARLOS MARCELO REQUENA TERAN</t>
        </is>
      </c>
    </row>
    <row r="623">
      <c r="A623" s="5" t="inlineStr">
        <is>
          <t>CCAJ-LP02/27/2023</t>
        </is>
      </c>
      <c r="B623" s="6" t="n">
        <v>44944.72165418982</v>
      </c>
      <c r="C623" s="5" t="inlineStr">
        <is>
          <t>3884 RIBANA RUTH REA RUEDA</t>
        </is>
      </c>
      <c r="D623" s="15" t="n">
        <v>80510577695</v>
      </c>
      <c r="E623" s="8" t="inlineStr">
        <is>
          <t>BISA-100070022</t>
        </is>
      </c>
      <c r="H623" s="9" t="n">
        <v>5559.05</v>
      </c>
      <c r="I623" s="5" t="inlineStr">
        <is>
          <t>DEPÓSITO BANCARIO</t>
        </is>
      </c>
      <c r="J623" s="5" t="inlineStr">
        <is>
          <t>4276 CARLOS MARCELO REQUENA TERAN</t>
        </is>
      </c>
    </row>
    <row r="624">
      <c r="A624" s="5" t="inlineStr">
        <is>
          <t>CCAJ-LP02/27/2023</t>
        </is>
      </c>
      <c r="B624" s="6" t="n">
        <v>44944.72165418982</v>
      </c>
      <c r="C624" s="5" t="inlineStr">
        <is>
          <t>3884 RIBANA RUTH REA RUEDA</t>
        </is>
      </c>
      <c r="D624" s="15" t="n">
        <v>80510577696</v>
      </c>
      <c r="E624" s="8" t="inlineStr">
        <is>
          <t>BISA-100070022</t>
        </is>
      </c>
      <c r="H624" s="9" t="n">
        <v>5456.6</v>
      </c>
      <c r="I624" s="5" t="inlineStr">
        <is>
          <t>DEPÓSITO BANCARIO</t>
        </is>
      </c>
      <c r="J624" s="5" t="inlineStr">
        <is>
          <t>4276 CARLOS MARCELO REQUENA TERAN</t>
        </is>
      </c>
    </row>
    <row r="625">
      <c r="A625" s="5" t="inlineStr">
        <is>
          <t>CCAJ-LP02/27/2023</t>
        </is>
      </c>
      <c r="B625" s="6" t="n">
        <v>44944.72165418982</v>
      </c>
      <c r="C625" s="5" t="inlineStr">
        <is>
          <t>3884 RIBANA RUTH REA RUEDA</t>
        </is>
      </c>
      <c r="D625" s="15" t="n">
        <v>45123248741</v>
      </c>
      <c r="E625" s="8" t="inlineStr">
        <is>
          <t>BISA-100070022</t>
        </is>
      </c>
      <c r="H625" s="9" t="n">
        <v>1320.6</v>
      </c>
      <c r="I625" s="5" t="inlineStr">
        <is>
          <t>DEPÓSITO BANCARIO</t>
        </is>
      </c>
      <c r="J625" s="5" t="inlineStr">
        <is>
          <t>2464 LUIS FERNANDO GUEVARA PECA</t>
        </is>
      </c>
    </row>
    <row r="626">
      <c r="A626" s="5" t="inlineStr">
        <is>
          <t>CCAJ-LP02/27/2023</t>
        </is>
      </c>
      <c r="B626" s="6" t="n">
        <v>44944.72165418982</v>
      </c>
      <c r="C626" s="5" t="inlineStr">
        <is>
          <t>3884 RIBANA RUTH REA RUEDA</t>
        </is>
      </c>
      <c r="D626" s="15" t="n">
        <v>45163207271</v>
      </c>
      <c r="E626" s="8" t="inlineStr">
        <is>
          <t>BISA-100070022</t>
        </is>
      </c>
      <c r="H626" s="9" t="n">
        <v>50.5</v>
      </c>
      <c r="I626" s="5" t="inlineStr">
        <is>
          <t>DEPÓSITO BANCARIO</t>
        </is>
      </c>
      <c r="J626" s="5" t="inlineStr">
        <is>
          <t>2464 LUIS FERNANDO GUEVARA PECA</t>
        </is>
      </c>
    </row>
    <row r="627">
      <c r="A627" s="5" t="inlineStr">
        <is>
          <t>CCAJ-LP02/27/2023</t>
        </is>
      </c>
      <c r="B627" s="6" t="n">
        <v>44944.72165418982</v>
      </c>
      <c r="C627" s="5" t="inlineStr">
        <is>
          <t>3884 RIBANA RUTH REA RUEDA</t>
        </is>
      </c>
      <c r="D627" s="15" t="n">
        <v>45113268375</v>
      </c>
      <c r="E627" s="8" t="inlineStr">
        <is>
          <t>BISA-100070022</t>
        </is>
      </c>
      <c r="H627" s="9" t="n">
        <v>5161.5</v>
      </c>
      <c r="I627" s="5" t="inlineStr">
        <is>
          <t>DEPÓSITO BANCARIO</t>
        </is>
      </c>
      <c r="J627" s="5" t="inlineStr">
        <is>
          <t>2464 LUIS FERNANDO GUEVARA PECA</t>
        </is>
      </c>
    </row>
    <row r="628">
      <c r="A628" s="5" t="inlineStr">
        <is>
          <t>CCAJ-LP02/27/2023</t>
        </is>
      </c>
      <c r="B628" s="6" t="n">
        <v>44944.72165418982</v>
      </c>
      <c r="C628" s="5" t="inlineStr">
        <is>
          <t>3884 RIBANA RUTH REA RUEDA</t>
        </is>
      </c>
      <c r="D628" s="15" t="n">
        <v>51167336847</v>
      </c>
      <c r="E628" s="8" t="inlineStr">
        <is>
          <t>BISA-100070022</t>
        </is>
      </c>
      <c r="H628" s="9" t="n">
        <v>16448.9</v>
      </c>
      <c r="I628" s="5" t="inlineStr">
        <is>
          <t>DEPÓSITO BANCARIO</t>
        </is>
      </c>
      <c r="J628" s="5" t="inlineStr">
        <is>
          <t>2464 LUIS FERNANDO GUEVARA PECA</t>
        </is>
      </c>
    </row>
    <row r="629">
      <c r="A629" s="5" t="inlineStr">
        <is>
          <t>CCAJ-LP02/27/2023</t>
        </is>
      </c>
      <c r="B629" s="6" t="n">
        <v>44944.72165418982</v>
      </c>
      <c r="C629" s="5" t="inlineStr">
        <is>
          <t>3884 RIBANA RUTH REA RUEDA</t>
        </is>
      </c>
      <c r="D629" s="15" t="n">
        <v>45123249850</v>
      </c>
      <c r="E629" s="8" t="inlineStr">
        <is>
          <t>BISA-100070022</t>
        </is>
      </c>
      <c r="H629" s="9" t="n">
        <v>589.6</v>
      </c>
      <c r="I629" s="5" t="inlineStr">
        <is>
          <t>DEPÓSITO BANCARIO</t>
        </is>
      </c>
      <c r="J629" s="5" t="inlineStr">
        <is>
          <t>2464 LUIS FERNANDO GUEVARA PECA</t>
        </is>
      </c>
    </row>
    <row r="630">
      <c r="A630" s="5" t="inlineStr">
        <is>
          <t>CCAJ-LP02/27/2023</t>
        </is>
      </c>
      <c r="B630" s="6" t="n">
        <v>44944.72165418982</v>
      </c>
      <c r="C630" s="5" t="inlineStr">
        <is>
          <t>3884 RIBANA RUTH REA RUEDA</t>
        </is>
      </c>
      <c r="D630" s="15" t="n">
        <v>45163206454</v>
      </c>
      <c r="E630" s="8" t="inlineStr">
        <is>
          <t>BISA-100070022</t>
        </is>
      </c>
      <c r="H630" s="9" t="n">
        <v>589.6</v>
      </c>
      <c r="I630" s="5" t="inlineStr">
        <is>
          <t>DEPÓSITO BANCARIO</t>
        </is>
      </c>
      <c r="J630" s="5" t="inlineStr">
        <is>
          <t>2464 LUIS FERNANDO GUEVARA PECA</t>
        </is>
      </c>
    </row>
    <row r="631">
      <c r="A631" s="5" t="inlineStr">
        <is>
          <t>CCAJ-LP02/27/2023</t>
        </is>
      </c>
      <c r="B631" s="6" t="n">
        <v>44944.72165418982</v>
      </c>
      <c r="C631" s="5" t="inlineStr">
        <is>
          <t>3884 RIBANA RUTH REA RUEDA</t>
        </is>
      </c>
      <c r="D631" s="15" t="n">
        <v>45143485673</v>
      </c>
      <c r="E631" s="8" t="inlineStr">
        <is>
          <t>BISA-100070022</t>
        </is>
      </c>
      <c r="H631" s="9" t="n">
        <v>253</v>
      </c>
      <c r="I631" s="5" t="inlineStr">
        <is>
          <t>DEPÓSITO BANCARIO</t>
        </is>
      </c>
      <c r="J631" s="5" t="inlineStr">
        <is>
          <t>2464 LUIS FERNANDO GUEVARA PECA</t>
        </is>
      </c>
    </row>
    <row r="632">
      <c r="A632" s="5" t="inlineStr">
        <is>
          <t>CCAJ-LP02/27/2023</t>
        </is>
      </c>
      <c r="B632" s="6" t="n">
        <v>44944.72165418982</v>
      </c>
      <c r="C632" s="5" t="inlineStr">
        <is>
          <t>3884 RIBANA RUTH REA RUEDA</t>
        </is>
      </c>
      <c r="D632" s="7" t="n">
        <v>3093266696</v>
      </c>
      <c r="E632" s="5" t="inlineStr">
        <is>
          <t>BANCO UNION-10000020161539</t>
        </is>
      </c>
      <c r="H632" s="9" t="n">
        <v>4114</v>
      </c>
      <c r="I632" s="5" t="inlineStr">
        <is>
          <t>DEPÓSITO BANCARIO</t>
        </is>
      </c>
      <c r="J632" s="5" t="inlineStr">
        <is>
          <t>2464 LUIS FERNANDO GUEVARA PECA</t>
        </is>
      </c>
    </row>
    <row r="633">
      <c r="A633" s="5" t="inlineStr">
        <is>
          <t>CCAJ-LP02/27/2023</t>
        </is>
      </c>
      <c r="B633" s="6" t="n">
        <v>44944.72165418982</v>
      </c>
      <c r="C633" s="5" t="inlineStr">
        <is>
          <t>3884 RIBANA RUTH REA RUEDA</t>
        </is>
      </c>
      <c r="D633" s="15" t="n">
        <v>45163206488</v>
      </c>
      <c r="E633" s="8" t="inlineStr">
        <is>
          <t>BISA-100070022</t>
        </is>
      </c>
      <c r="H633" s="9" t="n">
        <v>780.4</v>
      </c>
      <c r="I633" s="5" t="inlineStr">
        <is>
          <t>DEPÓSITO BANCARIO</t>
        </is>
      </c>
      <c r="J633" s="5" t="inlineStr">
        <is>
          <t>4276 CARLOS MARCELO REQUENA TERAN</t>
        </is>
      </c>
    </row>
    <row r="634">
      <c r="A634" s="5" t="inlineStr">
        <is>
          <t>CCAJ-LP02/27/2023</t>
        </is>
      </c>
      <c r="B634" s="6" t="n">
        <v>44944.72165418982</v>
      </c>
      <c r="C634" s="5" t="inlineStr">
        <is>
          <t>3884 RIBANA RUTH REA RUEDA</t>
        </is>
      </c>
      <c r="D634" s="15" t="n">
        <v>19070535048</v>
      </c>
      <c r="E634" s="8" t="inlineStr">
        <is>
          <t>BISA-100070022</t>
        </is>
      </c>
      <c r="H634" s="9" t="n">
        <v>3639.07</v>
      </c>
      <c r="I634" s="5" t="inlineStr">
        <is>
          <t>DEPÓSITO BANCARIO</t>
        </is>
      </c>
      <c r="J634" s="5" t="inlineStr">
        <is>
          <t>4276 CARLOS MARCELO REQUENA TERAN</t>
        </is>
      </c>
    </row>
    <row r="635">
      <c r="A635" s="5" t="inlineStr">
        <is>
          <t>CCAJ-LP02/27/2023</t>
        </is>
      </c>
      <c r="B635" s="6" t="n">
        <v>44944.72165418982</v>
      </c>
      <c r="C635" s="5" t="inlineStr">
        <is>
          <t>3884 RIBANA RUTH REA RUEDA</t>
        </is>
      </c>
      <c r="D635" s="7" t="n">
        <v>202311</v>
      </c>
      <c r="E635" s="8" t="inlineStr">
        <is>
          <t>BISA-100070022</t>
        </is>
      </c>
      <c r="H635" s="9" t="n">
        <v>391.1</v>
      </c>
      <c r="I635" s="5" t="inlineStr">
        <is>
          <t>DEPÓSITO BANCARIO</t>
        </is>
      </c>
      <c r="J635" s="5" t="inlineStr">
        <is>
          <t>4190 JESUS FELCY MENDOZA CAHUANA</t>
        </is>
      </c>
    </row>
    <row r="636">
      <c r="A636" s="5" t="inlineStr">
        <is>
          <t>CCAJ-LP02/27/2023</t>
        </is>
      </c>
      <c r="B636" s="6" t="n">
        <v>44944.72165418982</v>
      </c>
      <c r="C636" s="5" t="inlineStr">
        <is>
          <t>3884 RIBANA RUTH REA RUEDA</t>
        </is>
      </c>
      <c r="D636" s="7" t="n">
        <v>202310</v>
      </c>
      <c r="E636" s="8" t="inlineStr">
        <is>
          <t>BISA-100070022</t>
        </is>
      </c>
      <c r="H636" s="9" t="n">
        <v>5336.97</v>
      </c>
      <c r="I636" s="5" t="inlineStr">
        <is>
          <t>DEPÓSITO BANCARIO</t>
        </is>
      </c>
      <c r="J636" s="5" t="inlineStr">
        <is>
          <t>4190 JESUS FELCY MENDOZA CAHUANA</t>
        </is>
      </c>
    </row>
    <row r="637">
      <c r="A637" s="5" t="inlineStr">
        <is>
          <t>CCAJ-LP02/27/2023</t>
        </is>
      </c>
      <c r="B637" s="6" t="n">
        <v>44944.72165418982</v>
      </c>
      <c r="C637" s="5" t="inlineStr">
        <is>
          <t>3884 RIBANA RUTH REA RUEDA</t>
        </is>
      </c>
      <c r="D637" s="7" t="n">
        <v>202313</v>
      </c>
      <c r="E637" s="8" t="inlineStr">
        <is>
          <t>BISA-100070022</t>
        </is>
      </c>
      <c r="H637" s="9" t="n">
        <v>16780</v>
      </c>
      <c r="I637" s="5" t="inlineStr">
        <is>
          <t>DEPÓSITO BANCARIO</t>
        </is>
      </c>
      <c r="J637" s="5" t="inlineStr">
        <is>
          <t>4190 JESUS FELCY MENDOZA CAHUANA</t>
        </is>
      </c>
    </row>
    <row r="638">
      <c r="A638" s="5" t="inlineStr">
        <is>
          <t>CCAJ-LP02/27/2023</t>
        </is>
      </c>
      <c r="B638" s="6" t="n">
        <v>44944.72165418982</v>
      </c>
      <c r="C638" s="5" t="inlineStr">
        <is>
          <t>3884 RIBANA RUTH REA RUEDA</t>
        </is>
      </c>
      <c r="D638" s="15" t="n">
        <v>45113269613</v>
      </c>
      <c r="E638" s="8" t="inlineStr">
        <is>
          <t>BISA-100070022</t>
        </is>
      </c>
      <c r="H638" s="9" t="n">
        <v>10860</v>
      </c>
      <c r="I638" s="5" t="inlineStr">
        <is>
          <t>DEPÓSITO BANCARIO</t>
        </is>
      </c>
      <c r="J638" s="5" t="inlineStr">
        <is>
          <t>4276 CARLOS MARCELO REQUENA TERAN</t>
        </is>
      </c>
    </row>
    <row r="639">
      <c r="A639" s="5" t="inlineStr">
        <is>
          <t>CCAJ-LP02/27/2023</t>
        </is>
      </c>
      <c r="B639" s="6" t="n">
        <v>44944.72165418982</v>
      </c>
      <c r="C639" s="5" t="inlineStr">
        <is>
          <t>3884 RIBANA RUTH REA RUEDA</t>
        </is>
      </c>
      <c r="D639" s="7" t="n">
        <v>238868</v>
      </c>
      <c r="E639" s="8" t="inlineStr">
        <is>
          <t>BISA-100070022</t>
        </is>
      </c>
      <c r="H639" s="9" t="n">
        <v>30261.3</v>
      </c>
      <c r="I639" s="5" t="inlineStr">
        <is>
          <t>DEPÓSITO BANCARIO</t>
        </is>
      </c>
      <c r="J639" s="5" t="inlineStr">
        <is>
          <t>4276 CARLOS MARCELO REQUENA TERAN</t>
        </is>
      </c>
    </row>
    <row r="640">
      <c r="A640" s="5" t="inlineStr">
        <is>
          <t>CCAJ-LP02/27/2023</t>
        </is>
      </c>
      <c r="B640" s="6" t="n">
        <v>44944.72165418982</v>
      </c>
      <c r="C640" s="5" t="inlineStr">
        <is>
          <t>3884 RIBANA RUTH REA RUEDA</t>
        </is>
      </c>
      <c r="D640" s="7" t="n"/>
      <c r="E640" s="8" t="n"/>
      <c r="F640" s="9" t="n">
        <v>5884</v>
      </c>
      <c r="I640" s="10" t="inlineStr">
        <is>
          <t>EFECTIVO</t>
        </is>
      </c>
      <c r="J640" s="8" t="inlineStr">
        <is>
          <t>108 GREGORIO RAMIREZ APAZA</t>
        </is>
      </c>
    </row>
    <row r="641">
      <c r="A641" s="5" t="inlineStr">
        <is>
          <t>CCAJ-LP02/27/2023</t>
        </is>
      </c>
      <c r="B641" s="6" t="n">
        <v>44944.72165418982</v>
      </c>
      <c r="C641" s="5" t="inlineStr">
        <is>
          <t>3884 RIBANA RUTH REA RUEDA</t>
        </is>
      </c>
      <c r="D641" s="7" t="n"/>
      <c r="E641" s="8" t="n"/>
      <c r="F641" s="9" t="n">
        <v>16121.5</v>
      </c>
      <c r="I641" s="10" t="inlineStr">
        <is>
          <t>EFECTIVO</t>
        </is>
      </c>
      <c r="J641" s="5" t="inlineStr">
        <is>
          <t>3052 JUAN JOSE MACHACA TORREZ</t>
        </is>
      </c>
    </row>
    <row r="642">
      <c r="A642" s="5" t="inlineStr">
        <is>
          <t>CCAJ-LP02/27/2023</t>
        </is>
      </c>
      <c r="B642" s="6" t="n">
        <v>44944.72165418982</v>
      </c>
      <c r="C642" s="5" t="inlineStr">
        <is>
          <t>3884 RIBANA RUTH REA RUEDA</t>
        </is>
      </c>
      <c r="D642" s="7" t="n"/>
      <c r="E642" s="8" t="n"/>
      <c r="F642" s="9" t="n">
        <v>8.699999999999999</v>
      </c>
      <c r="I642" s="10" t="inlineStr">
        <is>
          <t>EFECTIVO</t>
        </is>
      </c>
      <c r="J642" s="5" t="inlineStr">
        <is>
          <t>4190 JESUS FELCY MENDOZA CAHUANA</t>
        </is>
      </c>
    </row>
    <row r="643">
      <c r="A643" s="5" t="inlineStr">
        <is>
          <t>CCAJ-LP02/27/2023</t>
        </is>
      </c>
      <c r="B643" s="6" t="n">
        <v>44944.72165418982</v>
      </c>
      <c r="C643" s="5" t="inlineStr">
        <is>
          <t>3884 RIBANA RUTH REA RUEDA</t>
        </is>
      </c>
      <c r="D643" s="7" t="n"/>
      <c r="E643" s="8" t="n"/>
      <c r="F643" s="9" t="n">
        <v>5363.8</v>
      </c>
      <c r="I643" s="10" t="inlineStr">
        <is>
          <t>EFECTIVO</t>
        </is>
      </c>
      <c r="J643" s="8" t="inlineStr">
        <is>
          <t>2597 JOSE MAIDANA LP - T05</t>
        </is>
      </c>
    </row>
    <row r="644">
      <c r="A644" s="11" t="inlineStr">
        <is>
          <t>SAP</t>
        </is>
      </c>
      <c r="B644" s="3" t="n"/>
      <c r="C644" s="3" t="n"/>
      <c r="D644" s="7" t="n"/>
      <c r="E644" s="8" t="n"/>
      <c r="F644" s="54">
        <f>SUM(F622:G643)</f>
        <v/>
      </c>
      <c r="I644" s="10" t="n"/>
      <c r="J644" s="5" t="n"/>
    </row>
    <row r="645" ht="15.75" customHeight="1">
      <c r="A645" s="13" t="inlineStr">
        <is>
          <t>FECHA</t>
        </is>
      </c>
      <c r="B645" s="13" t="inlineStr">
        <is>
          <t>CIERRE DE CAJA</t>
        </is>
      </c>
      <c r="C645" s="13" t="inlineStr">
        <is>
          <t>IMPORTE</t>
        </is>
      </c>
      <c r="D645" s="14" t="n">
        <v>112624636</v>
      </c>
      <c r="E645" s="8" t="n"/>
      <c r="F645" s="9" t="n"/>
      <c r="I645" s="10" t="n"/>
      <c r="J645" s="5" t="n"/>
    </row>
    <row r="648">
      <c r="A648" s="1" t="inlineStr">
        <is>
          <t>Cierre Caja</t>
        </is>
      </c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3" t="inlineStr">
        <is>
          <t>Del 19/01/2022</t>
        </is>
      </c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98" t="inlineStr">
        <is>
          <t>Cierre Caja</t>
        </is>
      </c>
      <c r="B650" s="98" t="inlineStr">
        <is>
          <t>Fecha</t>
        </is>
      </c>
      <c r="C650" s="98" t="inlineStr">
        <is>
          <t>Cajero</t>
        </is>
      </c>
      <c r="D650" s="98" t="inlineStr">
        <is>
          <t>Nro Voucher</t>
        </is>
      </c>
      <c r="E650" s="98" t="inlineStr">
        <is>
          <t>Nro Cuenta</t>
        </is>
      </c>
      <c r="F650" s="98" t="inlineStr">
        <is>
          <t>Tipo Ingreso</t>
        </is>
      </c>
      <c r="G650" s="99" t="n"/>
      <c r="H650" s="100" t="n"/>
      <c r="I650" s="98" t="inlineStr">
        <is>
          <t>TIPO DE INGRESO</t>
        </is>
      </c>
      <c r="J650" s="98" t="inlineStr">
        <is>
          <t>Cobrador</t>
        </is>
      </c>
    </row>
    <row r="651">
      <c r="A651" s="101" t="n"/>
      <c r="B651" s="101" t="n"/>
      <c r="C651" s="101" t="n"/>
      <c r="D651" s="101" t="n"/>
      <c r="E651" s="101" t="n"/>
      <c r="F651" s="4" t="inlineStr">
        <is>
          <t>EFECTIVO</t>
        </is>
      </c>
      <c r="G651" s="4" t="inlineStr">
        <is>
          <t>CHEQUE</t>
        </is>
      </c>
      <c r="H651" s="4" t="inlineStr">
        <is>
          <t>TRANSFERENCIA</t>
        </is>
      </c>
      <c r="I651" s="101" t="n"/>
      <c r="J651" s="101" t="n"/>
    </row>
    <row r="652">
      <c r="A652" s="5" t="inlineStr">
        <is>
          <t>CCAJ-LP02/28/2023</t>
        </is>
      </c>
      <c r="B652" s="6" t="n">
        <v>44945.49038641204</v>
      </c>
      <c r="C652" s="5" t="inlineStr">
        <is>
          <t>3884 RIBANA RUTH REA RUEDA</t>
        </is>
      </c>
      <c r="D652" s="10" t="n"/>
      <c r="E652" s="8" t="n"/>
      <c r="F652" s="9" t="n">
        <v>5297.5</v>
      </c>
      <c r="I652" s="10" t="inlineStr">
        <is>
          <t>EFECTIVO</t>
        </is>
      </c>
      <c r="J652" s="5" t="inlineStr">
        <is>
          <t>136 OSCAR REYNALDO LIMACHI SURCO</t>
        </is>
      </c>
    </row>
    <row r="653">
      <c r="A653" s="5" t="inlineStr">
        <is>
          <t>CCAJ-LP02/28/2023</t>
        </is>
      </c>
      <c r="B653" s="6" t="n">
        <v>44945.49038641204</v>
      </c>
      <c r="C653" s="5" t="inlineStr">
        <is>
          <t>3884 RIBANA RUTH REA RUEDA</t>
        </is>
      </c>
      <c r="D653" s="10" t="n"/>
      <c r="E653" s="8" t="n"/>
      <c r="F653" s="9" t="n">
        <v>7379</v>
      </c>
      <c r="I653" s="10" t="inlineStr">
        <is>
          <t>EFECTIVO</t>
        </is>
      </c>
      <c r="J653" s="5" t="inlineStr">
        <is>
          <t>266 SANTIAGO MACHACA CALCINA</t>
        </is>
      </c>
    </row>
    <row r="654">
      <c r="A654" s="5" t="inlineStr">
        <is>
          <t>CCAJ-LP02/28/2023</t>
        </is>
      </c>
      <c r="B654" s="6" t="n">
        <v>44945.49038641204</v>
      </c>
      <c r="C654" s="5" t="inlineStr">
        <is>
          <t>3884 RIBANA RUTH REA RUEDA</t>
        </is>
      </c>
      <c r="D654" s="10" t="n"/>
      <c r="E654" s="8" t="n"/>
      <c r="F654" s="9" t="n">
        <v>7634.5</v>
      </c>
      <c r="I654" s="10" t="inlineStr">
        <is>
          <t>EFECTIVO</t>
        </is>
      </c>
      <c r="J654" s="8" t="inlineStr">
        <is>
          <t>304 ALFREDO MENDOZA APAZA</t>
        </is>
      </c>
    </row>
    <row r="655">
      <c r="A655" s="5" t="inlineStr">
        <is>
          <t>CCAJ-LP02/28/2023</t>
        </is>
      </c>
      <c r="B655" s="6" t="n">
        <v>44945.49038641204</v>
      </c>
      <c r="C655" s="5" t="inlineStr">
        <is>
          <t>3884 RIBANA RUTH REA RUEDA</t>
        </is>
      </c>
      <c r="D655" s="10" t="n"/>
      <c r="E655" s="8" t="n"/>
      <c r="F655" s="9" t="n">
        <v>13824.1</v>
      </c>
      <c r="I655" s="10" t="inlineStr">
        <is>
          <t>EFECTIVO</t>
        </is>
      </c>
      <c r="J655" s="5" t="inlineStr">
        <is>
          <t>331 CARLOS ALFREDO GUTIERREZ HUANCA</t>
        </is>
      </c>
    </row>
    <row r="656">
      <c r="A656" s="5" t="inlineStr">
        <is>
          <t>CCAJ-LP02/28/2023</t>
        </is>
      </c>
      <c r="B656" s="6" t="n">
        <v>44945.49038641204</v>
      </c>
      <c r="C656" s="5" t="inlineStr">
        <is>
          <t>3884 RIBANA RUTH REA RUEDA</t>
        </is>
      </c>
      <c r="D656" s="10" t="n"/>
      <c r="E656" s="8" t="n"/>
      <c r="F656" s="9" t="n">
        <v>15063.5</v>
      </c>
      <c r="I656" s="10" t="inlineStr">
        <is>
          <t>EFECTIVO</t>
        </is>
      </c>
      <c r="J656" s="5" t="inlineStr">
        <is>
          <t>584 FREDDY FEDERICO FLORES MARIN</t>
        </is>
      </c>
    </row>
    <row r="657">
      <c r="A657" s="5" t="inlineStr">
        <is>
          <t>CCAJ-LP02/28/2023</t>
        </is>
      </c>
      <c r="B657" s="6" t="n">
        <v>44945.49038641204</v>
      </c>
      <c r="C657" s="5" t="inlineStr">
        <is>
          <t>3884 RIBANA RUTH REA RUEDA</t>
        </is>
      </c>
      <c r="D657" s="10" t="n"/>
      <c r="E657" s="8" t="n"/>
      <c r="F657" s="9" t="n">
        <v>9125</v>
      </c>
      <c r="I657" s="10" t="inlineStr">
        <is>
          <t>EFECTIVO</t>
        </is>
      </c>
      <c r="J657" s="5" t="inlineStr">
        <is>
          <t>883 FRANKLIN CARDOZO RIVERA</t>
        </is>
      </c>
    </row>
    <row r="658">
      <c r="A658" s="5" t="inlineStr">
        <is>
          <t>CCAJ-LP02/28/2023</t>
        </is>
      </c>
      <c r="B658" s="6" t="n">
        <v>44945.49038641204</v>
      </c>
      <c r="C658" s="5" t="inlineStr">
        <is>
          <t>3884 RIBANA RUTH REA RUEDA</t>
        </is>
      </c>
      <c r="D658" s="10" t="n"/>
      <c r="E658" s="8" t="n"/>
      <c r="F658" s="9" t="n">
        <v>12146.1</v>
      </c>
      <c r="I658" s="10" t="inlineStr">
        <is>
          <t>EFECTIVO</t>
        </is>
      </c>
      <c r="J658" s="5" t="inlineStr">
        <is>
          <t>1116 VLADIMIR FRANZ ATAHUACHI RODRIGUEZ</t>
        </is>
      </c>
    </row>
    <row r="659">
      <c r="A659" s="5" t="inlineStr">
        <is>
          <t>CCAJ-LP02/28/2023</t>
        </is>
      </c>
      <c r="B659" s="6" t="n">
        <v>44945.49038641204</v>
      </c>
      <c r="C659" s="5" t="inlineStr">
        <is>
          <t>3884 RIBANA RUTH REA RUEDA</t>
        </is>
      </c>
      <c r="D659" s="10" t="n"/>
      <c r="E659" s="8" t="n"/>
      <c r="F659" s="9" t="n">
        <v>15408.5</v>
      </c>
      <c r="I659" s="10" t="inlineStr">
        <is>
          <t>EFECTIVO</t>
        </is>
      </c>
      <c r="J659" s="5" t="inlineStr">
        <is>
          <t>1180 JAIME RAMIRO CHACON PAREDES</t>
        </is>
      </c>
    </row>
    <row r="660">
      <c r="A660" s="5" t="inlineStr">
        <is>
          <t>CCAJ-LP02/28/2023</t>
        </is>
      </c>
      <c r="B660" s="6" t="n">
        <v>44945.49038641204</v>
      </c>
      <c r="C660" s="5" t="inlineStr">
        <is>
          <t>3884 RIBANA RUTH REA RUEDA</t>
        </is>
      </c>
      <c r="D660" s="10" t="n"/>
      <c r="E660" s="8" t="n"/>
      <c r="F660" s="9" t="n">
        <v>8948.5</v>
      </c>
      <c r="I660" s="10" t="inlineStr">
        <is>
          <t>EFECTIVO</t>
        </is>
      </c>
      <c r="J660" s="8" t="inlineStr">
        <is>
          <t>2597 JOSE MAIDANA LP - T01</t>
        </is>
      </c>
    </row>
    <row r="661">
      <c r="A661" s="5" t="inlineStr">
        <is>
          <t>CCAJ-LP02/28/2023</t>
        </is>
      </c>
      <c r="B661" s="6" t="n">
        <v>44945.49038641204</v>
      </c>
      <c r="C661" s="5" t="inlineStr">
        <is>
          <t>3884 RIBANA RUTH REA RUEDA</t>
        </is>
      </c>
      <c r="D661" s="10" t="n"/>
      <c r="E661" s="8" t="n"/>
      <c r="F661" s="9" t="n">
        <v>11469</v>
      </c>
      <c r="I661" s="10" t="inlineStr">
        <is>
          <t>EFECTIVO</t>
        </is>
      </c>
      <c r="J661" s="8" t="inlineStr">
        <is>
          <t>2597 JOSE MAIDANA LP - T02</t>
        </is>
      </c>
    </row>
    <row r="662">
      <c r="A662" s="5" t="inlineStr">
        <is>
          <t>CCAJ-LP02/28/2023</t>
        </is>
      </c>
      <c r="B662" s="6" t="n">
        <v>44945.49038641204</v>
      </c>
      <c r="C662" s="5" t="inlineStr">
        <is>
          <t>3884 RIBANA RUTH REA RUEDA</t>
        </is>
      </c>
      <c r="D662" s="10" t="n"/>
      <c r="E662" s="8" t="n"/>
      <c r="F662" s="9" t="n">
        <v>10537.4</v>
      </c>
      <c r="I662" s="10" t="inlineStr">
        <is>
          <t>EFECTIVO</t>
        </is>
      </c>
      <c r="J662" s="8" t="inlineStr">
        <is>
          <t>2597 JOSE MAIDANA LP - T03</t>
        </is>
      </c>
    </row>
    <row r="663">
      <c r="A663" s="5" t="inlineStr">
        <is>
          <t>CCAJ-LP02/28/2023</t>
        </is>
      </c>
      <c r="B663" s="6" t="n">
        <v>44945.49038641204</v>
      </c>
      <c r="C663" s="5" t="inlineStr">
        <is>
          <t>3884 RIBANA RUTH REA RUEDA</t>
        </is>
      </c>
      <c r="D663" s="10" t="n"/>
      <c r="E663" s="8" t="n"/>
      <c r="F663" s="9" t="n">
        <v>11670.4</v>
      </c>
      <c r="I663" s="10" t="inlineStr">
        <is>
          <t>EFECTIVO</t>
        </is>
      </c>
      <c r="J663" s="8" t="inlineStr">
        <is>
          <t>2597 JOSE MAIDANA LP - T04</t>
        </is>
      </c>
    </row>
    <row r="664">
      <c r="A664" s="5" t="inlineStr">
        <is>
          <t>CCAJ-LP02/28/2023</t>
        </is>
      </c>
      <c r="B664" s="6" t="n">
        <v>44945.49038641204</v>
      </c>
      <c r="C664" s="5" t="inlineStr">
        <is>
          <t>3884 RIBANA RUTH REA RUEDA</t>
        </is>
      </c>
      <c r="D664" s="10" t="n"/>
      <c r="E664" s="8" t="n"/>
      <c r="F664" s="9" t="n">
        <v>16131.6</v>
      </c>
      <c r="I664" s="10" t="inlineStr">
        <is>
          <t>EFECTIVO</t>
        </is>
      </c>
      <c r="J664" s="8" t="inlineStr">
        <is>
          <t>2597 JOSE MAIDANA LP - T06</t>
        </is>
      </c>
    </row>
    <row r="665">
      <c r="A665" s="11" t="inlineStr">
        <is>
          <t>SAP</t>
        </is>
      </c>
      <c r="B665" s="3" t="n"/>
      <c r="C665" s="3" t="n"/>
      <c r="D665" s="7" t="n"/>
      <c r="E665" s="8" t="n"/>
      <c r="F665" s="20">
        <f>SUM(F652:G664)</f>
        <v/>
      </c>
      <c r="H665" s="9" t="n"/>
      <c r="I665" s="10" t="n"/>
      <c r="J665" s="5" t="n"/>
    </row>
    <row r="666" ht="15.75" customHeight="1">
      <c r="A666" s="13" t="inlineStr">
        <is>
          <t>FECHA</t>
        </is>
      </c>
      <c r="B666" s="13" t="inlineStr">
        <is>
          <t>CIERRE DE CAJA</t>
        </is>
      </c>
      <c r="C666" s="13" t="inlineStr">
        <is>
          <t>IMPORTE</t>
        </is>
      </c>
      <c r="D666" s="14" t="n">
        <v>112624637</v>
      </c>
      <c r="E666" s="8" t="n"/>
      <c r="H666" s="9" t="n"/>
      <c r="I666" s="10" t="n"/>
      <c r="J666" s="5" t="n"/>
    </row>
    <row r="667">
      <c r="A667" s="5" t="n"/>
      <c r="B667" s="6" t="n"/>
      <c r="C667" s="5" t="n"/>
      <c r="D667" s="7" t="n"/>
      <c r="E667" s="8" t="n"/>
      <c r="H667" s="9" t="n"/>
      <c r="I667" s="10" t="n"/>
      <c r="J667" s="5" t="n"/>
    </row>
    <row r="668">
      <c r="A668" s="5" t="n"/>
      <c r="B668" s="6" t="n"/>
      <c r="C668" s="5" t="n"/>
      <c r="D668" s="7" t="n"/>
      <c r="E668" s="8" t="n"/>
      <c r="H668" s="9" t="n"/>
      <c r="I668" s="10" t="n"/>
      <c r="J668" s="5" t="n"/>
    </row>
    <row r="669">
      <c r="A669" s="5" t="inlineStr">
        <is>
          <t>CCAJ-LP02/29/202</t>
        </is>
      </c>
      <c r="B669" s="6" t="n">
        <v>44945.73615204861</v>
      </c>
      <c r="C669" s="5" t="inlineStr">
        <is>
          <t>3884 RIBANA RUTH REA RUEDA</t>
        </is>
      </c>
      <c r="D669" s="15" t="n">
        <v>45173182664</v>
      </c>
      <c r="E669" s="8" t="inlineStr">
        <is>
          <t>BISA-100070022</t>
        </is>
      </c>
      <c r="H669" s="9" t="n">
        <v>311.2</v>
      </c>
      <c r="I669" s="5" t="inlineStr">
        <is>
          <t>DEPÓSITO BANCARIO</t>
        </is>
      </c>
      <c r="J669" s="5" t="inlineStr">
        <is>
          <t>2464 LUIS FERNANDO GUEVARA PECA</t>
        </is>
      </c>
    </row>
    <row r="670">
      <c r="A670" s="5" t="inlineStr">
        <is>
          <t>CCAJ-LP02/29/2023</t>
        </is>
      </c>
      <c r="B670" s="6" t="n">
        <v>44945.73615204861</v>
      </c>
      <c r="C670" s="5" t="inlineStr">
        <is>
          <t>3884 RIBANA RUTH REA RUEDA</t>
        </is>
      </c>
      <c r="D670" s="15" t="n">
        <v>51167336577</v>
      </c>
      <c r="E670" s="8" t="inlineStr">
        <is>
          <t>BISA-100070022</t>
        </is>
      </c>
      <c r="H670" s="9" t="n">
        <v>174.18</v>
      </c>
      <c r="I670" s="5" t="inlineStr">
        <is>
          <t>DEPÓSITO BANCARIO</t>
        </is>
      </c>
      <c r="J670" s="5" t="inlineStr">
        <is>
          <t>2464 LUIS FERNANDO GUEVARA PECA</t>
        </is>
      </c>
    </row>
    <row r="671">
      <c r="A671" s="5" t="inlineStr">
        <is>
          <t>CCAJ-LP02/29/2023</t>
        </is>
      </c>
      <c r="B671" s="6" t="n">
        <v>44945.73615204861</v>
      </c>
      <c r="C671" s="5" t="inlineStr">
        <is>
          <t>3884 RIBANA RUTH REA RUEDA</t>
        </is>
      </c>
      <c r="D671" s="15" t="n">
        <v>511673365771</v>
      </c>
      <c r="E671" s="8" t="inlineStr">
        <is>
          <t>BISA-100070022</t>
        </is>
      </c>
      <c r="H671" s="9" t="n">
        <v>3257.46</v>
      </c>
      <c r="I671" s="5" t="inlineStr">
        <is>
          <t>DEPÓSITO BANCARIO</t>
        </is>
      </c>
      <c r="J671" s="5" t="inlineStr">
        <is>
          <t>2464 LUIS FERNANDO GUEVARA PECA</t>
        </is>
      </c>
    </row>
    <row r="672">
      <c r="A672" s="5" t="inlineStr">
        <is>
          <t>CCAJ-LP02/29/2023</t>
        </is>
      </c>
      <c r="B672" s="6" t="n">
        <v>44945.73615204861</v>
      </c>
      <c r="C672" s="5" t="inlineStr">
        <is>
          <t>3884 RIBANA RUTH REA RUEDA</t>
        </is>
      </c>
      <c r="D672" s="15" t="n">
        <v>511673365772</v>
      </c>
      <c r="E672" s="8" t="inlineStr">
        <is>
          <t>BISA-100070022</t>
        </is>
      </c>
      <c r="H672" s="9" t="n">
        <v>352.41</v>
      </c>
      <c r="I672" s="5" t="inlineStr">
        <is>
          <t>DEPÓSITO BANCARIO</t>
        </is>
      </c>
      <c r="J672" s="5" t="inlineStr">
        <is>
          <t>2464 LUIS FERNANDO GUEVARA PECA</t>
        </is>
      </c>
    </row>
    <row r="673">
      <c r="A673" s="5" t="inlineStr">
        <is>
          <t>CCAJ-LP02/29/2023</t>
        </is>
      </c>
      <c r="B673" s="6" t="n">
        <v>44945.73615204861</v>
      </c>
      <c r="C673" s="5" t="inlineStr">
        <is>
          <t>3884 RIBANA RUTH REA RUEDA</t>
        </is>
      </c>
      <c r="D673" s="15" t="n">
        <v>511673365773</v>
      </c>
      <c r="E673" s="8" t="inlineStr">
        <is>
          <t>BISA-100070022</t>
        </is>
      </c>
      <c r="H673" s="9" t="n">
        <v>176.2</v>
      </c>
      <c r="I673" s="5" t="inlineStr">
        <is>
          <t>DEPÓSITO BANCARIO</t>
        </is>
      </c>
      <c r="J673" s="5" t="inlineStr">
        <is>
          <t>2464 LUIS FERNANDO GUEVARA PECA</t>
        </is>
      </c>
    </row>
    <row r="674">
      <c r="A674" s="5" t="inlineStr">
        <is>
          <t>CCAJ-LP02/29/2023</t>
        </is>
      </c>
      <c r="B674" s="6" t="n">
        <v>44945.73615204861</v>
      </c>
      <c r="C674" s="5" t="inlineStr">
        <is>
          <t>3884 RIBANA RUTH REA RUEDA</t>
        </is>
      </c>
      <c r="D674" s="15" t="n">
        <v>511673365774</v>
      </c>
      <c r="E674" s="8" t="inlineStr">
        <is>
          <t>BISA-100070022</t>
        </is>
      </c>
      <c r="H674" s="9" t="n">
        <v>1647.13</v>
      </c>
      <c r="I674" s="5" t="inlineStr">
        <is>
          <t>DEPÓSITO BANCARIO</t>
        </is>
      </c>
      <c r="J674" s="5" t="inlineStr">
        <is>
          <t>2464 LUIS FERNANDO GUEVARA PECA</t>
        </is>
      </c>
    </row>
    <row r="675">
      <c r="A675" s="5" t="inlineStr">
        <is>
          <t>CCAJ-LP02/29/2023</t>
        </is>
      </c>
      <c r="B675" s="6" t="n">
        <v>44945.73615204861</v>
      </c>
      <c r="C675" s="5" t="inlineStr">
        <is>
          <t>3884 RIBANA RUTH REA RUEDA</t>
        </is>
      </c>
      <c r="D675" s="15" t="n">
        <v>511673365775</v>
      </c>
      <c r="E675" s="8" t="inlineStr">
        <is>
          <t>BISA-100070022</t>
        </is>
      </c>
      <c r="H675" s="9" t="n">
        <v>704.8200000000001</v>
      </c>
      <c r="I675" s="5" t="inlineStr">
        <is>
          <t>DEPÓSITO BANCARIO</t>
        </is>
      </c>
      <c r="J675" s="5" t="inlineStr">
        <is>
          <t>2464 LUIS FERNANDO GUEVARA PECA</t>
        </is>
      </c>
    </row>
    <row r="676">
      <c r="A676" s="5" t="inlineStr">
        <is>
          <t>CCAJ-LP02/29/2023</t>
        </is>
      </c>
      <c r="B676" s="6" t="n">
        <v>44945.73615204861</v>
      </c>
      <c r="C676" s="5" t="inlineStr">
        <is>
          <t>3884 RIBANA RUTH REA RUEDA</t>
        </is>
      </c>
      <c r="D676" s="15" t="n">
        <v>511673365776</v>
      </c>
      <c r="E676" s="8" t="inlineStr">
        <is>
          <t>BISA-100070022</t>
        </is>
      </c>
      <c r="H676" s="9" t="n">
        <v>1477.6</v>
      </c>
      <c r="I676" s="5" t="inlineStr">
        <is>
          <t>DEPÓSITO BANCARIO</t>
        </is>
      </c>
      <c r="J676" s="5" t="inlineStr">
        <is>
          <t>2464 LUIS FERNANDO GUEVARA PECA</t>
        </is>
      </c>
    </row>
    <row r="677">
      <c r="A677" s="5" t="inlineStr">
        <is>
          <t>CCAJ-LP02/29/2023</t>
        </is>
      </c>
      <c r="B677" s="6" t="n">
        <v>44945.73615204861</v>
      </c>
      <c r="C677" s="5" t="inlineStr">
        <is>
          <t>3884 RIBANA RUTH REA RUEDA</t>
        </is>
      </c>
      <c r="D677" s="15" t="n">
        <v>511673365777</v>
      </c>
      <c r="E677" s="8" t="inlineStr">
        <is>
          <t>BISA-100070022</t>
        </is>
      </c>
      <c r="H677" s="9" t="n">
        <v>14264.88</v>
      </c>
      <c r="I677" s="5" t="inlineStr">
        <is>
          <t>DEPÓSITO BANCARIO</t>
        </is>
      </c>
      <c r="J677" s="5" t="inlineStr">
        <is>
          <t>2464 LUIS FERNANDO GUEVARA PECA</t>
        </is>
      </c>
    </row>
    <row r="678">
      <c r="A678" s="5" t="inlineStr">
        <is>
          <t>CCAJ-LP02/29/2023</t>
        </is>
      </c>
      <c r="B678" s="6" t="n">
        <v>44945.73615204861</v>
      </c>
      <c r="C678" s="5" t="inlineStr">
        <is>
          <t>3884 RIBANA RUTH REA RUEDA</t>
        </is>
      </c>
      <c r="D678" s="15" t="n">
        <v>511673365778</v>
      </c>
      <c r="E678" s="8" t="inlineStr">
        <is>
          <t>BISA-100070022</t>
        </is>
      </c>
      <c r="H678" s="9" t="n">
        <v>2335.6</v>
      </c>
      <c r="I678" s="5" t="inlineStr">
        <is>
          <t>DEPÓSITO BANCARIO</t>
        </is>
      </c>
      <c r="J678" s="5" t="inlineStr">
        <is>
          <t>2464 LUIS FERNANDO GUEVARA PECA</t>
        </is>
      </c>
    </row>
    <row r="679">
      <c r="A679" s="5" t="inlineStr">
        <is>
          <t>CCAJ-LP02/29/2023</t>
        </is>
      </c>
      <c r="B679" s="6" t="n">
        <v>44945.73615204861</v>
      </c>
      <c r="C679" s="5" t="inlineStr">
        <is>
          <t>3884 RIBANA RUTH REA RUEDA</t>
        </is>
      </c>
      <c r="D679" s="15" t="n">
        <v>51717300772</v>
      </c>
      <c r="E679" s="8" t="inlineStr">
        <is>
          <t>BISA-100070022</t>
        </is>
      </c>
      <c r="H679" s="9" t="n">
        <v>355.2</v>
      </c>
      <c r="I679" s="5" t="inlineStr">
        <is>
          <t>DEPÓSITO BANCARIO</t>
        </is>
      </c>
      <c r="J679" s="5" t="inlineStr">
        <is>
          <t>2464 LUIS FERNANDO GUEVARA PECA</t>
        </is>
      </c>
    </row>
    <row r="680">
      <c r="A680" s="5" t="inlineStr">
        <is>
          <t>CCAJ-LP02/29/2023</t>
        </is>
      </c>
      <c r="B680" s="6" t="n">
        <v>44945.73615204861</v>
      </c>
      <c r="C680" s="5" t="inlineStr">
        <is>
          <t>3884 RIBANA RUTH REA RUEDA</t>
        </is>
      </c>
      <c r="D680" s="15" t="n">
        <v>517173007721</v>
      </c>
      <c r="E680" s="8" t="inlineStr">
        <is>
          <t>BISA-100070022</t>
        </is>
      </c>
      <c r="H680" s="9" t="n">
        <v>1353.72</v>
      </c>
      <c r="I680" s="5" t="inlineStr">
        <is>
          <t>DEPÓSITO BANCARIO</t>
        </is>
      </c>
      <c r="J680" s="5" t="inlineStr">
        <is>
          <t>2464 LUIS FERNANDO GUEVARA PECA</t>
        </is>
      </c>
    </row>
    <row r="681">
      <c r="A681" s="5" t="inlineStr">
        <is>
          <t>CCAJ-LP02/29/2023</t>
        </is>
      </c>
      <c r="B681" s="6" t="n">
        <v>44945.73615204861</v>
      </c>
      <c r="C681" s="5" t="inlineStr">
        <is>
          <t>3884 RIBANA RUTH REA RUEDA</t>
        </is>
      </c>
      <c r="D681" s="15" t="n">
        <v>517173007722</v>
      </c>
      <c r="E681" s="8" t="inlineStr">
        <is>
          <t>BISA-100070022</t>
        </is>
      </c>
      <c r="H681" s="9" t="n">
        <v>192.12</v>
      </c>
      <c r="I681" s="5" t="inlineStr">
        <is>
          <t>DEPÓSITO BANCARIO</t>
        </is>
      </c>
      <c r="J681" s="5" t="inlineStr">
        <is>
          <t>2464 LUIS FERNANDO GUEVARA PECA</t>
        </is>
      </c>
    </row>
    <row r="682">
      <c r="A682" s="5" t="inlineStr">
        <is>
          <t>CCAJ-LP02/29/2023</t>
        </is>
      </c>
      <c r="B682" s="6" t="n">
        <v>44945.73615204861</v>
      </c>
      <c r="C682" s="5" t="inlineStr">
        <is>
          <t>3884 RIBANA RUTH REA RUEDA</t>
        </is>
      </c>
      <c r="D682" s="15" t="n">
        <v>517173007723</v>
      </c>
      <c r="E682" s="8" t="inlineStr">
        <is>
          <t>BISA-100070022</t>
        </is>
      </c>
      <c r="H682" s="9" t="n">
        <v>48</v>
      </c>
      <c r="I682" s="5" t="inlineStr">
        <is>
          <t>DEPÓSITO BANCARIO</t>
        </is>
      </c>
      <c r="J682" s="5" t="inlineStr">
        <is>
          <t>2464 LUIS FERNANDO GUEVARA PECA</t>
        </is>
      </c>
    </row>
    <row r="683">
      <c r="A683" s="5" t="inlineStr">
        <is>
          <t>CCAJ-LP02/29/2023</t>
        </is>
      </c>
      <c r="B683" s="6" t="n">
        <v>44945.73615204861</v>
      </c>
      <c r="C683" s="5" t="inlineStr">
        <is>
          <t>3884 RIBANA RUTH REA RUEDA</t>
        </is>
      </c>
      <c r="D683" s="15" t="n">
        <v>517173007724</v>
      </c>
      <c r="E683" s="8" t="inlineStr">
        <is>
          <t>BISA-100070022</t>
        </is>
      </c>
      <c r="H683" s="9" t="n">
        <v>436.74</v>
      </c>
      <c r="I683" s="5" t="inlineStr">
        <is>
          <t>DEPÓSITO BANCARIO</t>
        </is>
      </c>
      <c r="J683" s="5" t="inlineStr">
        <is>
          <t>2464 LUIS FERNANDO GUEVARA PECA</t>
        </is>
      </c>
    </row>
    <row r="684">
      <c r="A684" s="5" t="inlineStr">
        <is>
          <t>CCAJ-LP02/29/2023</t>
        </is>
      </c>
      <c r="B684" s="6" t="n">
        <v>44945.73615204861</v>
      </c>
      <c r="C684" s="5" t="inlineStr">
        <is>
          <t>3884 RIBANA RUTH REA RUEDA</t>
        </is>
      </c>
      <c r="D684" s="15" t="n">
        <v>517173007725</v>
      </c>
      <c r="E684" s="8" t="inlineStr">
        <is>
          <t>BISA-100070022</t>
        </is>
      </c>
      <c r="H684" s="9" t="n">
        <v>633.84</v>
      </c>
      <c r="I684" s="5" t="inlineStr">
        <is>
          <t>DEPÓSITO BANCARIO</t>
        </is>
      </c>
      <c r="J684" s="5" t="inlineStr">
        <is>
          <t>2464 LUIS FERNANDO GUEVARA PECA</t>
        </is>
      </c>
    </row>
    <row r="685">
      <c r="A685" s="5" t="inlineStr">
        <is>
          <t>CCAJ-LP02/29/2023</t>
        </is>
      </c>
      <c r="B685" s="6" t="n">
        <v>44945.73615204861</v>
      </c>
      <c r="C685" s="5" t="inlineStr">
        <is>
          <t>3884 RIBANA RUTH REA RUEDA</t>
        </is>
      </c>
      <c r="D685" s="15" t="n">
        <v>517173007726</v>
      </c>
      <c r="E685" s="8" t="inlineStr">
        <is>
          <t>BISA-100070022</t>
        </is>
      </c>
      <c r="H685" s="9" t="n">
        <v>263.94</v>
      </c>
      <c r="I685" s="5" t="inlineStr">
        <is>
          <t>DEPÓSITO BANCARIO</t>
        </is>
      </c>
      <c r="J685" s="5" t="inlineStr">
        <is>
          <t>2464 LUIS FERNANDO GUEVARA PECA</t>
        </is>
      </c>
    </row>
    <row r="686">
      <c r="A686" s="5" t="inlineStr">
        <is>
          <t>CCAJ-LP02/29/2023</t>
        </is>
      </c>
      <c r="B686" s="6" t="n">
        <v>44945.73615204861</v>
      </c>
      <c r="C686" s="5" t="inlineStr">
        <is>
          <t>3884 RIBANA RUTH REA RUEDA</t>
        </is>
      </c>
      <c r="D686" s="15" t="n">
        <v>517173007727</v>
      </c>
      <c r="E686" s="8" t="inlineStr">
        <is>
          <t>BISA-100070022</t>
        </is>
      </c>
      <c r="H686" s="9" t="n">
        <v>647.9400000000001</v>
      </c>
      <c r="I686" s="5" t="inlineStr">
        <is>
          <t>DEPÓSITO BANCARIO</t>
        </is>
      </c>
      <c r="J686" s="5" t="inlineStr">
        <is>
          <t>2464 LUIS FERNANDO GUEVARA PECA</t>
        </is>
      </c>
    </row>
    <row r="687">
      <c r="A687" s="5" t="inlineStr">
        <is>
          <t>CCAJ-LP02/29/2023</t>
        </is>
      </c>
      <c r="B687" s="6" t="n">
        <v>44945.73615204861</v>
      </c>
      <c r="C687" s="5" t="inlineStr">
        <is>
          <t>3884 RIBANA RUTH REA RUEDA</t>
        </is>
      </c>
      <c r="D687" s="15" t="n">
        <v>45153115003</v>
      </c>
      <c r="E687" s="8" t="inlineStr">
        <is>
          <t>BISA-100070022</t>
        </is>
      </c>
      <c r="H687" s="9" t="n">
        <v>881.72</v>
      </c>
      <c r="I687" s="5" t="inlineStr">
        <is>
          <t>DEPÓSITO BANCARIO</t>
        </is>
      </c>
      <c r="J687" s="5" t="inlineStr">
        <is>
          <t>2464 LUIS FERNANDO GUEVARA PECA</t>
        </is>
      </c>
    </row>
    <row r="688">
      <c r="A688" s="5" t="inlineStr">
        <is>
          <t>CCAJ-LP02/29/2023</t>
        </is>
      </c>
      <c r="B688" s="6" t="n">
        <v>44945.73615204861</v>
      </c>
      <c r="C688" s="5" t="inlineStr">
        <is>
          <t>3884 RIBANA RUTH REA RUEDA</t>
        </is>
      </c>
      <c r="D688" s="7" t="n">
        <v>773252</v>
      </c>
      <c r="E688" s="8" t="inlineStr">
        <is>
          <t>BISA-100070022</t>
        </is>
      </c>
      <c r="H688" s="9" t="n">
        <v>3152.12</v>
      </c>
      <c r="I688" s="5" t="inlineStr">
        <is>
          <t>DEPÓSITO BANCARIO</t>
        </is>
      </c>
      <c r="J688" s="5" t="inlineStr">
        <is>
          <t>4190 JESUS FELCY MENDOZA CAHUANA</t>
        </is>
      </c>
    </row>
    <row r="689">
      <c r="A689" s="5" t="inlineStr">
        <is>
          <t>CCAJ-LP02/29/2023</t>
        </is>
      </c>
      <c r="B689" s="6" t="n">
        <v>44945.73615204861</v>
      </c>
      <c r="C689" s="5" t="inlineStr">
        <is>
          <t>3884 RIBANA RUTH REA RUEDA</t>
        </is>
      </c>
      <c r="D689" s="7" t="n">
        <v>773251</v>
      </c>
      <c r="E689" s="8" t="inlineStr">
        <is>
          <t>BISA-100070022</t>
        </is>
      </c>
      <c r="H689" s="9" t="n">
        <v>735</v>
      </c>
      <c r="I689" s="5" t="inlineStr">
        <is>
          <t>DEPÓSITO BANCARIO</t>
        </is>
      </c>
      <c r="J689" s="5" t="inlineStr">
        <is>
          <t>4190 JESUS FELCY MENDOZA CAHUANA</t>
        </is>
      </c>
    </row>
    <row r="690">
      <c r="A690" s="5" t="inlineStr">
        <is>
          <t>CCAJ-LP02/29/2023</t>
        </is>
      </c>
      <c r="B690" s="6" t="n">
        <v>44945.73615204861</v>
      </c>
      <c r="C690" s="5" t="inlineStr">
        <is>
          <t>3884 RIBANA RUTH REA RUEDA</t>
        </is>
      </c>
      <c r="D690" s="7" t="n">
        <v>773250</v>
      </c>
      <c r="E690" s="8" t="inlineStr">
        <is>
          <t>BISA-100070022</t>
        </is>
      </c>
      <c r="H690" s="9" t="n">
        <v>1196.1</v>
      </c>
      <c r="I690" s="5" t="inlineStr">
        <is>
          <t>DEPÓSITO BANCARIO</t>
        </is>
      </c>
      <c r="J690" s="5" t="inlineStr">
        <is>
          <t>4190 JESUS FELCY MENDOZA CAHUANA</t>
        </is>
      </c>
    </row>
    <row r="691">
      <c r="A691" s="5" t="inlineStr">
        <is>
          <t>CCAJ-LP02/29/2023</t>
        </is>
      </c>
      <c r="B691" s="6" t="n">
        <v>44945.73615204861</v>
      </c>
      <c r="C691" s="5" t="inlineStr">
        <is>
          <t>3884 RIBANA RUTH REA RUEDA</t>
        </is>
      </c>
      <c r="D691" s="7" t="n">
        <v>773248</v>
      </c>
      <c r="E691" s="8" t="inlineStr">
        <is>
          <t>BISA-100070022</t>
        </is>
      </c>
      <c r="H691" s="9" t="n">
        <v>8303.389999999999</v>
      </c>
      <c r="I691" s="5" t="inlineStr">
        <is>
          <t>DEPÓSITO BANCARIO</t>
        </is>
      </c>
      <c r="J691" s="5" t="inlineStr">
        <is>
          <t>4190 JESUS FELCY MENDOZA CAHUANA</t>
        </is>
      </c>
    </row>
    <row r="692">
      <c r="A692" s="5" t="inlineStr">
        <is>
          <t>CCAJ-LP02/29/2023</t>
        </is>
      </c>
      <c r="B692" s="6" t="n">
        <v>44945.73615204861</v>
      </c>
      <c r="C692" s="5" t="inlineStr">
        <is>
          <t>3884 RIBANA RUTH REA RUEDA</t>
        </is>
      </c>
      <c r="D692" s="7" t="n">
        <v>73247</v>
      </c>
      <c r="E692" s="8" t="inlineStr">
        <is>
          <t>BISA-100070022</t>
        </is>
      </c>
      <c r="H692" s="9" t="n">
        <v>1330.18</v>
      </c>
      <c r="I692" s="5" t="inlineStr">
        <is>
          <t>DEPÓSITO BANCARIO</t>
        </is>
      </c>
      <c r="J692" s="5" t="inlineStr">
        <is>
          <t>4190 JESUS FELCY MENDOZA CAHUANA</t>
        </is>
      </c>
    </row>
    <row r="693">
      <c r="A693" s="5" t="inlineStr">
        <is>
          <t>CCAJ-LP02/29/2023</t>
        </is>
      </c>
      <c r="B693" s="6" t="n">
        <v>44945.73615204861</v>
      </c>
      <c r="C693" s="5" t="inlineStr">
        <is>
          <t>3884 RIBANA RUTH REA RUEDA</t>
        </is>
      </c>
      <c r="D693" s="7" t="n">
        <v>773246</v>
      </c>
      <c r="E693" s="8" t="inlineStr">
        <is>
          <t>BISA-100070022</t>
        </is>
      </c>
      <c r="H693" s="9" t="n">
        <v>43160.5</v>
      </c>
      <c r="I693" s="5" t="inlineStr">
        <is>
          <t>DEPÓSITO BANCARIO</t>
        </is>
      </c>
      <c r="J693" s="5" t="inlineStr">
        <is>
          <t>4190 JESUS FELCY MENDOZA CAHUANA</t>
        </is>
      </c>
    </row>
    <row r="694">
      <c r="A694" s="5" t="inlineStr">
        <is>
          <t>CCAJ-LP02/29/2023</t>
        </is>
      </c>
      <c r="B694" s="6" t="n">
        <v>44945.73615204861</v>
      </c>
      <c r="C694" s="5" t="inlineStr">
        <is>
          <t>3884 RIBANA RUTH REA RUEDA</t>
        </is>
      </c>
      <c r="D694" s="7" t="n">
        <v>773249</v>
      </c>
      <c r="E694" s="8" t="inlineStr">
        <is>
          <t>BISA-100070022</t>
        </is>
      </c>
      <c r="H694" s="9" t="n">
        <v>27947.8</v>
      </c>
      <c r="I694" s="5" t="inlineStr">
        <is>
          <t>DEPÓSITO BANCARIO</t>
        </is>
      </c>
      <c r="J694" s="5" t="inlineStr">
        <is>
          <t>4190 JESUS FELCY MENDOZA CAHUANA</t>
        </is>
      </c>
    </row>
    <row r="695">
      <c r="A695" s="5" t="inlineStr">
        <is>
          <t>CCAJ-LP02/29/2023</t>
        </is>
      </c>
      <c r="B695" s="6" t="n">
        <v>44945.73615204861</v>
      </c>
      <c r="C695" s="5" t="inlineStr">
        <is>
          <t>3884 RIBANA RUTH REA RUEDA</t>
        </is>
      </c>
      <c r="D695" s="7" t="n">
        <v>239014</v>
      </c>
      <c r="E695" s="8" t="inlineStr">
        <is>
          <t>BISA-100070022</t>
        </is>
      </c>
      <c r="H695" s="9" t="n">
        <v>16183.6</v>
      </c>
      <c r="I695" s="5" t="inlineStr">
        <is>
          <t>DEPÓSITO BANCARIO</t>
        </is>
      </c>
      <c r="J695" s="5" t="inlineStr">
        <is>
          <t>4276 CARLOS MARCELO REQUENA TERAN</t>
        </is>
      </c>
    </row>
    <row r="696">
      <c r="A696" s="5" t="inlineStr">
        <is>
          <t>CCAJ-LP02/29/2023</t>
        </is>
      </c>
      <c r="B696" s="6" t="n">
        <v>44945.73615204861</v>
      </c>
      <c r="C696" s="5" t="inlineStr">
        <is>
          <t>3884 RIBANA RUTH REA RUEDA</t>
        </is>
      </c>
      <c r="D696" s="7" t="n">
        <v>238926</v>
      </c>
      <c r="E696" s="8" t="inlineStr">
        <is>
          <t>BISA-100070022</t>
        </is>
      </c>
      <c r="H696" s="9" t="n">
        <v>6607.9</v>
      </c>
      <c r="I696" s="5" t="inlineStr">
        <is>
          <t>DEPÓSITO BANCARIO</t>
        </is>
      </c>
      <c r="J696" s="5" t="inlineStr">
        <is>
          <t>4276 CARLOS MARCELO REQUENA TERAN</t>
        </is>
      </c>
    </row>
    <row r="697">
      <c r="A697" s="5" t="inlineStr">
        <is>
          <t>CCAJ-LP02/29/2023</t>
        </is>
      </c>
      <c r="B697" s="6" t="n">
        <v>44945.73615204861</v>
      </c>
      <c r="C697" s="5" t="inlineStr">
        <is>
          <t>3884 RIBANA RUTH REA RUEDA</t>
        </is>
      </c>
      <c r="D697" s="15" t="n">
        <v>45143489594</v>
      </c>
      <c r="E697" s="8" t="inlineStr">
        <is>
          <t>BISA-100070022</t>
        </is>
      </c>
      <c r="H697" s="9" t="n">
        <v>51.59</v>
      </c>
      <c r="I697" s="5" t="inlineStr">
        <is>
          <t>DEPÓSITO BANCARIO</t>
        </is>
      </c>
      <c r="J697" s="5" t="inlineStr">
        <is>
          <t>2464 LUIS FERNANDO GUEVARA PECA</t>
        </is>
      </c>
    </row>
    <row r="698">
      <c r="A698" s="5" t="inlineStr">
        <is>
          <t>CCAJ-LP02/29/2023</t>
        </is>
      </c>
      <c r="B698" s="6" t="n">
        <v>44945.73615204861</v>
      </c>
      <c r="C698" s="5" t="inlineStr">
        <is>
          <t>3884 RIBANA RUTH REA RUEDA</t>
        </is>
      </c>
      <c r="D698" s="15" t="n">
        <v>45133122867</v>
      </c>
      <c r="E698" s="8" t="inlineStr">
        <is>
          <t>BISA-100070022</t>
        </is>
      </c>
      <c r="H698" s="9" t="n">
        <v>100.5</v>
      </c>
      <c r="I698" s="5" t="inlineStr">
        <is>
          <t>DEPÓSITO BANCARIO</t>
        </is>
      </c>
      <c r="J698" s="5" t="inlineStr">
        <is>
          <t>2464 LUIS FERNANDO GUEVARA PECA</t>
        </is>
      </c>
    </row>
    <row r="699">
      <c r="A699" s="5" t="inlineStr">
        <is>
          <t>CCAJ-LP02/29/2023</t>
        </is>
      </c>
      <c r="B699" s="6" t="n">
        <v>44945.73615204861</v>
      </c>
      <c r="C699" s="5" t="inlineStr">
        <is>
          <t>3884 RIBANA RUTH REA RUEDA</t>
        </is>
      </c>
      <c r="D699" s="15" t="n">
        <v>45163210060</v>
      </c>
      <c r="E699" s="8" t="inlineStr">
        <is>
          <t>BISA-100070022</t>
        </is>
      </c>
      <c r="H699" s="9" t="n">
        <v>270.92</v>
      </c>
      <c r="I699" s="5" t="inlineStr">
        <is>
          <t>DEPÓSITO BANCARIO</t>
        </is>
      </c>
      <c r="J699" s="5" t="inlineStr">
        <is>
          <t>2464 LUIS FERNANDO GUEVARA PECA</t>
        </is>
      </c>
    </row>
    <row r="700">
      <c r="A700" s="5" t="inlineStr">
        <is>
          <t>CCAJ-LP02/29/2023</t>
        </is>
      </c>
      <c r="B700" s="6" t="n">
        <v>44945.73615204861</v>
      </c>
      <c r="C700" s="5" t="inlineStr">
        <is>
          <t>3884 RIBANA RUTH REA RUEDA</t>
        </is>
      </c>
      <c r="D700" s="15" t="n">
        <v>45163210498</v>
      </c>
      <c r="E700" s="8" t="inlineStr">
        <is>
          <t>BISA-100070022</t>
        </is>
      </c>
      <c r="H700" s="9" t="n">
        <v>69.3</v>
      </c>
      <c r="I700" s="5" t="inlineStr">
        <is>
          <t>DEPÓSITO BANCARIO</t>
        </is>
      </c>
      <c r="J700" s="5" t="inlineStr">
        <is>
          <t>2464 LUIS FERNANDO GUEVARA PECA</t>
        </is>
      </c>
    </row>
    <row r="701">
      <c r="A701" s="5" t="inlineStr">
        <is>
          <t>CCAJ-LP02/29/2023</t>
        </is>
      </c>
      <c r="B701" s="6" t="n">
        <v>44945.73615204861</v>
      </c>
      <c r="C701" s="5" t="inlineStr">
        <is>
          <t>3884 RIBANA RUTH REA RUEDA</t>
        </is>
      </c>
      <c r="D701" s="15" t="n">
        <v>45163210717</v>
      </c>
      <c r="E701" s="8" t="inlineStr">
        <is>
          <t>BISA-100070022</t>
        </is>
      </c>
      <c r="H701" s="9" t="n">
        <v>297</v>
      </c>
      <c r="I701" s="5" t="inlineStr">
        <is>
          <t>DEPÓSITO BANCARIO</t>
        </is>
      </c>
      <c r="J701" s="5" t="inlineStr">
        <is>
          <t>2464 LUIS FERNANDO GUEVARA PECA</t>
        </is>
      </c>
    </row>
    <row r="702">
      <c r="A702" s="5" t="inlineStr">
        <is>
          <t>CCAJ-LP02/29/2023</t>
        </is>
      </c>
      <c r="B702" s="6" t="n">
        <v>44945.73615204861</v>
      </c>
      <c r="C702" s="5" t="inlineStr">
        <is>
          <t>3884 RIBANA RUTH REA RUEDA</t>
        </is>
      </c>
      <c r="D702" s="15" t="n">
        <v>45113271404</v>
      </c>
      <c r="E702" s="8" t="inlineStr">
        <is>
          <t>BISA-100070022</t>
        </is>
      </c>
      <c r="H702" s="9" t="n">
        <v>50.5</v>
      </c>
      <c r="I702" s="5" t="inlineStr">
        <is>
          <t>DEPÓSITO BANCARIO</t>
        </is>
      </c>
      <c r="J702" s="5" t="inlineStr">
        <is>
          <t>2464 LUIS FERNANDO GUEVARA PECA</t>
        </is>
      </c>
    </row>
    <row r="703">
      <c r="A703" s="5" t="inlineStr">
        <is>
          <t>CCAJ-LP02/29/2023</t>
        </is>
      </c>
      <c r="B703" s="6" t="n">
        <v>44945.73615204861</v>
      </c>
      <c r="C703" s="5" t="inlineStr">
        <is>
          <t>3884 RIBANA RUTH REA RUEDA</t>
        </is>
      </c>
      <c r="D703" s="7" t="n"/>
      <c r="E703" s="8" t="n"/>
      <c r="F703" s="9" t="n">
        <v>7218.2</v>
      </c>
      <c r="I703" s="10" t="inlineStr">
        <is>
          <t>EFECTIVO</t>
        </is>
      </c>
      <c r="J703" s="5" t="inlineStr">
        <is>
          <t>136 OSCAR REYNALDO LIMACHI SURCO</t>
        </is>
      </c>
    </row>
    <row r="704">
      <c r="A704" s="5" t="inlineStr">
        <is>
          <t>CCAJ-LP02/29/2023</t>
        </is>
      </c>
      <c r="B704" s="6" t="n">
        <v>44945.73615204861</v>
      </c>
      <c r="C704" s="5" t="inlineStr">
        <is>
          <t>3884 RIBANA RUTH REA RUEDA</t>
        </is>
      </c>
      <c r="D704" s="7" t="n"/>
      <c r="E704" s="8" t="n"/>
      <c r="F704" s="9" t="n">
        <v>10602.4</v>
      </c>
      <c r="I704" s="10" t="inlineStr">
        <is>
          <t>EFECTIVO</t>
        </is>
      </c>
      <c r="J704" s="8" t="inlineStr">
        <is>
          <t>304 ALFREDO MENDOZA APAZA</t>
        </is>
      </c>
    </row>
    <row r="705">
      <c r="A705" s="5" t="inlineStr">
        <is>
          <t>CCAJ-LP02/29/2023</t>
        </is>
      </c>
      <c r="B705" s="6" t="n">
        <v>44945.73615204861</v>
      </c>
      <c r="C705" s="5" t="inlineStr">
        <is>
          <t>3884 RIBANA RUTH REA RUEDA</t>
        </is>
      </c>
      <c r="D705" s="7" t="n"/>
      <c r="E705" s="8" t="n"/>
      <c r="F705" s="9" t="n">
        <v>11417.4</v>
      </c>
      <c r="I705" s="10" t="inlineStr">
        <is>
          <t>EFECTIVO</t>
        </is>
      </c>
      <c r="J705" s="5" t="inlineStr">
        <is>
          <t>3052 JUAN JOSE MACHACA TORREZ</t>
        </is>
      </c>
    </row>
    <row r="706">
      <c r="A706" s="5" t="inlineStr">
        <is>
          <t>CCAJ-LP02/29/2023</t>
        </is>
      </c>
      <c r="B706" s="6" t="n">
        <v>44945.73615204861</v>
      </c>
      <c r="C706" s="5" t="inlineStr">
        <is>
          <t>3884 RIBANA RUTH REA RUEDA</t>
        </is>
      </c>
      <c r="D706" s="7" t="n"/>
      <c r="E706" s="8" t="n"/>
      <c r="F706" s="9" t="n">
        <v>462.2</v>
      </c>
      <c r="I706" s="10" t="inlineStr">
        <is>
          <t>EFECTIVO</t>
        </is>
      </c>
      <c r="J706" s="5" t="inlineStr">
        <is>
          <t>2464 LUIS FERNANDO GUEVARA PECA</t>
        </is>
      </c>
    </row>
    <row r="707">
      <c r="A707" s="5" t="inlineStr">
        <is>
          <t>CCAJ-LP02/29/2023</t>
        </is>
      </c>
      <c r="B707" s="6" t="n">
        <v>44945.73615204861</v>
      </c>
      <c r="C707" s="5" t="inlineStr">
        <is>
          <t>3884 RIBANA RUTH REA RUEDA</t>
        </is>
      </c>
      <c r="D707" s="7" t="n"/>
      <c r="E707" s="8" t="n"/>
      <c r="F707" s="9" t="n">
        <v>4055.8</v>
      </c>
      <c r="I707" s="10" t="inlineStr">
        <is>
          <t>EFECTIVO</t>
        </is>
      </c>
      <c r="J707" s="8" t="inlineStr">
        <is>
          <t>2597 JOSE MAIDANA LP - T05</t>
        </is>
      </c>
    </row>
    <row r="708">
      <c r="A708" s="11" t="inlineStr">
        <is>
          <t>SAP</t>
        </is>
      </c>
      <c r="B708" s="3" t="n"/>
      <c r="C708" s="3" t="n"/>
      <c r="D708" s="7" t="n"/>
      <c r="E708" s="8" t="n"/>
      <c r="F708" s="20">
        <f>SUM(F695:G707)</f>
        <v/>
      </c>
      <c r="H708" s="9" t="n"/>
      <c r="I708" s="10" t="n"/>
      <c r="J708" s="5" t="n"/>
    </row>
    <row r="709">
      <c r="A709" s="13" t="inlineStr">
        <is>
          <t>FECHA</t>
        </is>
      </c>
      <c r="B709" s="13" t="inlineStr">
        <is>
          <t>CIERRE DE CAJA</t>
        </is>
      </c>
      <c r="C709" s="13" t="inlineStr">
        <is>
          <t>IMPORTE</t>
        </is>
      </c>
      <c r="D709" s="7" t="n"/>
      <c r="E709" s="8" t="n"/>
      <c r="H709" s="9" t="n"/>
      <c r="I709" s="10" t="n"/>
      <c r="J709" s="5" t="n"/>
    </row>
    <row r="710" ht="15.75" customHeight="1">
      <c r="D710" s="14" t="n">
        <v>112644491</v>
      </c>
    </row>
    <row r="711" ht="15.75" customHeight="1">
      <c r="D711" s="66" t="n">
        <v>112636413</v>
      </c>
      <c r="E711" s="68" t="inlineStr">
        <is>
          <t>REVERSION</t>
        </is>
      </c>
    </row>
    <row r="712">
      <c r="A712" s="17" t="inlineStr">
        <is>
          <t>SE REALIZO LA REVERSION S/G CORREO DEL 24/01/23</t>
        </is>
      </c>
      <c r="B712" s="30" t="n"/>
      <c r="C712" s="30" t="n"/>
    </row>
    <row r="713">
      <c r="A713" s="17" t="inlineStr">
        <is>
          <t>CCAJ-LP02/29/2023 DEP DIRECTO A BANCO</t>
        </is>
      </c>
      <c r="B713" s="17" t="n"/>
      <c r="C713" s="30" t="n"/>
    </row>
    <row r="714">
      <c r="A714" s="26" t="n"/>
    </row>
    <row r="715">
      <c r="A715" s="1" t="inlineStr">
        <is>
          <t>Cierre Caja</t>
        </is>
      </c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3" t="inlineStr">
        <is>
          <t>Del 20/01/2023</t>
        </is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98" t="inlineStr">
        <is>
          <t>Cierre Caja</t>
        </is>
      </c>
      <c r="B717" s="98" t="inlineStr">
        <is>
          <t>Fecha</t>
        </is>
      </c>
      <c r="C717" s="98" t="inlineStr">
        <is>
          <t>Cajero</t>
        </is>
      </c>
      <c r="D717" s="98" t="inlineStr">
        <is>
          <t>Nro Voucher</t>
        </is>
      </c>
      <c r="E717" s="98" t="inlineStr">
        <is>
          <t>Nro Cuenta</t>
        </is>
      </c>
      <c r="F717" s="98" t="inlineStr">
        <is>
          <t>Tipo Ingreso</t>
        </is>
      </c>
      <c r="G717" s="99" t="n"/>
      <c r="H717" s="100" t="n"/>
      <c r="I717" s="98" t="inlineStr">
        <is>
          <t>TIPO DE INGRESO</t>
        </is>
      </c>
      <c r="J717" s="98" t="inlineStr">
        <is>
          <t>Cobrador</t>
        </is>
      </c>
    </row>
    <row r="718">
      <c r="A718" s="101" t="n"/>
      <c r="B718" s="101" t="n"/>
      <c r="C718" s="101" t="n"/>
      <c r="D718" s="101" t="n"/>
      <c r="E718" s="101" t="n"/>
      <c r="F718" s="4" t="inlineStr">
        <is>
          <t>EFECTIVO</t>
        </is>
      </c>
      <c r="G718" s="4" t="inlineStr">
        <is>
          <t>CHEQUE</t>
        </is>
      </c>
      <c r="H718" s="4" t="inlineStr">
        <is>
          <t>TRANSFERENCIA</t>
        </is>
      </c>
      <c r="I718" s="101" t="n"/>
      <c r="J718" s="101" t="n"/>
    </row>
    <row r="719">
      <c r="A719" s="5" t="inlineStr">
        <is>
          <t>CCAJ-LP02/30/2023</t>
        </is>
      </c>
      <c r="B719" s="6" t="n">
        <v>44946.50327489583</v>
      </c>
      <c r="C719" s="5" t="inlineStr">
        <is>
          <t>3884 RIBANA RUTH REA RUEDA</t>
        </is>
      </c>
      <c r="D719" s="10" t="n"/>
      <c r="E719" s="8" t="n"/>
      <c r="G719" s="9" t="n">
        <v>1570</v>
      </c>
      <c r="I719" s="10" t="inlineStr">
        <is>
          <t>CHEQUE</t>
        </is>
      </c>
      <c r="J719" s="8" t="inlineStr">
        <is>
          <t>2597 JOSE MAIDANA LP - T01</t>
        </is>
      </c>
    </row>
    <row r="720">
      <c r="A720" s="5" t="inlineStr">
        <is>
          <t>CCAJ-LP02/30/2023</t>
        </is>
      </c>
      <c r="B720" s="6" t="n">
        <v>44946.50327489583</v>
      </c>
      <c r="C720" s="5" t="inlineStr">
        <is>
          <t>3884 RIBANA RUTH REA RUEDA</t>
        </is>
      </c>
      <c r="D720" s="10" t="n"/>
      <c r="E720" s="8" t="n"/>
      <c r="F720" s="9" t="n">
        <v>7602.6</v>
      </c>
      <c r="I720" s="10" t="inlineStr">
        <is>
          <t>EFECTIVO</t>
        </is>
      </c>
      <c r="J720" s="8" t="inlineStr">
        <is>
          <t>108 GREGORIO RAMIREZ APAZA</t>
        </is>
      </c>
    </row>
    <row r="721">
      <c r="A721" s="5" t="inlineStr">
        <is>
          <t>CCAJ-LP02/30/2023</t>
        </is>
      </c>
      <c r="B721" s="6" t="n">
        <v>44946.50327489583</v>
      </c>
      <c r="C721" s="5" t="inlineStr">
        <is>
          <t>3884 RIBANA RUTH REA RUEDA</t>
        </is>
      </c>
      <c r="D721" s="10" t="n"/>
      <c r="E721" s="8" t="n"/>
      <c r="F721" s="9" t="n">
        <v>4052.8</v>
      </c>
      <c r="I721" s="10" t="inlineStr">
        <is>
          <t>EFECTIVO</t>
        </is>
      </c>
      <c r="J721" s="5" t="inlineStr">
        <is>
          <t>266 SANTIAGO MACHACA CALCINA</t>
        </is>
      </c>
    </row>
    <row r="722">
      <c r="A722" s="5" t="inlineStr">
        <is>
          <t>CCAJ-LP02/30/2023</t>
        </is>
      </c>
      <c r="B722" s="6" t="n">
        <v>44946.50327489583</v>
      </c>
      <c r="C722" s="5" t="inlineStr">
        <is>
          <t>3884 RIBANA RUTH REA RUEDA</t>
        </is>
      </c>
      <c r="D722" s="10" t="n"/>
      <c r="E722" s="8" t="n"/>
      <c r="F722" s="9" t="n">
        <v>12470.7</v>
      </c>
      <c r="I722" s="10" t="inlineStr">
        <is>
          <t>EFECTIVO</t>
        </is>
      </c>
      <c r="J722" s="5" t="inlineStr">
        <is>
          <t>331 CARLOS ALFREDO GUTIERREZ HUANCA</t>
        </is>
      </c>
    </row>
    <row r="723">
      <c r="A723" s="5" t="inlineStr">
        <is>
          <t>CCAJ-LP02/30/2023</t>
        </is>
      </c>
      <c r="B723" s="6" t="n">
        <v>44946.50327489583</v>
      </c>
      <c r="C723" s="5" t="inlineStr">
        <is>
          <t>3884 RIBANA RUTH REA RUEDA</t>
        </is>
      </c>
      <c r="D723" s="10" t="n"/>
      <c r="E723" s="8" t="n"/>
      <c r="F723" s="9" t="n">
        <v>21651.7</v>
      </c>
      <c r="I723" s="10" t="inlineStr">
        <is>
          <t>EFECTIVO</t>
        </is>
      </c>
      <c r="J723" s="5" t="inlineStr">
        <is>
          <t>584 FREDDY FEDERICO FLORES MARIN</t>
        </is>
      </c>
    </row>
    <row r="724">
      <c r="A724" s="5" t="inlineStr">
        <is>
          <t>CCAJ-LP02/30/2023</t>
        </is>
      </c>
      <c r="B724" s="6" t="n">
        <v>44946.50327489583</v>
      </c>
      <c r="C724" s="5" t="inlineStr">
        <is>
          <t>3884 RIBANA RUTH REA RUEDA</t>
        </is>
      </c>
      <c r="D724" s="10" t="n"/>
      <c r="E724" s="8" t="n"/>
      <c r="F724" s="9" t="n">
        <v>9218</v>
      </c>
      <c r="I724" s="10" t="inlineStr">
        <is>
          <t>EFECTIVO</t>
        </is>
      </c>
      <c r="J724" s="5" t="inlineStr">
        <is>
          <t>883 FRANKLIN CARDOZO RIVERA</t>
        </is>
      </c>
    </row>
    <row r="725">
      <c r="A725" s="5" t="inlineStr">
        <is>
          <t>CCAJ-LP02/30/2023</t>
        </is>
      </c>
      <c r="B725" s="6" t="n">
        <v>44946.50327489583</v>
      </c>
      <c r="C725" s="5" t="inlineStr">
        <is>
          <t>3884 RIBANA RUTH REA RUEDA</t>
        </is>
      </c>
      <c r="D725" s="10" t="n"/>
      <c r="E725" s="8" t="n"/>
      <c r="F725" s="9" t="n">
        <v>13701.2</v>
      </c>
      <c r="I725" s="10" t="inlineStr">
        <is>
          <t>EFECTIVO</t>
        </is>
      </c>
      <c r="J725" s="5" t="inlineStr">
        <is>
          <t>1116 VLADIMIR FRANZ ATAHUACHI RODRIGUEZ</t>
        </is>
      </c>
    </row>
    <row r="726">
      <c r="A726" s="5" t="inlineStr">
        <is>
          <t>CCAJ-LP02/30/2023</t>
        </is>
      </c>
      <c r="B726" s="6" t="n">
        <v>44946.50327489583</v>
      </c>
      <c r="C726" s="5" t="inlineStr">
        <is>
          <t>3884 RIBANA RUTH REA RUEDA</t>
        </is>
      </c>
      <c r="D726" s="10" t="n"/>
      <c r="E726" s="8" t="n"/>
      <c r="F726" s="9" t="n">
        <v>15435.9</v>
      </c>
      <c r="I726" s="10" t="inlineStr">
        <is>
          <t>EFECTIVO</t>
        </is>
      </c>
      <c r="J726" s="5" t="inlineStr">
        <is>
          <t>1180 JAIME RAMIRO CHACON PAREDES</t>
        </is>
      </c>
    </row>
    <row r="727">
      <c r="A727" s="5" t="inlineStr">
        <is>
          <t>CCAJ-LP02/30/2023</t>
        </is>
      </c>
      <c r="B727" s="6" t="n">
        <v>44946.50327489583</v>
      </c>
      <c r="C727" s="5" t="inlineStr">
        <is>
          <t>3884 RIBANA RUTH REA RUEDA</t>
        </is>
      </c>
      <c r="D727" s="10" t="n"/>
      <c r="E727" s="8" t="n"/>
      <c r="F727" s="9" t="n">
        <v>7726.9</v>
      </c>
      <c r="I727" s="10" t="inlineStr">
        <is>
          <t>EFECTIVO</t>
        </is>
      </c>
      <c r="J727" s="8" t="inlineStr">
        <is>
          <t>2597 JOSE MAIDANA LP - T01</t>
        </is>
      </c>
    </row>
    <row r="728">
      <c r="A728" s="5" t="inlineStr">
        <is>
          <t>CCAJ-LP02/30/2023</t>
        </is>
      </c>
      <c r="B728" s="6" t="n">
        <v>44946.50327489583</v>
      </c>
      <c r="C728" s="5" t="inlineStr">
        <is>
          <t>3884 RIBANA RUTH REA RUEDA</t>
        </is>
      </c>
      <c r="D728" s="10" t="n"/>
      <c r="E728" s="8" t="n"/>
      <c r="F728" s="9" t="n">
        <v>8303.200000000001</v>
      </c>
      <c r="I728" s="10" t="inlineStr">
        <is>
          <t>EFECTIVO</t>
        </is>
      </c>
      <c r="J728" s="8" t="inlineStr">
        <is>
          <t>2597 JOSE MAIDANA LP - T02</t>
        </is>
      </c>
    </row>
    <row r="729">
      <c r="A729" s="5" t="inlineStr">
        <is>
          <t>CCAJ-LP02/30/2023</t>
        </is>
      </c>
      <c r="B729" s="6" t="n">
        <v>44946.50327489583</v>
      </c>
      <c r="C729" s="5" t="inlineStr">
        <is>
          <t>3884 RIBANA RUTH REA RUEDA</t>
        </is>
      </c>
      <c r="D729" s="10" t="n"/>
      <c r="E729" s="8" t="n"/>
      <c r="F729" s="9" t="n">
        <v>9079.1</v>
      </c>
      <c r="I729" s="10" t="inlineStr">
        <is>
          <t>EFECTIVO</t>
        </is>
      </c>
      <c r="J729" s="8" t="inlineStr">
        <is>
          <t>2597 JOSE MAIDANA LP - T04</t>
        </is>
      </c>
    </row>
    <row r="730">
      <c r="A730" s="11" t="inlineStr">
        <is>
          <t>SAP</t>
        </is>
      </c>
      <c r="B730" s="3" t="n"/>
      <c r="C730" s="3" t="n"/>
      <c r="D730" s="10" t="n"/>
      <c r="E730" s="8" t="n"/>
      <c r="F730" s="37">
        <f>SUM(F719:G729)</f>
        <v/>
      </c>
      <c r="H730" s="9" t="n"/>
      <c r="I730" s="10" t="n"/>
      <c r="J730" s="5" t="n"/>
    </row>
    <row r="731">
      <c r="A731" s="13" t="inlineStr">
        <is>
          <t>FECHA</t>
        </is>
      </c>
      <c r="B731" s="13" t="inlineStr">
        <is>
          <t>CIERRE DE CAJA</t>
        </is>
      </c>
      <c r="C731" s="13" t="inlineStr">
        <is>
          <t>IMPORTE</t>
        </is>
      </c>
      <c r="D731" s="10" t="n"/>
      <c r="E731" s="8" t="n"/>
      <c r="H731" s="9" t="n"/>
      <c r="I731" s="10" t="n"/>
      <c r="J731" s="5" t="n"/>
    </row>
    <row r="732" ht="15.75" customHeight="1">
      <c r="A732" s="5" t="n"/>
      <c r="B732" s="6" t="n"/>
      <c r="C732" s="5" t="n"/>
      <c r="D732" s="14" t="n">
        <v>112644492</v>
      </c>
      <c r="E732" s="8" t="n"/>
      <c r="H732" s="9" t="n"/>
      <c r="I732" s="10" t="n"/>
      <c r="J732" s="5" t="n"/>
    </row>
    <row r="733" ht="15.75" customHeight="1">
      <c r="A733" s="5" t="n"/>
      <c r="B733" s="6" t="n"/>
      <c r="C733" s="5" t="n"/>
      <c r="D733" s="66" t="n">
        <v>112636416</v>
      </c>
      <c r="E733" s="67" t="inlineStr">
        <is>
          <t>REVERSION</t>
        </is>
      </c>
      <c r="H733" s="9" t="n"/>
      <c r="I733" s="10" t="n"/>
      <c r="J733" s="5" t="n"/>
    </row>
    <row r="734">
      <c r="A734" s="17" t="inlineStr">
        <is>
          <t>SE REALIZO LA REVERSION S/G CORREO DEL 24/01/23</t>
        </is>
      </c>
      <c r="B734" s="30" t="n"/>
      <c r="C734" s="30" t="n"/>
      <c r="D734" s="7" t="n"/>
      <c r="E734" s="8" t="n"/>
      <c r="H734" s="9" t="n"/>
      <c r="I734" s="10" t="n"/>
      <c r="J734" s="5" t="n"/>
    </row>
    <row r="735">
      <c r="A735" s="17" t="inlineStr">
        <is>
          <t>CCAJ-LP02/30/2023 DEP DIRECTO A BANCO</t>
        </is>
      </c>
      <c r="B735" s="17" t="n"/>
      <c r="C735" s="30" t="n"/>
      <c r="D735" s="7" t="n"/>
      <c r="E735" s="8" t="n"/>
      <c r="H735" s="9" t="n"/>
      <c r="I735" s="10" t="n"/>
      <c r="J735" s="5" t="n"/>
    </row>
    <row r="736">
      <c r="A736" s="26" t="n"/>
      <c r="B736" s="6" t="n"/>
      <c r="C736" s="5" t="n"/>
      <c r="D736" s="7" t="n"/>
      <c r="E736" s="8" t="n"/>
      <c r="H736" s="9" t="n"/>
      <c r="I736" s="10" t="n"/>
      <c r="J736" s="5" t="n"/>
    </row>
    <row r="737" ht="15.75" customHeight="1">
      <c r="A737" s="5" t="inlineStr">
        <is>
          <t>CCAJ-LP02/31/2023</t>
        </is>
      </c>
      <c r="B737" s="6" t="n">
        <v>44946.88988635417</v>
      </c>
      <c r="C737" s="5" t="inlineStr">
        <is>
          <t>3884 RIBANA RUTH REA RUEDA</t>
        </is>
      </c>
      <c r="D737" s="15" t="n">
        <v>45123253578</v>
      </c>
      <c r="E737" s="8" t="inlineStr">
        <is>
          <t>BISA-100070022</t>
        </is>
      </c>
      <c r="H737" s="9" t="n">
        <v>2015.86</v>
      </c>
      <c r="I737" s="5" t="inlineStr">
        <is>
          <t>DEPÓSITO BANCARIO</t>
        </is>
      </c>
      <c r="J737" s="5" t="inlineStr">
        <is>
          <t>4276 CARLOS MARCELO REQUENA TERAN</t>
        </is>
      </c>
    </row>
    <row r="738">
      <c r="A738" s="5" t="inlineStr">
        <is>
          <t>CCAJ-LP02/31/2023</t>
        </is>
      </c>
      <c r="B738" s="6" t="n">
        <v>44946.88988635417</v>
      </c>
      <c r="C738" s="5" t="inlineStr">
        <is>
          <t>3884 RIBANA RUTH REA RUEDA</t>
        </is>
      </c>
      <c r="D738" s="7" t="n">
        <v>289941</v>
      </c>
      <c r="E738" s="8" t="inlineStr">
        <is>
          <t>BISA-100070022</t>
        </is>
      </c>
      <c r="H738" s="9" t="n">
        <v>10298.2</v>
      </c>
      <c r="I738" s="5" t="inlineStr">
        <is>
          <t>DEPÓSITO BANCARIO</t>
        </is>
      </c>
      <c r="J738" s="5" t="inlineStr">
        <is>
          <t>4190 JESUS FELCY MENDOZA CAHUANA</t>
        </is>
      </c>
    </row>
    <row r="739">
      <c r="A739" s="5" t="inlineStr">
        <is>
          <t>CCAJ-LP02/31/2023</t>
        </is>
      </c>
      <c r="B739" s="6" t="n">
        <v>44946.88988635417</v>
      </c>
      <c r="C739" s="5" t="inlineStr">
        <is>
          <t>3884 RIBANA RUTH REA RUEDA</t>
        </is>
      </c>
      <c r="D739" s="15" t="n">
        <v>45153116284</v>
      </c>
      <c r="E739" s="8" t="inlineStr">
        <is>
          <t>BISA-100070022</t>
        </is>
      </c>
      <c r="H739" s="9" t="n">
        <v>668.72</v>
      </c>
      <c r="I739" s="5" t="inlineStr">
        <is>
          <t>DEPÓSITO BANCARIO</t>
        </is>
      </c>
      <c r="J739" s="5" t="inlineStr">
        <is>
          <t>2464 LUIS FERNANDO GUEVARA PECA</t>
        </is>
      </c>
    </row>
    <row r="740">
      <c r="A740" s="5" t="inlineStr">
        <is>
          <t>CCAJ-LP02/31/2023</t>
        </is>
      </c>
      <c r="B740" s="6" t="n">
        <v>44946.88988635417</v>
      </c>
      <c r="C740" s="5" t="inlineStr">
        <is>
          <t>3884 RIBANA RUTH REA RUEDA</t>
        </is>
      </c>
      <c r="D740" s="15" t="n">
        <v>45133123500</v>
      </c>
      <c r="E740" s="8" t="inlineStr">
        <is>
          <t>BISA-100070022</t>
        </is>
      </c>
      <c r="H740" s="9" t="n">
        <v>1396</v>
      </c>
      <c r="I740" s="5" t="inlineStr">
        <is>
          <t>DEPÓSITO BANCARIO</t>
        </is>
      </c>
      <c r="J740" s="5" t="inlineStr">
        <is>
          <t>2464 LUIS FERNANDO GUEVARA PECA</t>
        </is>
      </c>
    </row>
    <row r="741">
      <c r="A741" s="5" t="inlineStr">
        <is>
          <t>CCAJ-LP02/31/2023</t>
        </is>
      </c>
      <c r="B741" s="6" t="n">
        <v>44946.88988635417</v>
      </c>
      <c r="C741" s="5" t="inlineStr">
        <is>
          <t>3884 RIBANA RUTH REA RUEDA</t>
        </is>
      </c>
      <c r="D741" s="15" t="n">
        <v>45133124172</v>
      </c>
      <c r="E741" s="8" t="inlineStr">
        <is>
          <t>BISA-100070022</t>
        </is>
      </c>
      <c r="H741" s="9" t="n">
        <v>17654</v>
      </c>
      <c r="I741" s="5" t="inlineStr">
        <is>
          <t>DEPÓSITO BANCARIO</t>
        </is>
      </c>
      <c r="J741" s="5" t="inlineStr">
        <is>
          <t>2464 LUIS FERNANDO GUEVARA PECA</t>
        </is>
      </c>
    </row>
    <row r="742">
      <c r="A742" s="5" t="inlineStr">
        <is>
          <t>CCAJ-LP02/31/2023</t>
        </is>
      </c>
      <c r="B742" s="6" t="n">
        <v>44946.88988635417</v>
      </c>
      <c r="C742" s="5" t="inlineStr">
        <is>
          <t>3884 RIBANA RUTH REA RUEDA</t>
        </is>
      </c>
      <c r="D742" s="15" t="n">
        <v>45113271350</v>
      </c>
      <c r="E742" s="8" t="inlineStr">
        <is>
          <t>BISA-100070022</t>
        </is>
      </c>
      <c r="H742" s="9" t="n">
        <v>474</v>
      </c>
      <c r="I742" s="5" t="inlineStr">
        <is>
          <t>DEPÓSITO BANCARIO</t>
        </is>
      </c>
      <c r="J742" s="5" t="inlineStr">
        <is>
          <t>2464 LUIS FERNANDO GUEVARA PECA</t>
        </is>
      </c>
    </row>
    <row r="743">
      <c r="A743" s="5" t="inlineStr">
        <is>
          <t>CCAJ-LP02/31/2023</t>
        </is>
      </c>
      <c r="B743" s="6" t="n">
        <v>44946.88988635417</v>
      </c>
      <c r="C743" s="5" t="inlineStr">
        <is>
          <t>3884 RIBANA RUTH REA RUEDA</t>
        </is>
      </c>
      <c r="D743" s="15" t="n">
        <v>451132715051</v>
      </c>
      <c r="E743" s="5" t="inlineStr">
        <is>
          <t>BANCO INDUSTRIAL-100070049</t>
        </is>
      </c>
      <c r="H743" s="9" t="n">
        <v>1903</v>
      </c>
      <c r="I743" s="5" t="inlineStr">
        <is>
          <t>DEPÓSITO BANCARIO</t>
        </is>
      </c>
      <c r="J743" s="5" t="inlineStr">
        <is>
          <t>4276 CARLOS MARCELO REQUENA TERAN</t>
        </is>
      </c>
    </row>
    <row r="744">
      <c r="A744" s="5" t="inlineStr">
        <is>
          <t>CCAJ-LP02/31/2023</t>
        </is>
      </c>
      <c r="B744" s="6" t="n">
        <v>44946.88988635417</v>
      </c>
      <c r="C744" s="5" t="inlineStr">
        <is>
          <t>3884 RIBANA RUTH REA RUEDA</t>
        </is>
      </c>
      <c r="D744" s="15" t="n">
        <v>451132715052</v>
      </c>
      <c r="E744" s="5" t="inlineStr">
        <is>
          <t>BANCO INDUSTRIAL-100070049</t>
        </is>
      </c>
      <c r="H744" s="9" t="n">
        <v>1235.56</v>
      </c>
      <c r="I744" s="5" t="inlineStr">
        <is>
          <t>DEPÓSITO BANCARIO</t>
        </is>
      </c>
      <c r="J744" s="5" t="inlineStr">
        <is>
          <t>4276 CARLOS MARCELO REQUENA TERAN</t>
        </is>
      </c>
    </row>
    <row r="745">
      <c r="A745" s="5" t="inlineStr">
        <is>
          <t>CCAJ-LP02/31/2023</t>
        </is>
      </c>
      <c r="B745" s="6" t="n">
        <v>44946.88988635417</v>
      </c>
      <c r="C745" s="5" t="inlineStr">
        <is>
          <t>3884 RIBANA RUTH REA RUEDA</t>
        </is>
      </c>
      <c r="D745" s="15" t="n">
        <v>51717306292</v>
      </c>
      <c r="E745" s="8" t="inlineStr">
        <is>
          <t>BISA-100070022</t>
        </is>
      </c>
      <c r="H745" s="9" t="n">
        <v>1863.5</v>
      </c>
      <c r="I745" s="5" t="inlineStr">
        <is>
          <t>DEPÓSITO BANCARIO</t>
        </is>
      </c>
      <c r="J745" s="5" t="inlineStr">
        <is>
          <t>4276 CARLOS MARCELO REQUENA TERAN</t>
        </is>
      </c>
    </row>
    <row r="746">
      <c r="A746" s="5" t="inlineStr">
        <is>
          <t>CCAJ-LP02/31/2023</t>
        </is>
      </c>
      <c r="B746" s="6" t="n">
        <v>44946.88988635417</v>
      </c>
      <c r="C746" s="5" t="inlineStr">
        <is>
          <t>3884 RIBANA RUTH REA RUEDA</t>
        </is>
      </c>
      <c r="D746" s="15" t="n">
        <v>45153118637</v>
      </c>
      <c r="E746" s="8" t="inlineStr">
        <is>
          <t>BISA-100070022</t>
        </is>
      </c>
      <c r="H746" s="9" t="n">
        <v>4187.19</v>
      </c>
      <c r="I746" s="5" t="inlineStr">
        <is>
          <t>DEPÓSITO BANCARIO</t>
        </is>
      </c>
      <c r="J746" s="5" t="inlineStr">
        <is>
          <t>4276 CARLOS MARCELO REQUENA TERAN</t>
        </is>
      </c>
    </row>
    <row r="747">
      <c r="A747" s="5" t="inlineStr">
        <is>
          <t>CCAJ-LP02/31/2023</t>
        </is>
      </c>
      <c r="B747" s="6" t="n">
        <v>44946.88988635417</v>
      </c>
      <c r="C747" s="5" t="inlineStr">
        <is>
          <t>3884 RIBANA RUTH REA RUEDA</t>
        </is>
      </c>
      <c r="D747" s="7" t="n">
        <v>139665</v>
      </c>
      <c r="E747" s="8" t="inlineStr">
        <is>
          <t>BISA-100070022</t>
        </is>
      </c>
      <c r="H747" s="9" t="n">
        <v>2718</v>
      </c>
      <c r="I747" s="5" t="inlineStr">
        <is>
          <t>DEPÓSITO BANCARIO</t>
        </is>
      </c>
      <c r="J747" s="5" t="inlineStr">
        <is>
          <t>4276 CARLOS MARCELO REQUENA TERAN</t>
        </is>
      </c>
    </row>
    <row r="748">
      <c r="A748" s="5" t="inlineStr">
        <is>
          <t>CCAJ-LP02/31/2023</t>
        </is>
      </c>
      <c r="B748" s="6" t="n">
        <v>44946.88988635417</v>
      </c>
      <c r="C748" s="5" t="inlineStr">
        <is>
          <t>3884 RIBANA RUTH REA RUEDA</t>
        </is>
      </c>
      <c r="D748" s="7" t="n">
        <v>139666</v>
      </c>
      <c r="E748" s="8" t="inlineStr">
        <is>
          <t>BISA-100070022</t>
        </is>
      </c>
      <c r="H748" s="9" t="n">
        <v>6728.6</v>
      </c>
      <c r="I748" s="5" t="inlineStr">
        <is>
          <t>DEPÓSITO BANCARIO</t>
        </is>
      </c>
      <c r="J748" s="5" t="inlineStr">
        <is>
          <t>4276 CARLOS MARCELO REQUENA TERAN</t>
        </is>
      </c>
    </row>
    <row r="749">
      <c r="A749" s="5" t="inlineStr">
        <is>
          <t>CCAJ-LP02/31/2023</t>
        </is>
      </c>
      <c r="B749" s="6" t="n">
        <v>44946.88988635417</v>
      </c>
      <c r="C749" s="5" t="inlineStr">
        <is>
          <t>3884 RIBANA RUTH REA RUEDA</t>
        </is>
      </c>
      <c r="D749" s="7" t="n">
        <v>139671</v>
      </c>
      <c r="E749" s="8" t="inlineStr">
        <is>
          <t>BISA-100072017</t>
        </is>
      </c>
      <c r="H749" s="9" t="n">
        <v>11310</v>
      </c>
      <c r="I749" s="5" t="inlineStr">
        <is>
          <t>DEPÓSITO BANCARIO</t>
        </is>
      </c>
      <c r="J749" s="5" t="inlineStr">
        <is>
          <t>4276 CARLOS MARCELO REQUENA TERAN</t>
        </is>
      </c>
    </row>
    <row r="750">
      <c r="A750" s="5" t="inlineStr">
        <is>
          <t>CCAJ-LP02/31/202</t>
        </is>
      </c>
      <c r="B750" s="6" t="n">
        <v>44946.88988635417</v>
      </c>
      <c r="C750" s="5" t="inlineStr">
        <is>
          <t>3884 RIBANA RUTH REA RUEDA</t>
        </is>
      </c>
      <c r="D750" s="7" t="n"/>
      <c r="E750" s="8" t="n"/>
      <c r="F750" s="9" t="n">
        <v>0.2</v>
      </c>
      <c r="I750" s="10" t="inlineStr">
        <is>
          <t>EFECTIVO</t>
        </is>
      </c>
      <c r="J750" s="5" t="inlineStr">
        <is>
          <t>2464 LUIS FERNANDO GUEVARA PECA</t>
        </is>
      </c>
    </row>
    <row r="751">
      <c r="A751" s="5" t="inlineStr">
        <is>
          <t>CCAJ-LP02/31/2023</t>
        </is>
      </c>
      <c r="B751" s="6" t="n">
        <v>44946.88988635417</v>
      </c>
      <c r="C751" s="5" t="inlineStr">
        <is>
          <t>3884 RIBANA RUTH REA RUEDA</t>
        </is>
      </c>
      <c r="D751" s="7" t="n"/>
      <c r="E751" s="8" t="n"/>
      <c r="F751" s="9" t="n">
        <v>7995.8</v>
      </c>
      <c r="I751" s="10" t="inlineStr">
        <is>
          <t>EFECTIVO</t>
        </is>
      </c>
      <c r="J751" s="8" t="inlineStr">
        <is>
          <t>108 GREGORIO RAMIREZ APAZA</t>
        </is>
      </c>
    </row>
    <row r="752">
      <c r="A752" s="5" t="inlineStr">
        <is>
          <t>CCAJ-LP02/31/2023</t>
        </is>
      </c>
      <c r="B752" s="6" t="n">
        <v>44946.88988635417</v>
      </c>
      <c r="C752" s="5" t="inlineStr">
        <is>
          <t>3884 RIBANA RUTH REA RUEDA</t>
        </is>
      </c>
      <c r="D752" s="7" t="n"/>
      <c r="E752" s="8" t="n"/>
      <c r="F752" s="9" t="n">
        <v>6403.1</v>
      </c>
      <c r="I752" s="10" t="inlineStr">
        <is>
          <t>EFECTIVO</t>
        </is>
      </c>
      <c r="J752" s="5" t="inlineStr">
        <is>
          <t>136 OSCAR REYNALDO LIMACHI SURCO</t>
        </is>
      </c>
    </row>
    <row r="753">
      <c r="A753" s="5" t="inlineStr">
        <is>
          <t>CCAJ-LP02/31/2023</t>
        </is>
      </c>
      <c r="B753" s="6" t="n">
        <v>44946.88988635417</v>
      </c>
      <c r="C753" s="5" t="inlineStr">
        <is>
          <t>3884 RIBANA RUTH REA RUEDA</t>
        </is>
      </c>
      <c r="D753" s="7" t="n"/>
      <c r="E753" s="8" t="n"/>
      <c r="F753" s="9" t="n">
        <v>3196.7</v>
      </c>
      <c r="I753" s="10" t="inlineStr">
        <is>
          <t>EFECTIVO</t>
        </is>
      </c>
      <c r="J753" s="5" t="inlineStr">
        <is>
          <t>266 SANTIAGO MACHACA CALCINA</t>
        </is>
      </c>
    </row>
    <row r="754">
      <c r="A754" s="5" t="inlineStr">
        <is>
          <t>CCAJ-LP02/31/2023</t>
        </is>
      </c>
      <c r="B754" s="6" t="n">
        <v>44946.88988635417</v>
      </c>
      <c r="C754" s="5" t="inlineStr">
        <is>
          <t>3884 RIBANA RUTH REA RUEDA</t>
        </is>
      </c>
      <c r="D754" s="7" t="n"/>
      <c r="E754" s="8" t="n"/>
      <c r="F754" s="9" t="n">
        <v>7571.3</v>
      </c>
      <c r="I754" s="10" t="inlineStr">
        <is>
          <t>EFECTIVO</t>
        </is>
      </c>
      <c r="J754" s="8" t="inlineStr">
        <is>
          <t>304 ALFREDO MENDOZA APAZA</t>
        </is>
      </c>
    </row>
    <row r="755">
      <c r="A755" s="5" t="inlineStr">
        <is>
          <t>CCAJ-LP02/31/2023</t>
        </is>
      </c>
      <c r="B755" s="6" t="n">
        <v>44946.88988635417</v>
      </c>
      <c r="C755" s="5" t="inlineStr">
        <is>
          <t>3884 RIBANA RUTH REA RUEDA</t>
        </is>
      </c>
      <c r="D755" s="7" t="n"/>
      <c r="E755" s="8" t="n"/>
      <c r="F755" s="9" t="n">
        <v>11471.1</v>
      </c>
      <c r="I755" s="10" t="inlineStr">
        <is>
          <t>EFECTIVO</t>
        </is>
      </c>
      <c r="J755" s="5" t="inlineStr">
        <is>
          <t>331 CARLOS ALFREDO GUTIERREZ HUANCA</t>
        </is>
      </c>
    </row>
    <row r="756">
      <c r="A756" s="5" t="inlineStr">
        <is>
          <t>CCAJ-LP02/31/2023</t>
        </is>
      </c>
      <c r="B756" s="6" t="n">
        <v>44946.88988635417</v>
      </c>
      <c r="C756" s="5" t="inlineStr">
        <is>
          <t>3884 RIBANA RUTH REA RUEDA</t>
        </is>
      </c>
      <c r="D756" s="7" t="n"/>
      <c r="E756" s="8" t="n"/>
      <c r="F756" s="9" t="n">
        <v>10937</v>
      </c>
      <c r="I756" s="10" t="inlineStr">
        <is>
          <t>EFECTIVO</t>
        </is>
      </c>
      <c r="J756" s="5" t="inlineStr">
        <is>
          <t>584 FREDDY FEDERICO FLORES MARIN</t>
        </is>
      </c>
    </row>
    <row r="757">
      <c r="A757" s="5" t="inlineStr">
        <is>
          <t>CCAJ-LP02/31/2023</t>
        </is>
      </c>
      <c r="B757" s="6" t="n">
        <v>44946.88988635417</v>
      </c>
      <c r="C757" s="5" t="inlineStr">
        <is>
          <t>3884 RIBANA RUTH REA RUEDA</t>
        </is>
      </c>
      <c r="D757" s="7" t="n"/>
      <c r="E757" s="8" t="n"/>
      <c r="F757" s="9" t="n">
        <v>12966</v>
      </c>
      <c r="I757" s="10" t="inlineStr">
        <is>
          <t>EFECTIVO</t>
        </is>
      </c>
      <c r="J757" s="5" t="inlineStr">
        <is>
          <t>883 FRANKLIN CARDOZO RIVERA</t>
        </is>
      </c>
    </row>
    <row r="758">
      <c r="A758" s="5" t="inlineStr">
        <is>
          <t>CCAJ-LP02/31/2023</t>
        </is>
      </c>
      <c r="B758" s="6" t="n">
        <v>44946.88988635417</v>
      </c>
      <c r="C758" s="5" t="inlineStr">
        <is>
          <t>3884 RIBANA RUTH REA RUEDA</t>
        </is>
      </c>
      <c r="D758" s="7" t="n"/>
      <c r="E758" s="8" t="n"/>
      <c r="F758" s="9" t="n">
        <v>14425.5</v>
      </c>
      <c r="I758" s="10" t="inlineStr">
        <is>
          <t>EFECTIVO</t>
        </is>
      </c>
      <c r="J758" s="5" t="inlineStr">
        <is>
          <t>1116 VLADIMIR FRANZ ATAHUACHI RODRIGUEZ</t>
        </is>
      </c>
    </row>
    <row r="759">
      <c r="A759" s="5" t="inlineStr">
        <is>
          <t>CCAJ-LP02/31/2023</t>
        </is>
      </c>
      <c r="B759" s="6" t="n">
        <v>44946.88988635417</v>
      </c>
      <c r="C759" s="5" t="inlineStr">
        <is>
          <t>3884 RIBANA RUTH REA RUEDA</t>
        </is>
      </c>
      <c r="D759" s="7" t="n"/>
      <c r="E759" s="8" t="n"/>
      <c r="F759" s="9" t="n">
        <v>5105.2</v>
      </c>
      <c r="I759" s="10" t="inlineStr">
        <is>
          <t>EFECTIVO</t>
        </is>
      </c>
      <c r="J759" s="5" t="inlineStr">
        <is>
          <t>1180 JAIME RAMIRO CHACON PAREDES</t>
        </is>
      </c>
    </row>
    <row r="760">
      <c r="A760" s="5" t="inlineStr">
        <is>
          <t>CCAJ-LP02/31/2023</t>
        </is>
      </c>
      <c r="B760" s="6" t="n">
        <v>44946.88988635417</v>
      </c>
      <c r="C760" s="5" t="inlineStr">
        <is>
          <t>3884 RIBANA RUTH REA RUEDA</t>
        </is>
      </c>
      <c r="D760" s="7" t="n"/>
      <c r="E760" s="8" t="n"/>
      <c r="F760" s="9" t="n">
        <v>107811.7</v>
      </c>
      <c r="I760" s="10" t="inlineStr">
        <is>
          <t>EFECTIVO</t>
        </is>
      </c>
      <c r="J760" s="5" t="inlineStr">
        <is>
          <t>2309 FERNANDO POMA ESCOBAR</t>
        </is>
      </c>
    </row>
    <row r="761">
      <c r="A761" s="5" t="inlineStr">
        <is>
          <t>CCAJ-LP02/31/2023</t>
        </is>
      </c>
      <c r="B761" s="6" t="n">
        <v>44946.88988635417</v>
      </c>
      <c r="C761" s="5" t="inlineStr">
        <is>
          <t>3884 RIBANA RUTH REA RUEDA</t>
        </is>
      </c>
      <c r="D761" s="7" t="n"/>
      <c r="E761" s="8" t="n"/>
      <c r="F761" s="9" t="n">
        <v>14904.7</v>
      </c>
      <c r="I761" s="10" t="inlineStr">
        <is>
          <t>EFECTIVO</t>
        </is>
      </c>
      <c r="J761" s="5" t="inlineStr">
        <is>
          <t>3052 JUAN JOSE MACHACA TORREZ</t>
        </is>
      </c>
    </row>
    <row r="762">
      <c r="A762" s="5" t="inlineStr">
        <is>
          <t>CCAJ-LP02/31/2023</t>
        </is>
      </c>
      <c r="B762" s="6" t="n">
        <v>44946.88988635417</v>
      </c>
      <c r="C762" s="5" t="inlineStr">
        <is>
          <t>3884 RIBANA RUTH REA RUEDA</t>
        </is>
      </c>
      <c r="D762" s="7" t="n"/>
      <c r="E762" s="8" t="n"/>
      <c r="F762" s="9" t="n">
        <v>10465.4</v>
      </c>
      <c r="I762" s="10" t="inlineStr">
        <is>
          <t>EFECTIVO</t>
        </is>
      </c>
      <c r="J762" s="8" t="inlineStr">
        <is>
          <t>2597 JOSE MAIDANA LP - T01</t>
        </is>
      </c>
    </row>
    <row r="763">
      <c r="A763" s="5" t="inlineStr">
        <is>
          <t>CCAJ-LP02/31/2023</t>
        </is>
      </c>
      <c r="B763" s="6" t="n">
        <v>44946.88988635417</v>
      </c>
      <c r="C763" s="5" t="inlineStr">
        <is>
          <t>3884 RIBANA RUTH REA RUEDA</t>
        </is>
      </c>
      <c r="D763" s="7" t="n"/>
      <c r="E763" s="8" t="n"/>
      <c r="F763" s="9" t="n">
        <v>4728.6</v>
      </c>
      <c r="I763" s="10" t="inlineStr">
        <is>
          <t>EFECTIVO</t>
        </is>
      </c>
      <c r="J763" s="8" t="inlineStr">
        <is>
          <t>2597 JOSE MAIDANA LP - T02</t>
        </is>
      </c>
    </row>
    <row r="764">
      <c r="A764" s="5" t="inlineStr">
        <is>
          <t>CCAJ-LP02/31/2023</t>
        </is>
      </c>
      <c r="B764" s="6" t="n">
        <v>44946.88988635417</v>
      </c>
      <c r="C764" s="5" t="inlineStr">
        <is>
          <t>3884 RIBANA RUTH REA RUEDA</t>
        </is>
      </c>
      <c r="D764" s="7" t="n"/>
      <c r="E764" s="8" t="n"/>
      <c r="F764" s="9" t="n">
        <v>21097.3</v>
      </c>
      <c r="I764" s="10" t="inlineStr">
        <is>
          <t>EFECTIVO</t>
        </is>
      </c>
      <c r="J764" s="8" t="inlineStr">
        <is>
          <t>2597 JOSE MAIDANA LP - T03</t>
        </is>
      </c>
    </row>
    <row r="765">
      <c r="A765" s="5" t="inlineStr">
        <is>
          <t>CCAJ-LP02/31/2023</t>
        </is>
      </c>
      <c r="B765" s="6" t="n">
        <v>44946.88988635417</v>
      </c>
      <c r="C765" s="5" t="inlineStr">
        <is>
          <t>3884 RIBANA RUTH REA RUEDA</t>
        </is>
      </c>
      <c r="D765" s="7" t="n"/>
      <c r="E765" s="8" t="n"/>
      <c r="F765" s="9" t="n">
        <v>8291.700000000001</v>
      </c>
      <c r="I765" s="10" t="inlineStr">
        <is>
          <t>EFECTIVO</t>
        </is>
      </c>
      <c r="J765" s="8" t="inlineStr">
        <is>
          <t>2597 JOSE MAIDANA LP - T04</t>
        </is>
      </c>
    </row>
    <row r="766">
      <c r="A766" s="5" t="inlineStr">
        <is>
          <t>CCAJ-LP02/31/2023</t>
        </is>
      </c>
      <c r="B766" s="6" t="n">
        <v>44946.88988635417</v>
      </c>
      <c r="C766" s="5" t="inlineStr">
        <is>
          <t>3884 RIBANA RUTH REA RUEDA</t>
        </is>
      </c>
      <c r="D766" s="7" t="n"/>
      <c r="E766" s="8" t="n"/>
      <c r="F766" s="9" t="n">
        <v>6941.8</v>
      </c>
      <c r="I766" s="10" t="inlineStr">
        <is>
          <t>EFECTIVO</t>
        </is>
      </c>
      <c r="J766" s="8" t="inlineStr">
        <is>
          <t>2597 JOSE MAIDANA LP - T05</t>
        </is>
      </c>
    </row>
    <row r="767">
      <c r="A767" s="11" t="inlineStr">
        <is>
          <t>SAP</t>
        </is>
      </c>
      <c r="B767" s="3" t="n"/>
      <c r="C767" s="3" t="n"/>
      <c r="D767" s="10" t="n"/>
      <c r="E767" s="8" t="n"/>
      <c r="F767" s="37">
        <f>SUM(F737:G766)</f>
        <v/>
      </c>
      <c r="H767" s="9" t="n"/>
      <c r="I767" s="10" t="n"/>
      <c r="J767" s="5" t="n"/>
    </row>
    <row r="768" ht="15.75" customHeight="1">
      <c r="A768" s="13" t="inlineStr">
        <is>
          <t>FECHA</t>
        </is>
      </c>
      <c r="B768" s="13" t="inlineStr">
        <is>
          <t>CIERRE DE CAJA</t>
        </is>
      </c>
      <c r="C768" s="13" t="inlineStr">
        <is>
          <t>IMPORTE</t>
        </is>
      </c>
      <c r="D768" s="14" t="n">
        <v>112644493</v>
      </c>
      <c r="E768" s="8" t="n"/>
      <c r="H768" s="9" t="n"/>
      <c r="I768" s="10" t="n"/>
      <c r="J768" s="5" t="n"/>
    </row>
    <row r="769">
      <c r="A769" s="5" t="n"/>
      <c r="B769" s="6" t="n"/>
      <c r="C769" s="5" t="n"/>
      <c r="D769" s="7" t="n"/>
      <c r="E769" s="8" t="n"/>
      <c r="H769" s="9" t="n"/>
      <c r="I769" s="10" t="n"/>
      <c r="J769" s="5" t="n"/>
    </row>
    <row r="770">
      <c r="A770" s="5" t="n"/>
      <c r="B770" s="6" t="n"/>
      <c r="C770" s="5" t="n"/>
      <c r="D770" s="7" t="n"/>
      <c r="E770" s="8" t="n"/>
      <c r="H770" s="9" t="n"/>
      <c r="I770" s="10" t="n"/>
      <c r="J770" s="5" t="n"/>
    </row>
    <row r="771">
      <c r="A771" s="1" t="inlineStr">
        <is>
          <t>Cierre Caja</t>
        </is>
      </c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3" t="inlineStr">
        <is>
          <t>Del 21/01/2023</t>
        </is>
      </c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98" t="inlineStr">
        <is>
          <t>Cierre Caja</t>
        </is>
      </c>
      <c r="B773" s="98" t="inlineStr">
        <is>
          <t>Fecha</t>
        </is>
      </c>
      <c r="C773" s="98" t="inlineStr">
        <is>
          <t>Cajero</t>
        </is>
      </c>
      <c r="D773" s="98" t="inlineStr">
        <is>
          <t>Nro Voucher</t>
        </is>
      </c>
      <c r="E773" s="98" t="inlineStr">
        <is>
          <t>Nro Cuenta</t>
        </is>
      </c>
      <c r="F773" s="98" t="inlineStr">
        <is>
          <t>Tipo Ingreso</t>
        </is>
      </c>
      <c r="G773" s="99" t="n"/>
      <c r="H773" s="100" t="n"/>
      <c r="I773" s="98" t="inlineStr">
        <is>
          <t>TIPO DE INGRESO</t>
        </is>
      </c>
      <c r="J773" s="98" t="inlineStr">
        <is>
          <t>Cobrador</t>
        </is>
      </c>
    </row>
    <row r="774">
      <c r="A774" s="101" t="n"/>
      <c r="B774" s="101" t="n"/>
      <c r="C774" s="101" t="n"/>
      <c r="D774" s="101" t="n"/>
      <c r="E774" s="101" t="n"/>
      <c r="F774" s="4" t="inlineStr">
        <is>
          <t>EFECTIVO</t>
        </is>
      </c>
      <c r="G774" s="4" t="inlineStr">
        <is>
          <t>CHEQUE</t>
        </is>
      </c>
      <c r="H774" s="4" t="inlineStr">
        <is>
          <t>TRANSFERENCIA</t>
        </is>
      </c>
      <c r="I774" s="101" t="n"/>
      <c r="J774" s="101" t="n"/>
    </row>
    <row r="775">
      <c r="A775" s="5" t="inlineStr">
        <is>
          <t>CCAJ-LP02/32/2023</t>
        </is>
      </c>
      <c r="B775" s="6" t="n">
        <v>44947.5983365162</v>
      </c>
      <c r="C775" s="5" t="inlineStr">
        <is>
          <t>3884 RIBANA RUTH REA RUEDA</t>
        </is>
      </c>
      <c r="D775" s="15" t="n">
        <v>45133125711</v>
      </c>
      <c r="E775" s="8" t="inlineStr">
        <is>
          <t>BISA-100070022</t>
        </is>
      </c>
      <c r="H775" s="9" t="n">
        <v>997.4</v>
      </c>
      <c r="I775" s="5" t="inlineStr">
        <is>
          <t>DEPÓSITO BANCARIO</t>
        </is>
      </c>
      <c r="J775" s="5" t="inlineStr">
        <is>
          <t>2464 LUIS FERNANDO GUEVARA PECA</t>
        </is>
      </c>
    </row>
    <row r="776">
      <c r="A776" s="5" t="inlineStr">
        <is>
          <t>CCAJ-LP02/32/2023</t>
        </is>
      </c>
      <c r="B776" s="6" t="n">
        <v>44947.5983365162</v>
      </c>
      <c r="C776" s="5" t="inlineStr">
        <is>
          <t>3884 RIBANA RUTH REA RUEDA</t>
        </is>
      </c>
      <c r="D776" s="15" t="n">
        <v>45173185280</v>
      </c>
      <c r="E776" s="8" t="inlineStr">
        <is>
          <t>BISA-100070022</t>
        </is>
      </c>
      <c r="H776" s="9" t="n">
        <v>106.4</v>
      </c>
      <c r="I776" s="5" t="inlineStr">
        <is>
          <t>DEPÓSITO BANCARIO</t>
        </is>
      </c>
      <c r="J776" s="5" t="inlineStr">
        <is>
          <t>2464 LUIS FERNANDO GUEVARA PECA</t>
        </is>
      </c>
    </row>
    <row r="777">
      <c r="A777" s="5" t="inlineStr">
        <is>
          <t>CCAJ-LP02/32/2023</t>
        </is>
      </c>
      <c r="B777" s="6" t="n">
        <v>44947.5983365162</v>
      </c>
      <c r="C777" s="5" t="inlineStr">
        <is>
          <t>3884 RIBANA RUTH REA RUEDA</t>
        </is>
      </c>
      <c r="D777" s="15" t="n">
        <v>45163213000</v>
      </c>
      <c r="E777" s="8" t="inlineStr">
        <is>
          <t>BISA-100070022</t>
        </is>
      </c>
      <c r="H777" s="9" t="n">
        <v>105.9</v>
      </c>
      <c r="I777" s="5" t="inlineStr">
        <is>
          <t>DEPÓSITO BANCARIO</t>
        </is>
      </c>
      <c r="J777" s="5" t="inlineStr">
        <is>
          <t>2464 LUIS FERNANDO GUEVARA PECA</t>
        </is>
      </c>
    </row>
    <row r="778">
      <c r="A778" s="5" t="inlineStr">
        <is>
          <t>CCAJ-LP02/32/2023</t>
        </is>
      </c>
      <c r="B778" s="6" t="n">
        <v>44947.5983365162</v>
      </c>
      <c r="C778" s="5" t="inlineStr">
        <is>
          <t>3884 RIBANA RUTH REA RUEDA</t>
        </is>
      </c>
      <c r="D778" s="7" t="n">
        <v>202966</v>
      </c>
      <c r="E778" s="8" t="inlineStr">
        <is>
          <t>BISA-100070022</t>
        </is>
      </c>
      <c r="H778" s="9" t="n">
        <v>25775.5</v>
      </c>
      <c r="I778" s="5" t="inlineStr">
        <is>
          <t>DEPÓSITO BANCARIO</t>
        </is>
      </c>
      <c r="J778" s="5" t="inlineStr">
        <is>
          <t>4190 JESUS FELCY MENDOZA CAHUANA</t>
        </is>
      </c>
    </row>
    <row r="779">
      <c r="A779" s="5" t="inlineStr">
        <is>
          <t>CCAJ-LP02/32/2023</t>
        </is>
      </c>
      <c r="B779" s="6" t="n">
        <v>44947.5983365162</v>
      </c>
      <c r="C779" s="5" t="inlineStr">
        <is>
          <t>3884 RIBANA RUTH REA RUEDA</t>
        </is>
      </c>
      <c r="D779" s="7" t="n">
        <v>239330</v>
      </c>
      <c r="E779" s="8" t="inlineStr">
        <is>
          <t>BISA-100070022</t>
        </is>
      </c>
      <c r="H779" s="9" t="n">
        <v>21328.4</v>
      </c>
      <c r="I779" s="5" t="inlineStr">
        <is>
          <t>DEPÓSITO BANCARIO</t>
        </is>
      </c>
      <c r="J779" s="5" t="inlineStr">
        <is>
          <t>4276 CARLOS MARCELO REQUENA TERAN</t>
        </is>
      </c>
    </row>
    <row r="780">
      <c r="A780" s="11" t="inlineStr">
        <is>
          <t>SAP</t>
        </is>
      </c>
      <c r="B780" s="3" t="n"/>
      <c r="C780" s="3" t="n"/>
      <c r="D780" s="10" t="n"/>
      <c r="E780" s="8" t="n"/>
      <c r="H780" s="9" t="n"/>
      <c r="I780" s="10" t="n"/>
      <c r="J780" s="5" t="n"/>
    </row>
    <row r="781">
      <c r="A781" s="13" t="inlineStr">
        <is>
          <t>FECHA</t>
        </is>
      </c>
      <c r="B781" s="13" t="inlineStr">
        <is>
          <t>CIERRE DE CAJA</t>
        </is>
      </c>
      <c r="C781" s="13" t="inlineStr">
        <is>
          <t>IMPORTE</t>
        </is>
      </c>
      <c r="D781" s="10" t="n"/>
      <c r="E781" s="8" t="n"/>
      <c r="H781" s="9" t="n"/>
      <c r="I781" s="10" t="n"/>
      <c r="J781" s="5" t="n"/>
    </row>
    <row r="782">
      <c r="A782" s="40" t="inlineStr">
        <is>
          <t>NO HUBO CIERRE DE CAJA, TODOS FUERON DEPOSITOS</t>
        </is>
      </c>
      <c r="B782" s="30" t="n"/>
      <c r="C782" s="30" t="n"/>
    </row>
    <row r="784">
      <c r="A784" s="1" t="inlineStr">
        <is>
          <t>Cierre Caja</t>
        </is>
      </c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3" t="inlineStr">
        <is>
          <t>Del 23/01/2023</t>
        </is>
      </c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98" t="inlineStr">
        <is>
          <t>Cierre Caja</t>
        </is>
      </c>
      <c r="B786" s="98" t="inlineStr">
        <is>
          <t>Fecha</t>
        </is>
      </c>
      <c r="C786" s="98" t="inlineStr">
        <is>
          <t>Cajero</t>
        </is>
      </c>
      <c r="D786" s="98" t="inlineStr">
        <is>
          <t>Nro Voucher</t>
        </is>
      </c>
      <c r="E786" s="98" t="inlineStr">
        <is>
          <t>Nro Cuenta</t>
        </is>
      </c>
      <c r="F786" s="98" t="inlineStr">
        <is>
          <t>Tipo Ingreso</t>
        </is>
      </c>
      <c r="G786" s="99" t="n"/>
      <c r="H786" s="100" t="n"/>
      <c r="I786" s="98" t="inlineStr">
        <is>
          <t>TIPO DE INGRESO</t>
        </is>
      </c>
      <c r="J786" s="98" t="inlineStr">
        <is>
          <t>Cobrador</t>
        </is>
      </c>
    </row>
    <row r="787">
      <c r="A787" s="101" t="n"/>
      <c r="B787" s="101" t="n"/>
      <c r="C787" s="101" t="n"/>
      <c r="D787" s="101" t="n"/>
      <c r="E787" s="101" t="n"/>
      <c r="F787" s="4" t="inlineStr">
        <is>
          <t>EFECTIVO</t>
        </is>
      </c>
      <c r="G787" s="4" t="inlineStr">
        <is>
          <t>CHEQUE</t>
        </is>
      </c>
      <c r="H787" s="4" t="inlineStr">
        <is>
          <t>TRANSFERENCIA</t>
        </is>
      </c>
      <c r="I787" s="101" t="n"/>
      <c r="J787" s="101" t="n"/>
    </row>
    <row r="788">
      <c r="A788" s="40" t="inlineStr">
        <is>
          <t>NO HUBO CIERRES DE CAJA DEBIDO A FERIADO NACIONAL POR EL DIA DEL ESTADO PLURINACIONAL</t>
        </is>
      </c>
      <c r="B788" s="41" t="n"/>
      <c r="C788" s="42" t="n"/>
      <c r="D788" s="70" t="n"/>
      <c r="E788" s="71" t="n"/>
      <c r="F788" s="9" t="n"/>
      <c r="I788" s="10" t="n"/>
      <c r="J788" s="5" t="n"/>
    </row>
    <row r="789">
      <c r="A789" s="11" t="inlineStr">
        <is>
          <t>SAP</t>
        </is>
      </c>
      <c r="B789" s="3" t="n"/>
      <c r="C789" s="3" t="n"/>
      <c r="D789" s="7" t="n"/>
      <c r="E789" s="8" t="n"/>
      <c r="H789" s="9" t="n"/>
      <c r="I789" s="10" t="n"/>
      <c r="J789" s="5" t="n"/>
    </row>
    <row r="790" ht="15.75" customHeight="1">
      <c r="A790" s="13" t="inlineStr">
        <is>
          <t>FECHA</t>
        </is>
      </c>
      <c r="B790" s="13" t="inlineStr">
        <is>
          <t>CIERRE DE CAJA</t>
        </is>
      </c>
      <c r="C790" s="13" t="inlineStr">
        <is>
          <t>IMPORTE</t>
        </is>
      </c>
      <c r="D790" s="28" t="n"/>
      <c r="E790" s="14" t="n"/>
      <c r="H790" s="9" t="n"/>
      <c r="I790" s="10" t="n"/>
      <c r="J790" s="5" t="n"/>
    </row>
    <row r="793">
      <c r="A793" s="1" t="inlineStr">
        <is>
          <t>Cierre Caja</t>
        </is>
      </c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3" t="inlineStr">
        <is>
          <t>Del 24/01/2023</t>
        </is>
      </c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98" t="inlineStr">
        <is>
          <t>Cierre Caja</t>
        </is>
      </c>
      <c r="B795" s="98" t="inlineStr">
        <is>
          <t>Fecha</t>
        </is>
      </c>
      <c r="C795" s="98" t="inlineStr">
        <is>
          <t>Cajero</t>
        </is>
      </c>
      <c r="D795" s="98" t="inlineStr">
        <is>
          <t>Nro Voucher</t>
        </is>
      </c>
      <c r="E795" s="98" t="inlineStr">
        <is>
          <t>Nro Cuenta</t>
        </is>
      </c>
      <c r="F795" s="98" t="inlineStr">
        <is>
          <t>Tipo Ingreso</t>
        </is>
      </c>
      <c r="G795" s="99" t="n"/>
      <c r="H795" s="100" t="n"/>
      <c r="I795" s="98" t="inlineStr">
        <is>
          <t>TIPO DE INGRESO</t>
        </is>
      </c>
      <c r="J795" s="98" t="inlineStr">
        <is>
          <t>Cobrador</t>
        </is>
      </c>
    </row>
    <row r="796">
      <c r="A796" s="101" t="n"/>
      <c r="B796" s="101" t="n"/>
      <c r="C796" s="101" t="n"/>
      <c r="D796" s="101" t="n"/>
      <c r="E796" s="101" t="n"/>
      <c r="F796" s="4" t="inlineStr">
        <is>
          <t>EFECTIVO</t>
        </is>
      </c>
      <c r="G796" s="4" t="inlineStr">
        <is>
          <t>CHEQUE</t>
        </is>
      </c>
      <c r="H796" s="4" t="inlineStr">
        <is>
          <t>TRANSFERENCIA</t>
        </is>
      </c>
      <c r="I796" s="101" t="n"/>
      <c r="J796" s="101" t="n"/>
    </row>
    <row r="797">
      <c r="A797" s="5" t="inlineStr">
        <is>
          <t>CCAJ-LP02/33/2023</t>
        </is>
      </c>
      <c r="B797" s="6" t="n">
        <v>44950.49227282407</v>
      </c>
      <c r="C797" s="5" t="inlineStr">
        <is>
          <t>3884 RIBANA RUTH REA RUEDA</t>
        </is>
      </c>
      <c r="D797" s="7" t="n"/>
      <c r="E797" s="8" t="n"/>
      <c r="G797" s="9" t="n">
        <v>528.35</v>
      </c>
      <c r="I797" s="10" t="inlineStr">
        <is>
          <t>CHEQUE</t>
        </is>
      </c>
      <c r="J797" s="5" t="inlineStr">
        <is>
          <t>1116 VLADIMIR FRANZ ATAHUACHI RODRIGUEZ</t>
        </is>
      </c>
    </row>
    <row r="798">
      <c r="A798" s="5" t="inlineStr">
        <is>
          <t>CCAJ-LP02/33/202</t>
        </is>
      </c>
      <c r="B798" s="6" t="n">
        <v>44950.49227282407</v>
      </c>
      <c r="C798" s="5" t="inlineStr">
        <is>
          <t>3884 RIBANA RUTH REA RUEDA</t>
        </is>
      </c>
      <c r="D798" s="7" t="n"/>
      <c r="E798" s="8" t="n"/>
      <c r="F798" s="9" t="n">
        <v>5408.8</v>
      </c>
      <c r="I798" s="10" t="inlineStr">
        <is>
          <t>EFECTIVO</t>
        </is>
      </c>
      <c r="J798" s="8" t="inlineStr">
        <is>
          <t>2597 JOSE MAIDANA LP - T02</t>
        </is>
      </c>
    </row>
    <row r="799">
      <c r="A799" s="5" t="inlineStr">
        <is>
          <t>CCAJ-LP02/33/2023</t>
        </is>
      </c>
      <c r="B799" s="6" t="n">
        <v>44950.49227282407</v>
      </c>
      <c r="C799" s="5" t="inlineStr">
        <is>
          <t>3884 RIBANA RUTH REA RUEDA</t>
        </is>
      </c>
      <c r="D799" s="7" t="n"/>
      <c r="E799" s="8" t="n"/>
      <c r="F799" s="9" t="n">
        <v>6563.6</v>
      </c>
      <c r="I799" s="10" t="inlineStr">
        <is>
          <t>EFECTIVO</t>
        </is>
      </c>
      <c r="J799" s="8" t="inlineStr">
        <is>
          <t>108 GREGORIO RAMIREZ APAZA</t>
        </is>
      </c>
    </row>
    <row r="800">
      <c r="A800" s="5" t="inlineStr">
        <is>
          <t>CCAJ-LP02/33/2023</t>
        </is>
      </c>
      <c r="B800" s="6" t="n">
        <v>44950.49227282407</v>
      </c>
      <c r="C800" s="5" t="inlineStr">
        <is>
          <t>3884 RIBANA RUTH REA RUEDA</t>
        </is>
      </c>
      <c r="D800" s="7" t="n"/>
      <c r="E800" s="8" t="n"/>
      <c r="F800" s="9" t="n">
        <v>4077.1</v>
      </c>
      <c r="I800" s="10" t="inlineStr">
        <is>
          <t>EFECTIVO</t>
        </is>
      </c>
      <c r="J800" s="5" t="inlineStr">
        <is>
          <t>136 OSCAR REYNALDO LIMACHI SURCO</t>
        </is>
      </c>
    </row>
    <row r="801">
      <c r="A801" s="5" t="inlineStr">
        <is>
          <t>CCAJ-LP02/33/2023</t>
        </is>
      </c>
      <c r="B801" s="6" t="n">
        <v>44950.49227282407</v>
      </c>
      <c r="C801" s="5" t="inlineStr">
        <is>
          <t>3884 RIBANA RUTH REA RUEDA</t>
        </is>
      </c>
      <c r="D801" s="7" t="n"/>
      <c r="E801" s="8" t="n"/>
      <c r="F801" s="9" t="n">
        <v>3021.3</v>
      </c>
      <c r="I801" s="10" t="inlineStr">
        <is>
          <t>EFECTIVO</t>
        </is>
      </c>
      <c r="J801" s="5" t="inlineStr">
        <is>
          <t>266 SANTIAGO MACHACA CALCINA</t>
        </is>
      </c>
    </row>
    <row r="802">
      <c r="A802" s="5" t="inlineStr">
        <is>
          <t>CCAJ-LP02/33/2023</t>
        </is>
      </c>
      <c r="B802" s="6" t="n">
        <v>44950.49227282407</v>
      </c>
      <c r="C802" s="5" t="inlineStr">
        <is>
          <t>3884 RIBANA RUTH REA RUEDA</t>
        </is>
      </c>
      <c r="D802" s="7" t="n"/>
      <c r="E802" s="8" t="n"/>
      <c r="F802" s="9" t="n">
        <v>2286.1</v>
      </c>
      <c r="I802" s="10" t="inlineStr">
        <is>
          <t>EFECTIVO</t>
        </is>
      </c>
      <c r="J802" s="8" t="inlineStr">
        <is>
          <t>304 ALFREDO MENDOZA APAZA</t>
        </is>
      </c>
    </row>
    <row r="803">
      <c r="A803" s="5" t="inlineStr">
        <is>
          <t>CCAJ-LP02/33/2023</t>
        </is>
      </c>
      <c r="B803" s="6" t="n">
        <v>44950.49227282407</v>
      </c>
      <c r="C803" s="5" t="inlineStr">
        <is>
          <t>3884 RIBANA RUTH REA RUEDA</t>
        </is>
      </c>
      <c r="D803" s="7" t="n"/>
      <c r="E803" s="8" t="n"/>
      <c r="F803" s="9" t="n">
        <v>4028.2</v>
      </c>
      <c r="I803" s="10" t="inlineStr">
        <is>
          <t>EFECTIVO</t>
        </is>
      </c>
      <c r="J803" s="5" t="inlineStr">
        <is>
          <t>331 CARLOS ALFREDO GUTIERREZ HUANCA</t>
        </is>
      </c>
    </row>
    <row r="804">
      <c r="A804" s="5" t="inlineStr">
        <is>
          <t>CCAJ-LP02/33/2023</t>
        </is>
      </c>
      <c r="B804" s="6" t="n">
        <v>44950.49227282407</v>
      </c>
      <c r="C804" s="5" t="inlineStr">
        <is>
          <t>3884 RIBANA RUTH REA RUEDA</t>
        </is>
      </c>
      <c r="D804" s="7" t="n"/>
      <c r="E804" s="8" t="n"/>
      <c r="F804" s="9" t="n">
        <v>4753</v>
      </c>
      <c r="I804" s="10" t="inlineStr">
        <is>
          <t>EFECTIVO</t>
        </is>
      </c>
      <c r="J804" s="5" t="inlineStr">
        <is>
          <t>584 FREDDY FEDERICO FLORES MARIN</t>
        </is>
      </c>
    </row>
    <row r="805">
      <c r="A805" s="5" t="inlineStr">
        <is>
          <t>CCAJ-LP02/33/2023</t>
        </is>
      </c>
      <c r="B805" s="6" t="n">
        <v>44950.49227282407</v>
      </c>
      <c r="C805" s="5" t="inlineStr">
        <is>
          <t>3884 RIBANA RUTH REA RUEDA</t>
        </is>
      </c>
      <c r="D805" s="7" t="n"/>
      <c r="E805" s="8" t="n"/>
      <c r="F805" s="9" t="n">
        <v>4900.6</v>
      </c>
      <c r="I805" s="10" t="inlineStr">
        <is>
          <t>EFECTIVO</t>
        </is>
      </c>
      <c r="J805" s="5" t="inlineStr">
        <is>
          <t>883 FRANKLIN CARDOZO RIVERA</t>
        </is>
      </c>
    </row>
    <row r="806">
      <c r="A806" s="5" t="inlineStr">
        <is>
          <t>CCAJ-LP02/33/2023</t>
        </is>
      </c>
      <c r="B806" s="6" t="n">
        <v>44950.49227282407</v>
      </c>
      <c r="C806" s="5" t="inlineStr">
        <is>
          <t>3884 RIBANA RUTH REA RUEDA</t>
        </is>
      </c>
      <c r="D806" s="7" t="n"/>
      <c r="E806" s="8" t="n"/>
      <c r="F806" s="9" t="n">
        <v>17323.7</v>
      </c>
      <c r="I806" s="10" t="inlineStr">
        <is>
          <t>EFECTIVO</t>
        </is>
      </c>
      <c r="J806" s="5" t="inlineStr">
        <is>
          <t>1116 VLADIMIR FRANZ ATAHUACHI RODRIGUEZ</t>
        </is>
      </c>
    </row>
    <row r="807">
      <c r="A807" s="5" t="inlineStr">
        <is>
          <t>CCAJ-LP02/33/2023</t>
        </is>
      </c>
      <c r="B807" s="6" t="n">
        <v>44950.49227282407</v>
      </c>
      <c r="C807" s="5" t="inlineStr">
        <is>
          <t>3884 RIBANA RUTH REA RUEDA</t>
        </is>
      </c>
      <c r="D807" s="7" t="n"/>
      <c r="E807" s="8" t="n"/>
      <c r="F807" s="9" t="n">
        <v>9000.4</v>
      </c>
      <c r="I807" s="10" t="inlineStr">
        <is>
          <t>EFECTIVO</t>
        </is>
      </c>
      <c r="J807" s="5" t="inlineStr">
        <is>
          <t>3052 JUAN JOSE MACHACA TORREZ</t>
        </is>
      </c>
    </row>
    <row r="808">
      <c r="A808" s="5" t="inlineStr">
        <is>
          <t>CCAJ-LP02/33/2023</t>
        </is>
      </c>
      <c r="B808" s="6" t="n">
        <v>44950.49227282407</v>
      </c>
      <c r="C808" s="5" t="inlineStr">
        <is>
          <t>3884 RIBANA RUTH REA RUEDA</t>
        </is>
      </c>
      <c r="D808" s="7" t="n"/>
      <c r="E808" s="8" t="n"/>
      <c r="F808" s="9" t="n">
        <v>6370.2</v>
      </c>
      <c r="I808" s="10" t="inlineStr">
        <is>
          <t>EFECTIVO</t>
        </is>
      </c>
      <c r="J808" s="8" t="inlineStr">
        <is>
          <t>2597 JOSE MAIDANA LP - T01</t>
        </is>
      </c>
    </row>
    <row r="809">
      <c r="A809" s="5" t="inlineStr">
        <is>
          <t>CCAJ-LP02/33/2023</t>
        </is>
      </c>
      <c r="B809" s="6" t="n">
        <v>44950.49227282407</v>
      </c>
      <c r="C809" s="5" t="inlineStr">
        <is>
          <t>3884 RIBANA RUTH REA RUEDA</t>
        </is>
      </c>
      <c r="D809" s="7" t="n"/>
      <c r="E809" s="8" t="n"/>
      <c r="F809" s="9" t="n">
        <v>10620.1</v>
      </c>
      <c r="I809" s="10" t="inlineStr">
        <is>
          <t>EFECTIVO</t>
        </is>
      </c>
      <c r="J809" s="8" t="inlineStr">
        <is>
          <t>2597 JOSE MAIDANA LP - T03</t>
        </is>
      </c>
    </row>
    <row r="810">
      <c r="A810" s="5" t="inlineStr">
        <is>
          <t>CCAJ-LP02/33/2023</t>
        </is>
      </c>
      <c r="B810" s="6" t="n">
        <v>44950.49227282407</v>
      </c>
      <c r="C810" s="5" t="inlineStr">
        <is>
          <t>3884 RIBANA RUTH REA RUEDA</t>
        </is>
      </c>
      <c r="D810" s="7" t="n"/>
      <c r="E810" s="8" t="n"/>
      <c r="F810" s="9" t="n">
        <v>6792.2</v>
      </c>
      <c r="I810" s="10" t="inlineStr">
        <is>
          <t>EFECTIVO</t>
        </is>
      </c>
      <c r="J810" s="8" t="inlineStr">
        <is>
          <t>2597 JOSE MAIDANA LP - T04</t>
        </is>
      </c>
    </row>
    <row r="811">
      <c r="A811" s="5" t="inlineStr">
        <is>
          <t>CCAJ-LP02/33/2023</t>
        </is>
      </c>
      <c r="B811" s="6" t="n">
        <v>44950.49227282407</v>
      </c>
      <c r="C811" s="5" t="inlineStr">
        <is>
          <t>3884 RIBANA RUTH REA RUEDA</t>
        </is>
      </c>
      <c r="D811" s="7" t="n"/>
      <c r="E811" s="8" t="n"/>
      <c r="F811" s="9" t="n">
        <v>7025.6</v>
      </c>
      <c r="I811" s="10" t="inlineStr">
        <is>
          <t>EFECTIVO</t>
        </is>
      </c>
      <c r="J811" s="8" t="inlineStr">
        <is>
          <t>2597 JOSE MAIDANA LP - T05</t>
        </is>
      </c>
    </row>
    <row r="812">
      <c r="A812" s="11" t="inlineStr">
        <is>
          <t>SAP</t>
        </is>
      </c>
      <c r="B812" s="3" t="n"/>
      <c r="C812" s="3" t="n"/>
      <c r="D812" s="7" t="n"/>
      <c r="E812" s="8" t="n"/>
      <c r="F812" s="12">
        <f>SUM(F797:G811)</f>
        <v/>
      </c>
      <c r="H812" s="9" t="n"/>
      <c r="I812" s="10" t="n"/>
      <c r="J812" s="5" t="n"/>
    </row>
    <row r="813" ht="15.75" customHeight="1">
      <c r="A813" s="13" t="inlineStr">
        <is>
          <t>FECHA</t>
        </is>
      </c>
      <c r="B813" s="13" t="inlineStr">
        <is>
          <t>CIERRE DE CAJA</t>
        </is>
      </c>
      <c r="C813" s="13" t="inlineStr">
        <is>
          <t>IMPORTE</t>
        </is>
      </c>
      <c r="D813" s="14" t="n">
        <v>112644494</v>
      </c>
      <c r="E813" s="8" t="n"/>
      <c r="H813" s="9" t="n"/>
      <c r="I813" s="10" t="n"/>
      <c r="J813" s="5" t="n"/>
    </row>
    <row r="814">
      <c r="A814" s="5" t="n"/>
      <c r="B814" s="6" t="n"/>
      <c r="C814" s="5" t="n"/>
      <c r="D814" s="7" t="n"/>
      <c r="E814" s="8" t="n"/>
      <c r="H814" s="9" t="n"/>
      <c r="I814" s="10" t="n"/>
      <c r="J814" s="5" t="n"/>
    </row>
    <row r="815">
      <c r="A815" s="5" t="n"/>
      <c r="B815" s="6" t="n"/>
      <c r="C815" s="5" t="n"/>
      <c r="D815" s="7" t="n"/>
      <c r="E815" s="8" t="n"/>
      <c r="H815" s="9" t="n"/>
      <c r="I815" s="10" t="n"/>
      <c r="J815" s="5" t="n"/>
    </row>
    <row r="816">
      <c r="A816" s="5" t="inlineStr">
        <is>
          <t>CCAJ-LP02/34/2023</t>
        </is>
      </c>
      <c r="B816" s="6" t="n">
        <v>44950.7548150463</v>
      </c>
      <c r="C816" s="5" t="inlineStr">
        <is>
          <t>3884 RIBANA RUTH REA RUEDA</t>
        </is>
      </c>
      <c r="D816" s="15" t="n">
        <v>19080572111</v>
      </c>
      <c r="E816" s="8" t="inlineStr">
        <is>
          <t>BISA-100070022</t>
        </is>
      </c>
      <c r="H816" s="9" t="n">
        <v>650</v>
      </c>
      <c r="I816" s="5" t="inlineStr">
        <is>
          <t>DEPÓSITO BANCARIO</t>
        </is>
      </c>
      <c r="J816" s="5" t="inlineStr">
        <is>
          <t>4276 CARLOS MARCELO REQUENA TERAN</t>
        </is>
      </c>
    </row>
    <row r="817">
      <c r="A817" s="5" t="inlineStr">
        <is>
          <t>CCAJ-LP02/34/2023</t>
        </is>
      </c>
      <c r="B817" s="6" t="n">
        <v>44950.7548150463</v>
      </c>
      <c r="C817" s="5" t="inlineStr">
        <is>
          <t>3884 RIBANA RUTH REA RUEDA</t>
        </is>
      </c>
      <c r="D817" s="15" t="n">
        <v>45123256612</v>
      </c>
      <c r="E817" s="8" t="inlineStr">
        <is>
          <t>BISA-100070022</t>
        </is>
      </c>
      <c r="H817" s="9" t="n">
        <v>313.26</v>
      </c>
      <c r="I817" s="5" t="inlineStr">
        <is>
          <t>DEPÓSITO BANCARIO</t>
        </is>
      </c>
      <c r="J817" s="5" t="inlineStr">
        <is>
          <t>2464 LUIS FERNANDO GUEVARA PECA</t>
        </is>
      </c>
    </row>
    <row r="818">
      <c r="A818" s="5" t="inlineStr">
        <is>
          <t>CCAJ-LP02/34/2023</t>
        </is>
      </c>
      <c r="B818" s="6" t="n">
        <v>44950.7548150463</v>
      </c>
      <c r="C818" s="5" t="inlineStr">
        <is>
          <t>3884 RIBANA RUTH REA RUEDA</t>
        </is>
      </c>
      <c r="D818" s="15" t="n">
        <v>45153119867</v>
      </c>
      <c r="E818" s="8" t="inlineStr">
        <is>
          <t>BISA-100070022</t>
        </is>
      </c>
      <c r="H818" s="9" t="n">
        <v>1391.76</v>
      </c>
      <c r="I818" s="5" t="inlineStr">
        <is>
          <t>DEPÓSITO BANCARIO</t>
        </is>
      </c>
      <c r="J818" s="5" t="inlineStr">
        <is>
          <t>4190 JESUS FELCY MENDOZA CAHUANA</t>
        </is>
      </c>
    </row>
    <row r="819">
      <c r="A819" s="5" t="inlineStr">
        <is>
          <t>CCAJ-LP02/34/2023</t>
        </is>
      </c>
      <c r="B819" s="6" t="n">
        <v>44950.7548150463</v>
      </c>
      <c r="C819" s="5" t="inlineStr">
        <is>
          <t>3884 RIBANA RUTH REA RUEDA</t>
        </is>
      </c>
      <c r="D819" s="15" t="n">
        <v>81780109018</v>
      </c>
      <c r="E819" s="8" t="inlineStr">
        <is>
          <t>BISA-100070022</t>
        </is>
      </c>
      <c r="H819" s="9" t="n">
        <v>1004.37</v>
      </c>
      <c r="I819" s="5" t="inlineStr">
        <is>
          <t>DEPÓSITO BANCARIO</t>
        </is>
      </c>
      <c r="J819" s="5" t="inlineStr">
        <is>
          <t>4190 JESUS FELCY MENDOZA CAHUANA</t>
        </is>
      </c>
    </row>
    <row r="820">
      <c r="A820" s="5" t="inlineStr">
        <is>
          <t>CCAJ-LP02/34/2023</t>
        </is>
      </c>
      <c r="B820" s="6" t="n">
        <v>44950.7548150463</v>
      </c>
      <c r="C820" s="5" t="inlineStr">
        <is>
          <t>3884 RIBANA RUTH REA RUEDA</t>
        </is>
      </c>
      <c r="D820" s="15" t="n">
        <v>45123258429</v>
      </c>
      <c r="E820" s="5" t="inlineStr">
        <is>
          <t>BANCO INDUSTRIAL-100070049</t>
        </is>
      </c>
      <c r="H820" s="9" t="n">
        <v>436.05</v>
      </c>
      <c r="I820" s="5" t="inlineStr">
        <is>
          <t>DEPÓSITO BANCARIO</t>
        </is>
      </c>
      <c r="J820" s="5" t="inlineStr">
        <is>
          <t>4276 CARLOS MARCELO REQUENA TERAN</t>
        </is>
      </c>
    </row>
    <row r="821">
      <c r="A821" s="5" t="inlineStr">
        <is>
          <t>CCAJ-LP02/34/2023</t>
        </is>
      </c>
      <c r="B821" s="6" t="n">
        <v>44950.7548150463</v>
      </c>
      <c r="C821" s="5" t="inlineStr">
        <is>
          <t>3884 RIBANA RUTH REA RUEDA</t>
        </is>
      </c>
      <c r="D821" s="7" t="n">
        <v>139861</v>
      </c>
      <c r="E821" s="8" t="inlineStr">
        <is>
          <t>BISA-100070022</t>
        </is>
      </c>
      <c r="H821" s="9" t="n">
        <v>5508.82</v>
      </c>
      <c r="I821" s="5" t="inlineStr">
        <is>
          <t>DEPÓSITO BANCARIO</t>
        </is>
      </c>
      <c r="J821" s="5" t="inlineStr">
        <is>
          <t>4190 JESUS FELCY MENDOZA CAHUANA</t>
        </is>
      </c>
    </row>
    <row r="822">
      <c r="A822" s="5" t="inlineStr">
        <is>
          <t>CCAJ-LP02/34/2023</t>
        </is>
      </c>
      <c r="B822" s="6" t="n">
        <v>44950.7548150463</v>
      </c>
      <c r="C822" s="5" t="inlineStr">
        <is>
          <t>3884 RIBANA RUTH REA RUEDA</t>
        </is>
      </c>
      <c r="D822" s="7" t="n">
        <v>139860</v>
      </c>
      <c r="E822" s="8" t="inlineStr">
        <is>
          <t>BISA-100070022</t>
        </is>
      </c>
      <c r="H822" s="9" t="n">
        <v>2115</v>
      </c>
      <c r="I822" s="5" t="inlineStr">
        <is>
          <t>DEPÓSITO BANCARIO</t>
        </is>
      </c>
      <c r="J822" s="5" t="inlineStr">
        <is>
          <t>4190 JESUS FELCY MENDOZA CAHUANA</t>
        </is>
      </c>
    </row>
    <row r="823">
      <c r="A823" s="5" t="inlineStr">
        <is>
          <t>CCAJ-LP02/34/2023</t>
        </is>
      </c>
      <c r="B823" s="6" t="n">
        <v>44950.7548150463</v>
      </c>
      <c r="C823" s="5" t="inlineStr">
        <is>
          <t>3884 RIBANA RUTH REA RUEDA</t>
        </is>
      </c>
      <c r="D823" s="7" t="n">
        <v>139859</v>
      </c>
      <c r="E823" s="8" t="inlineStr">
        <is>
          <t>BISA-100070022</t>
        </is>
      </c>
      <c r="H823" s="9" t="n">
        <v>18420.6</v>
      </c>
      <c r="I823" s="5" t="inlineStr">
        <is>
          <t>DEPÓSITO BANCARIO</t>
        </is>
      </c>
      <c r="J823" s="5" t="inlineStr">
        <is>
          <t>4190 JESUS FELCY MENDOZA CAHUANA</t>
        </is>
      </c>
    </row>
    <row r="824">
      <c r="A824" s="5" t="inlineStr">
        <is>
          <t>CCAJ-LP02/34/2023</t>
        </is>
      </c>
      <c r="B824" s="6" t="n">
        <v>44950.7548150463</v>
      </c>
      <c r="C824" s="5" t="inlineStr">
        <is>
          <t>3884 RIBANA RUTH REA RUEDA</t>
        </is>
      </c>
      <c r="D824" s="15" t="n">
        <v>45143493672</v>
      </c>
      <c r="E824" s="8" t="inlineStr">
        <is>
          <t>BISA-100070022</t>
        </is>
      </c>
      <c r="H824" s="9" t="n">
        <v>89.93000000000001</v>
      </c>
      <c r="I824" s="5" t="inlineStr">
        <is>
          <t>DEPÓSITO BANCARIO</t>
        </is>
      </c>
      <c r="J824" s="5" t="inlineStr">
        <is>
          <t>2464 LUIS FERNANDO GUEVARA PECA</t>
        </is>
      </c>
    </row>
    <row r="825">
      <c r="A825" s="5" t="inlineStr">
        <is>
          <t>CCAJ-LP02/34/2023</t>
        </is>
      </c>
      <c r="B825" s="6" t="n">
        <v>44950.7548150463</v>
      </c>
      <c r="C825" s="5" t="inlineStr">
        <is>
          <t>3884 RIBANA RUTH REA RUEDA</t>
        </is>
      </c>
      <c r="D825" s="15" t="n">
        <v>45143491781</v>
      </c>
      <c r="E825" s="8" t="inlineStr">
        <is>
          <t>BISA-100070022</t>
        </is>
      </c>
      <c r="H825" s="9" t="n">
        <v>244.3</v>
      </c>
      <c r="I825" s="5" t="inlineStr">
        <is>
          <t>DEPÓSITO BANCARIO</t>
        </is>
      </c>
      <c r="J825" s="5" t="inlineStr">
        <is>
          <t>2464 LUIS FERNANDO GUEVARA PECA</t>
        </is>
      </c>
    </row>
    <row r="826">
      <c r="A826" s="5" t="inlineStr">
        <is>
          <t>CCAJ-LP02/34/2023</t>
        </is>
      </c>
      <c r="B826" s="6" t="n">
        <v>44950.7548150463</v>
      </c>
      <c r="C826" s="5" t="inlineStr">
        <is>
          <t>3884 RIBANA RUTH REA RUEDA</t>
        </is>
      </c>
      <c r="D826" s="7" t="n">
        <v>3096345201</v>
      </c>
      <c r="E826" s="5" t="inlineStr">
        <is>
          <t>BANCO UNION-10000020161539</t>
        </is>
      </c>
      <c r="H826" s="9" t="n">
        <v>32000</v>
      </c>
      <c r="I826" s="5" t="inlineStr">
        <is>
          <t>DEPÓSITO BANCARIO</t>
        </is>
      </c>
      <c r="J826" s="5" t="inlineStr">
        <is>
          <t>2464 LUIS FERNANDO GUEVARA PECA</t>
        </is>
      </c>
    </row>
    <row r="827">
      <c r="A827" s="5" t="inlineStr">
        <is>
          <t>CCAJ-LP02/34/2023</t>
        </is>
      </c>
      <c r="B827" s="6" t="n">
        <v>44950.7548150463</v>
      </c>
      <c r="C827" s="5" t="inlineStr">
        <is>
          <t>3884 RIBANA RUTH REA RUEDA</t>
        </is>
      </c>
      <c r="D827" s="7" t="n">
        <v>239496</v>
      </c>
      <c r="E827" s="8" t="inlineStr">
        <is>
          <t>BISA-100070022</t>
        </is>
      </c>
      <c r="H827" s="9" t="n">
        <v>1524.66</v>
      </c>
      <c r="I827" s="5" t="inlineStr">
        <is>
          <t>DEPÓSITO BANCARIO</t>
        </is>
      </c>
      <c r="J827" s="5" t="inlineStr">
        <is>
          <t>4276 CARLOS MARCELO REQUENA TERAN</t>
        </is>
      </c>
    </row>
    <row r="828">
      <c r="A828" s="5" t="inlineStr">
        <is>
          <t>CCAJ-LP02/34/2023</t>
        </is>
      </c>
      <c r="B828" s="6" t="n">
        <v>44950.7548150463</v>
      </c>
      <c r="C828" s="5" t="inlineStr">
        <is>
          <t>3884 RIBANA RUTH REA RUEDA</t>
        </is>
      </c>
      <c r="D828" s="7" t="n">
        <v>139856</v>
      </c>
      <c r="E828" s="8" t="inlineStr">
        <is>
          <t>BISA-100070022</t>
        </is>
      </c>
      <c r="H828" s="9" t="n">
        <v>9137.6</v>
      </c>
      <c r="I828" s="5" t="inlineStr">
        <is>
          <t>DEPÓSITO BANCARIO</t>
        </is>
      </c>
      <c r="J828" s="5" t="inlineStr">
        <is>
          <t>4276 CARLOS MARCELO REQUENA TERAN</t>
        </is>
      </c>
    </row>
    <row r="829">
      <c r="A829" s="5" t="inlineStr">
        <is>
          <t>CCAJ-LP02/34/2023</t>
        </is>
      </c>
      <c r="B829" s="6" t="n">
        <v>44950.7548150463</v>
      </c>
      <c r="C829" s="5" t="inlineStr">
        <is>
          <t>3884 RIBANA RUTH REA RUEDA</t>
        </is>
      </c>
      <c r="D829" s="7" t="n"/>
      <c r="E829" s="8" t="n"/>
      <c r="F829" s="9" t="n">
        <v>4483.4</v>
      </c>
      <c r="I829" s="10" t="inlineStr">
        <is>
          <t>EFECTIVO</t>
        </is>
      </c>
      <c r="J829" s="8" t="inlineStr">
        <is>
          <t>108 GREGORIO RAMIREZ APAZA</t>
        </is>
      </c>
    </row>
    <row r="830">
      <c r="A830" s="5" t="inlineStr">
        <is>
          <t>CCAJ-LP02/34/2023</t>
        </is>
      </c>
      <c r="B830" s="6" t="n">
        <v>44950.7548150463</v>
      </c>
      <c r="C830" s="5" t="inlineStr">
        <is>
          <t>3884 RIBANA RUTH REA RUEDA</t>
        </is>
      </c>
      <c r="D830" s="7" t="n"/>
      <c r="E830" s="8" t="n"/>
      <c r="F830" s="9" t="n">
        <v>4062</v>
      </c>
      <c r="I830" s="10" t="inlineStr">
        <is>
          <t>EFECTIVO</t>
        </is>
      </c>
      <c r="J830" s="5" t="inlineStr">
        <is>
          <t>136 OSCAR REYNALDO LIMACHI SURCO</t>
        </is>
      </c>
    </row>
    <row r="831">
      <c r="A831" s="5" t="inlineStr">
        <is>
          <t>CCAJ-LP02/34/2023</t>
        </is>
      </c>
      <c r="B831" s="6" t="n">
        <v>44950.7548150463</v>
      </c>
      <c r="C831" s="5" t="inlineStr">
        <is>
          <t>3884 RIBANA RUTH REA RUEDA</t>
        </is>
      </c>
      <c r="D831" s="7" t="n"/>
      <c r="E831" s="8" t="n"/>
      <c r="F831" s="9" t="n">
        <v>7395.1</v>
      </c>
      <c r="I831" s="10" t="inlineStr">
        <is>
          <t>EFECTIVO</t>
        </is>
      </c>
      <c r="J831" s="5" t="inlineStr">
        <is>
          <t>584 FREDDY FEDERICO FLORES MARIN</t>
        </is>
      </c>
    </row>
    <row r="832">
      <c r="A832" s="5" t="inlineStr">
        <is>
          <t>CCAJ-LP02/34/2023</t>
        </is>
      </c>
      <c r="B832" s="6" t="n">
        <v>44950.7548150463</v>
      </c>
      <c r="C832" s="5" t="inlineStr">
        <is>
          <t>3884 RIBANA RUTH REA RUEDA</t>
        </is>
      </c>
      <c r="D832" s="7" t="n"/>
      <c r="E832" s="8" t="n"/>
      <c r="F832" s="9" t="n">
        <v>11082.4</v>
      </c>
      <c r="I832" s="10" t="inlineStr">
        <is>
          <t>EFECTIVO</t>
        </is>
      </c>
      <c r="J832" s="5" t="inlineStr">
        <is>
          <t>3052 JUAN JOSE MACHACA TORREZ</t>
        </is>
      </c>
    </row>
    <row r="833">
      <c r="A833" s="5" t="inlineStr">
        <is>
          <t>CCAJ-LP02/34/2023</t>
        </is>
      </c>
      <c r="B833" s="6" t="n">
        <v>44950.7548150463</v>
      </c>
      <c r="C833" s="5" t="inlineStr">
        <is>
          <t>3884 RIBANA RUTH REA RUEDA</t>
        </is>
      </c>
      <c r="D833" s="7" t="n"/>
      <c r="E833" s="8" t="n"/>
      <c r="F833" s="9" t="n">
        <v>7926.3</v>
      </c>
      <c r="I833" s="10" t="inlineStr">
        <is>
          <t>EFECTIVO</t>
        </is>
      </c>
      <c r="J833" s="8" t="inlineStr">
        <is>
          <t>2597 JOSE MAIDANA LP - T05</t>
        </is>
      </c>
    </row>
    <row r="834">
      <c r="A834" s="11" t="inlineStr">
        <is>
          <t>SAP</t>
        </is>
      </c>
      <c r="B834" s="3" t="n"/>
      <c r="C834" s="3" t="n"/>
      <c r="D834" s="7" t="n"/>
      <c r="E834" s="8" t="n"/>
      <c r="F834" s="12">
        <f>SUM(F816:G833)</f>
        <v/>
      </c>
      <c r="H834" s="9" t="n"/>
      <c r="I834" s="10" t="n"/>
      <c r="J834" s="5" t="n"/>
    </row>
    <row r="835" ht="15.75" customHeight="1">
      <c r="A835" s="13" t="inlineStr">
        <is>
          <t>FECHA</t>
        </is>
      </c>
      <c r="B835" s="13" t="inlineStr">
        <is>
          <t>CIERRE DE CAJA</t>
        </is>
      </c>
      <c r="C835" s="13" t="inlineStr">
        <is>
          <t>IMPORTE</t>
        </is>
      </c>
      <c r="D835" s="14" t="n">
        <v>112651315</v>
      </c>
      <c r="E835" s="8" t="n"/>
      <c r="H835" s="9" t="n"/>
      <c r="I835" s="10" t="n"/>
      <c r="J835" s="5" t="n"/>
    </row>
    <row r="838">
      <c r="A838" s="1" t="inlineStr">
        <is>
          <t>Cierre Caja</t>
        </is>
      </c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3" t="inlineStr">
        <is>
          <t>Del 25/01/2023</t>
        </is>
      </c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98" t="inlineStr">
        <is>
          <t>Cierre Caja</t>
        </is>
      </c>
      <c r="B840" s="98" t="inlineStr">
        <is>
          <t>Fecha</t>
        </is>
      </c>
      <c r="C840" s="98" t="inlineStr">
        <is>
          <t>Cajero</t>
        </is>
      </c>
      <c r="D840" s="98" t="inlineStr">
        <is>
          <t>Nro Voucher</t>
        </is>
      </c>
      <c r="E840" s="98" t="inlineStr">
        <is>
          <t>Nro Cuenta</t>
        </is>
      </c>
      <c r="F840" s="98" t="inlineStr">
        <is>
          <t>Tipo Ingreso</t>
        </is>
      </c>
      <c r="G840" s="99" t="n"/>
      <c r="H840" s="100" t="n"/>
      <c r="I840" s="98" t="inlineStr">
        <is>
          <t>TIPO DE INGRESO</t>
        </is>
      </c>
      <c r="J840" s="98" t="inlineStr">
        <is>
          <t>Cobrador</t>
        </is>
      </c>
    </row>
    <row r="841">
      <c r="A841" s="101" t="n"/>
      <c r="B841" s="101" t="n"/>
      <c r="C841" s="101" t="n"/>
      <c r="D841" s="101" t="n"/>
      <c r="E841" s="101" t="n"/>
      <c r="F841" s="4" t="inlineStr">
        <is>
          <t>EFECTIVO</t>
        </is>
      </c>
      <c r="G841" s="4" t="inlineStr">
        <is>
          <t>CHEQUE</t>
        </is>
      </c>
      <c r="H841" s="4" t="inlineStr">
        <is>
          <t>TRANSFERENCIA</t>
        </is>
      </c>
      <c r="I841" s="101" t="n"/>
      <c r="J841" s="101" t="n"/>
    </row>
    <row r="842">
      <c r="A842" s="5" t="inlineStr">
        <is>
          <t>CCAJ-LP02/35/2023</t>
        </is>
      </c>
      <c r="B842" s="6" t="n">
        <v>44951.46969247685</v>
      </c>
      <c r="C842" s="5" t="inlineStr">
        <is>
          <t>3884 RIBANA RUTH REA RUEDA</t>
        </is>
      </c>
      <c r="D842" s="10" t="n"/>
      <c r="E842" s="8" t="n"/>
      <c r="F842" s="9" t="n">
        <v>6759.6</v>
      </c>
      <c r="I842" s="10" t="inlineStr">
        <is>
          <t>EFECTIVO</t>
        </is>
      </c>
      <c r="J842" s="5" t="inlineStr">
        <is>
          <t>266 SANTIAGO MACHACA CALCINA</t>
        </is>
      </c>
    </row>
    <row r="843">
      <c r="A843" s="5" t="inlineStr">
        <is>
          <t>CCAJ-LP02/35/2023</t>
        </is>
      </c>
      <c r="B843" s="6" t="n">
        <v>44951.46969247685</v>
      </c>
      <c r="C843" s="5" t="inlineStr">
        <is>
          <t>3884 RIBANA RUTH REA RUEDA</t>
        </is>
      </c>
      <c r="D843" s="10" t="n"/>
      <c r="E843" s="8" t="n"/>
      <c r="F843" s="9" t="n">
        <v>412.6</v>
      </c>
      <c r="I843" s="10" t="inlineStr">
        <is>
          <t>EFECTIVO</t>
        </is>
      </c>
      <c r="J843" s="8" t="inlineStr">
        <is>
          <t>304 ALFREDO MENDOZA APAZA</t>
        </is>
      </c>
    </row>
    <row r="844">
      <c r="A844" s="5" t="inlineStr">
        <is>
          <t>CCAJ-LP02/35/2023</t>
        </is>
      </c>
      <c r="B844" s="6" t="n">
        <v>44951.46969247685</v>
      </c>
      <c r="C844" s="5" t="inlineStr">
        <is>
          <t>3884 RIBANA RUTH REA RUEDA</t>
        </is>
      </c>
      <c r="D844" s="10" t="n"/>
      <c r="E844" s="8" t="n"/>
      <c r="F844" s="9" t="n">
        <v>15464.5</v>
      </c>
      <c r="I844" s="10" t="inlineStr">
        <is>
          <t>EFECTIVO</t>
        </is>
      </c>
      <c r="J844" s="5" t="inlineStr">
        <is>
          <t>331 CARLOS ALFREDO GUTIERREZ HUANCA</t>
        </is>
      </c>
    </row>
    <row r="845">
      <c r="A845" s="5" t="inlineStr">
        <is>
          <t>CCAJ-LP02/35/2023</t>
        </is>
      </c>
      <c r="B845" s="6" t="n">
        <v>44951.46969247685</v>
      </c>
      <c r="C845" s="5" t="inlineStr">
        <is>
          <t>3884 RIBANA RUTH REA RUEDA</t>
        </is>
      </c>
      <c r="D845" s="10" t="n"/>
      <c r="E845" s="8" t="n"/>
      <c r="F845" s="9" t="n">
        <v>17198.3</v>
      </c>
      <c r="I845" s="10" t="inlineStr">
        <is>
          <t>EFECTIVO</t>
        </is>
      </c>
      <c r="J845" s="5" t="inlineStr">
        <is>
          <t>667 WILLIAMS EDSON SANCHEZ SILVA</t>
        </is>
      </c>
    </row>
    <row r="846">
      <c r="A846" s="5" t="inlineStr">
        <is>
          <t>CCAJ-LP02/35/2023</t>
        </is>
      </c>
      <c r="B846" s="6" t="n">
        <v>44951.46969247685</v>
      </c>
      <c r="C846" s="5" t="inlineStr">
        <is>
          <t>3884 RIBANA RUTH REA RUEDA</t>
        </is>
      </c>
      <c r="D846" s="10" t="n"/>
      <c r="E846" s="8" t="n"/>
      <c r="F846" s="9" t="n">
        <v>11044.5</v>
      </c>
      <c r="I846" s="10" t="inlineStr">
        <is>
          <t>EFECTIVO</t>
        </is>
      </c>
      <c r="J846" s="5" t="inlineStr">
        <is>
          <t>883 FRANKLIN CARDOZO RIVERA</t>
        </is>
      </c>
    </row>
    <row r="847">
      <c r="A847" s="5" t="inlineStr">
        <is>
          <t>CCAJ-LP02/35/2023</t>
        </is>
      </c>
      <c r="B847" s="6" t="n">
        <v>44951.46969247685</v>
      </c>
      <c r="C847" s="5" t="inlineStr">
        <is>
          <t>3884 RIBANA RUTH REA RUEDA</t>
        </is>
      </c>
      <c r="D847" s="10" t="n"/>
      <c r="E847" s="8" t="n"/>
      <c r="F847" s="9" t="n">
        <v>5859.7</v>
      </c>
      <c r="I847" s="10" t="inlineStr">
        <is>
          <t>EFECTIVO</t>
        </is>
      </c>
      <c r="J847" s="5" t="inlineStr">
        <is>
          <t>1116 VLADIMIR FRANZ ATAHUACHI RODRIGUEZ</t>
        </is>
      </c>
    </row>
    <row r="848">
      <c r="A848" s="5" t="inlineStr">
        <is>
          <t>CCAJ-LP02/35/2023</t>
        </is>
      </c>
      <c r="B848" s="6" t="n">
        <v>44951.46969247685</v>
      </c>
      <c r="C848" s="5" t="inlineStr">
        <is>
          <t>3884 RIBANA RUTH REA RUEDA</t>
        </is>
      </c>
      <c r="D848" s="10" t="n"/>
      <c r="E848" s="8" t="n"/>
      <c r="F848" s="9" t="n">
        <v>14798.3</v>
      </c>
      <c r="I848" s="10" t="inlineStr">
        <is>
          <t>EFECTIVO</t>
        </is>
      </c>
      <c r="J848" s="5" t="inlineStr">
        <is>
          <t>1180 JAIME RAMIRO CHACON PAREDES</t>
        </is>
      </c>
    </row>
    <row r="849">
      <c r="A849" s="5" t="inlineStr">
        <is>
          <t>CCAJ-LP02/35/2023</t>
        </is>
      </c>
      <c r="B849" s="6" t="n">
        <v>44951.46969247685</v>
      </c>
      <c r="C849" s="5" t="inlineStr">
        <is>
          <t>3884 RIBANA RUTH REA RUEDA</t>
        </is>
      </c>
      <c r="D849" s="10" t="n"/>
      <c r="E849" s="8" t="n"/>
      <c r="F849" s="9" t="n">
        <v>5579.5</v>
      </c>
      <c r="I849" s="10" t="inlineStr">
        <is>
          <t>EFECTIVO</t>
        </is>
      </c>
      <c r="J849" s="8" t="inlineStr">
        <is>
          <t>2597 JOSE MAIDANA LP - T01</t>
        </is>
      </c>
    </row>
    <row r="850">
      <c r="A850" s="5" t="inlineStr">
        <is>
          <t>CCAJ-LP02/35/2023</t>
        </is>
      </c>
      <c r="B850" s="6" t="n">
        <v>44951.46969247685</v>
      </c>
      <c r="C850" s="5" t="inlineStr">
        <is>
          <t>3884 RIBANA RUTH REA RUEDA</t>
        </is>
      </c>
      <c r="D850" s="10" t="n"/>
      <c r="E850" s="8" t="n"/>
      <c r="F850" s="9" t="n">
        <v>6336.4</v>
      </c>
      <c r="I850" s="10" t="inlineStr">
        <is>
          <t>EFECTIVO</t>
        </is>
      </c>
      <c r="J850" s="8" t="inlineStr">
        <is>
          <t>2597 JOSE MAIDANA LP - T02</t>
        </is>
      </c>
    </row>
    <row r="851">
      <c r="A851" s="5" t="inlineStr">
        <is>
          <t>CCAJ-LP02/35/2023</t>
        </is>
      </c>
      <c r="B851" s="6" t="n">
        <v>44951.46969247685</v>
      </c>
      <c r="C851" s="5" t="inlineStr">
        <is>
          <t>3884 RIBANA RUTH REA RUEDA</t>
        </is>
      </c>
      <c r="D851" s="10" t="n"/>
      <c r="E851" s="8" t="n"/>
      <c r="F851" s="9" t="n">
        <v>6996.2</v>
      </c>
      <c r="I851" s="10" t="inlineStr">
        <is>
          <t>EFECTIVO</t>
        </is>
      </c>
      <c r="J851" s="8" t="inlineStr">
        <is>
          <t>2597 JOSE MAIDANA LP - T03</t>
        </is>
      </c>
    </row>
    <row r="852">
      <c r="A852" s="5" t="inlineStr">
        <is>
          <t>CCAJ-LP02/35/2023</t>
        </is>
      </c>
      <c r="B852" s="6" t="n">
        <v>44951.46969247685</v>
      </c>
      <c r="C852" s="5" t="inlineStr">
        <is>
          <t>3884 RIBANA RUTH REA RUEDA</t>
        </is>
      </c>
      <c r="D852" s="10" t="n"/>
      <c r="E852" s="8" t="n"/>
      <c r="F852" s="9" t="n">
        <v>11301.9</v>
      </c>
      <c r="I852" s="10" t="inlineStr">
        <is>
          <t>EFECTIVO</t>
        </is>
      </c>
      <c r="J852" s="8" t="inlineStr">
        <is>
          <t>2597 JOSE MAIDANA LP - T04</t>
        </is>
      </c>
    </row>
    <row r="853">
      <c r="A853" s="5" t="inlineStr">
        <is>
          <t>CCAJ-LP02/35/2023</t>
        </is>
      </c>
      <c r="B853" s="6" t="n">
        <v>44951.46969247685</v>
      </c>
      <c r="C853" s="5" t="inlineStr">
        <is>
          <t>3884 RIBANA RUTH REA RUEDA</t>
        </is>
      </c>
      <c r="D853" s="10" t="n"/>
      <c r="E853" s="8" t="n"/>
      <c r="F853" s="9" t="n">
        <v>17468.7</v>
      </c>
      <c r="I853" s="10" t="inlineStr">
        <is>
          <t>EFECTIVO</t>
        </is>
      </c>
      <c r="J853" s="8" t="inlineStr">
        <is>
          <t>2597 JOSE MAIDANA LP - T06</t>
        </is>
      </c>
    </row>
    <row r="854">
      <c r="A854" s="11" t="inlineStr">
        <is>
          <t>SAP</t>
        </is>
      </c>
      <c r="B854" s="3" t="n"/>
      <c r="C854" s="3" t="n"/>
      <c r="D854" s="7" t="n"/>
      <c r="E854" s="8" t="n"/>
      <c r="F854" s="37">
        <f>SUM(F842:G853)</f>
        <v/>
      </c>
      <c r="H854" s="9" t="n"/>
      <c r="I854" s="10" t="n"/>
      <c r="J854" s="5" t="n"/>
    </row>
    <row r="855" ht="15.75" customHeight="1">
      <c r="A855" s="13" t="inlineStr">
        <is>
          <t>FECHA</t>
        </is>
      </c>
      <c r="B855" s="13" t="inlineStr">
        <is>
          <t>CIERRE DE CAJA</t>
        </is>
      </c>
      <c r="C855" s="13" t="inlineStr">
        <is>
          <t>IMPORTE</t>
        </is>
      </c>
      <c r="D855" s="14" t="n">
        <v>112651319</v>
      </c>
      <c r="E855" s="8" t="n"/>
      <c r="H855" s="9" t="n"/>
      <c r="I855" s="10" t="n"/>
      <c r="J855" s="5" t="n"/>
    </row>
    <row r="856">
      <c r="A856" s="5" t="n"/>
      <c r="B856" s="6" t="n"/>
      <c r="C856" s="5" t="n"/>
      <c r="D856" s="7" t="n"/>
      <c r="E856" s="8" t="n"/>
      <c r="H856" s="9" t="n"/>
      <c r="I856" s="10" t="n"/>
      <c r="J856" s="5" t="n"/>
    </row>
    <row r="857">
      <c r="A857" s="5" t="n"/>
      <c r="B857" s="6" t="n"/>
      <c r="C857" s="5" t="n"/>
      <c r="D857" s="7" t="n"/>
      <c r="E857" s="8" t="n"/>
      <c r="H857" s="9" t="n"/>
      <c r="I857" s="10" t="n"/>
      <c r="J857" s="5" t="n"/>
    </row>
    <row r="858">
      <c r="A858" s="5" t="inlineStr">
        <is>
          <t>CCAJ-LP02/36/202</t>
        </is>
      </c>
      <c r="B858" s="6" t="n">
        <v>44951.77671548611</v>
      </c>
      <c r="C858" s="5" t="inlineStr">
        <is>
          <t>3884 RIBANA RUTH REA RUEDA</t>
        </is>
      </c>
      <c r="D858" s="15" t="n">
        <v>51117476601</v>
      </c>
      <c r="E858" s="8" t="inlineStr">
        <is>
          <t>BISA-100070022</t>
        </is>
      </c>
      <c r="H858" s="9" t="n">
        <v>4070.3</v>
      </c>
      <c r="I858" s="5" t="inlineStr">
        <is>
          <t>DEPÓSITO BANCARIO</t>
        </is>
      </c>
      <c r="J858" s="5" t="inlineStr">
        <is>
          <t>4276 CARLOS MARCELO REQUENA TERAN</t>
        </is>
      </c>
    </row>
    <row r="859">
      <c r="A859" s="5" t="inlineStr">
        <is>
          <t>CCAJ-LP02/36/2023</t>
        </is>
      </c>
      <c r="B859" s="6" t="n">
        <v>44951.77671548611</v>
      </c>
      <c r="C859" s="5" t="inlineStr">
        <is>
          <t>3884 RIBANA RUTH REA RUEDA</t>
        </is>
      </c>
      <c r="D859" s="15" t="n">
        <v>45113278274</v>
      </c>
      <c r="E859" s="8" t="inlineStr">
        <is>
          <t>BISA-100070022</t>
        </is>
      </c>
      <c r="H859" s="9" t="n">
        <v>412.5</v>
      </c>
      <c r="I859" s="5" t="inlineStr">
        <is>
          <t>DEPÓSITO BANCARIO</t>
        </is>
      </c>
      <c r="J859" s="5" t="inlineStr">
        <is>
          <t>4276 CARLOS MARCELO REQUENA TERAN</t>
        </is>
      </c>
    </row>
    <row r="860">
      <c r="A860" s="5" t="inlineStr">
        <is>
          <t>CCAJ-LP02/36/2023</t>
        </is>
      </c>
      <c r="B860" s="6" t="n">
        <v>44951.77671548611</v>
      </c>
      <c r="C860" s="5" t="inlineStr">
        <is>
          <t>3884 RIBANA RUTH REA RUEDA</t>
        </is>
      </c>
      <c r="D860" s="15" t="n">
        <v>45163218018</v>
      </c>
      <c r="E860" s="8" t="inlineStr">
        <is>
          <t>BISA-100070022</t>
        </is>
      </c>
      <c r="H860" s="9" t="n">
        <v>1372.22</v>
      </c>
      <c r="I860" s="5" t="inlineStr">
        <is>
          <t>DEPÓSITO BANCARIO</t>
        </is>
      </c>
      <c r="J860" s="5" t="inlineStr">
        <is>
          <t>4276 CARLOS MARCELO REQUENA TERAN</t>
        </is>
      </c>
    </row>
    <row r="861">
      <c r="A861" s="5" t="inlineStr">
        <is>
          <t>CCAJ-LP02/36/2023</t>
        </is>
      </c>
      <c r="B861" s="6" t="n">
        <v>44951.77671548611</v>
      </c>
      <c r="C861" s="5" t="inlineStr">
        <is>
          <t>3884 RIBANA RUTH REA RUEDA</t>
        </is>
      </c>
      <c r="D861" s="15" t="n">
        <v>51317371229</v>
      </c>
      <c r="E861" s="8" t="inlineStr">
        <is>
          <t>BISA-100070022</t>
        </is>
      </c>
      <c r="H861" s="9" t="n">
        <v>10255.49</v>
      </c>
      <c r="I861" s="5" t="inlineStr">
        <is>
          <t>DEPÓSITO BANCARIO</t>
        </is>
      </c>
      <c r="J861" s="5" t="inlineStr">
        <is>
          <t>2464 LUIS FERNANDO GUEVARA PECA</t>
        </is>
      </c>
    </row>
    <row r="862">
      <c r="A862" s="5" t="inlineStr">
        <is>
          <t>CCAJ-LP02/36/2023</t>
        </is>
      </c>
      <c r="B862" s="6" t="n">
        <v>44951.77671548611</v>
      </c>
      <c r="C862" s="5" t="inlineStr">
        <is>
          <t>3884 RIBANA RUTH REA RUEDA</t>
        </is>
      </c>
      <c r="D862" s="15" t="n">
        <v>51167365970</v>
      </c>
      <c r="E862" s="8" t="inlineStr">
        <is>
          <t>BISA-100070022</t>
        </is>
      </c>
      <c r="H862" s="9" t="n">
        <v>23054.07</v>
      </c>
      <c r="I862" s="5" t="inlineStr">
        <is>
          <t>DEPÓSITO BANCARIO</t>
        </is>
      </c>
      <c r="J862" s="5" t="inlineStr">
        <is>
          <t>2464 LUIS FERNANDO GUEVARA PECA</t>
        </is>
      </c>
    </row>
    <row r="863">
      <c r="A863" s="5" t="inlineStr">
        <is>
          <t>CCAJ-LP02/36/2023</t>
        </is>
      </c>
      <c r="B863" s="6" t="n">
        <v>44951.77671548611</v>
      </c>
      <c r="C863" s="5" t="inlineStr">
        <is>
          <t>3884 RIBANA RUTH REA RUEDA</t>
        </is>
      </c>
      <c r="D863" s="15" t="n">
        <v>52316736261</v>
      </c>
      <c r="E863" s="5" t="inlineStr">
        <is>
          <t>BANCO INDUSTRIAL-100070049</t>
        </is>
      </c>
      <c r="H863" s="9" t="n">
        <v>419.93</v>
      </c>
      <c r="I863" s="5" t="inlineStr">
        <is>
          <t>DEPÓSITO BANCARIO</t>
        </is>
      </c>
      <c r="J863" s="5" t="inlineStr">
        <is>
          <t>2464 LUIS FERNANDO GUEVARA PECA</t>
        </is>
      </c>
    </row>
    <row r="864">
      <c r="A864" s="5" t="inlineStr">
        <is>
          <t>CCAJ-LP02/36/2023</t>
        </is>
      </c>
      <c r="B864" s="6" t="n">
        <v>44951.77671548611</v>
      </c>
      <c r="C864" s="5" t="inlineStr">
        <is>
          <t>3884 RIBANA RUTH REA RUEDA</t>
        </is>
      </c>
      <c r="D864" s="15" t="n">
        <v>52316736263</v>
      </c>
      <c r="E864" s="5" t="inlineStr">
        <is>
          <t>BANCO INDUSTRIAL-100070049</t>
        </is>
      </c>
      <c r="H864" s="9" t="n">
        <v>942.76</v>
      </c>
      <c r="I864" s="5" t="inlineStr">
        <is>
          <t>DEPÓSITO BANCARIO</t>
        </is>
      </c>
      <c r="J864" s="5" t="inlineStr">
        <is>
          <t>2464 LUIS FERNANDO GUEVARA PECA</t>
        </is>
      </c>
    </row>
    <row r="865">
      <c r="A865" s="5" t="inlineStr">
        <is>
          <t>CCAJ-LP02/36/2023</t>
        </is>
      </c>
      <c r="B865" s="6" t="n">
        <v>44951.77671548611</v>
      </c>
      <c r="C865" s="5" t="inlineStr">
        <is>
          <t>3884 RIBANA RUTH REA RUEDA</t>
        </is>
      </c>
      <c r="D865" s="15" t="n">
        <v>45123261346</v>
      </c>
      <c r="E865" s="8" t="inlineStr">
        <is>
          <t>BISA-100070022</t>
        </is>
      </c>
      <c r="H865" s="9" t="n">
        <v>3284.06</v>
      </c>
      <c r="I865" s="5" t="inlineStr">
        <is>
          <t>DEPÓSITO BANCARIO</t>
        </is>
      </c>
      <c r="J865" s="5" t="inlineStr">
        <is>
          <t>2464 LUIS FERNANDO GUEVARA PECA</t>
        </is>
      </c>
    </row>
    <row r="866">
      <c r="A866" s="5" t="inlineStr">
        <is>
          <t>CCAJ-LP02/36/2023</t>
        </is>
      </c>
      <c r="B866" s="6" t="n">
        <v>44951.77671548611</v>
      </c>
      <c r="C866" s="5" t="inlineStr">
        <is>
          <t>3884 RIBANA RUTH REA RUEDA</t>
        </is>
      </c>
      <c r="D866" s="15" t="n">
        <v>51717329320</v>
      </c>
      <c r="E866" s="8" t="inlineStr">
        <is>
          <t>BISA-100070022</t>
        </is>
      </c>
      <c r="H866" s="9" t="n">
        <v>1659.34</v>
      </c>
      <c r="I866" s="5" t="inlineStr">
        <is>
          <t>DEPÓSITO BANCARIO</t>
        </is>
      </c>
      <c r="J866" s="5" t="inlineStr">
        <is>
          <t>2464 LUIS FERNANDO GUEVARA PECA</t>
        </is>
      </c>
    </row>
    <row r="867">
      <c r="A867" s="5" t="inlineStr">
        <is>
          <t>CCAJ-LP02/36/2023</t>
        </is>
      </c>
      <c r="B867" s="6" t="n">
        <v>44951.77671548611</v>
      </c>
      <c r="C867" s="5" t="inlineStr">
        <is>
          <t>3884 RIBANA RUTH REA RUEDA</t>
        </is>
      </c>
      <c r="D867" s="15" t="n">
        <v>45123261591</v>
      </c>
      <c r="E867" s="8" t="inlineStr">
        <is>
          <t>BISA-100070022</t>
        </is>
      </c>
      <c r="H867" s="9" t="n">
        <v>1438.8</v>
      </c>
      <c r="I867" s="5" t="inlineStr">
        <is>
          <t>DEPÓSITO BANCARIO</t>
        </is>
      </c>
      <c r="J867" s="5" t="inlineStr">
        <is>
          <t>2464 LUIS FERNANDO GUEVARA PECA</t>
        </is>
      </c>
    </row>
    <row r="868">
      <c r="A868" s="5" t="inlineStr">
        <is>
          <t>CCAJ-LP02/36/2023</t>
        </is>
      </c>
      <c r="B868" s="6" t="n">
        <v>44951.77671548611</v>
      </c>
      <c r="C868" s="5" t="inlineStr">
        <is>
          <t>3884 RIBANA RUTH REA RUEDA</t>
        </is>
      </c>
      <c r="D868" s="15" t="n">
        <v>45173191312</v>
      </c>
      <c r="E868" s="8" t="inlineStr">
        <is>
          <t>BISA-100070022</t>
        </is>
      </c>
      <c r="H868" s="9" t="n">
        <v>155.9</v>
      </c>
      <c r="I868" s="5" t="inlineStr">
        <is>
          <t>DEPÓSITO BANCARIO</t>
        </is>
      </c>
      <c r="J868" s="5" t="inlineStr">
        <is>
          <t>2464 LUIS FERNANDO GUEVARA PECA</t>
        </is>
      </c>
    </row>
    <row r="869">
      <c r="A869" s="5" t="inlineStr">
        <is>
          <t>CCAJ-LP02/36/2023</t>
        </is>
      </c>
      <c r="B869" s="6" t="n">
        <v>44951.77671548611</v>
      </c>
      <c r="C869" s="5" t="inlineStr">
        <is>
          <t>3884 RIBANA RUTH REA RUEDA</t>
        </is>
      </c>
      <c r="D869" s="15" t="n">
        <v>51117478135</v>
      </c>
      <c r="E869" s="8" t="inlineStr">
        <is>
          <t>BISA-100070022</t>
        </is>
      </c>
      <c r="H869" s="9" t="n">
        <v>363.9</v>
      </c>
      <c r="I869" s="5" t="inlineStr">
        <is>
          <t>DEPÓSITO BANCARIO</t>
        </is>
      </c>
      <c r="J869" s="5" t="inlineStr">
        <is>
          <t>2464 LUIS FERNANDO GUEVARA PECA</t>
        </is>
      </c>
    </row>
    <row r="870">
      <c r="A870" s="5" t="inlineStr">
        <is>
          <t>CCAJ-LP02/36/2023</t>
        </is>
      </c>
      <c r="B870" s="6" t="n">
        <v>44951.77671548611</v>
      </c>
      <c r="C870" s="5" t="inlineStr">
        <is>
          <t>3884 RIBANA RUTH REA RUEDA</t>
        </is>
      </c>
      <c r="D870" s="15" t="n">
        <v>45173189831</v>
      </c>
      <c r="E870" s="8" t="inlineStr">
        <is>
          <t>BISA-100070022</t>
        </is>
      </c>
      <c r="H870" s="9" t="n">
        <v>16869.5</v>
      </c>
      <c r="I870" s="5" t="inlineStr">
        <is>
          <t>DEPÓSITO BANCARIO</t>
        </is>
      </c>
      <c r="J870" s="5" t="inlineStr">
        <is>
          <t>2464 LUIS FERNANDO GUEVARA PECA</t>
        </is>
      </c>
    </row>
    <row r="871">
      <c r="A871" s="5" t="inlineStr">
        <is>
          <t>CCAJ-LP02/36/2023</t>
        </is>
      </c>
      <c r="B871" s="6" t="n">
        <v>44951.77671548611</v>
      </c>
      <c r="C871" s="5" t="inlineStr">
        <is>
          <t>3884 RIBANA RUTH REA RUEDA</t>
        </is>
      </c>
      <c r="D871" s="7" t="n">
        <v>290536</v>
      </c>
      <c r="E871" s="8" t="inlineStr">
        <is>
          <t>BISA-100070022</t>
        </is>
      </c>
      <c r="H871" s="9" t="n">
        <v>15698.9</v>
      </c>
      <c r="I871" s="5" t="inlineStr">
        <is>
          <t>DEPÓSITO BANCARIO</t>
        </is>
      </c>
      <c r="J871" s="5" t="inlineStr">
        <is>
          <t>4190 JESUS FELCY MENDOZA CAHUANA</t>
        </is>
      </c>
    </row>
    <row r="872">
      <c r="A872" s="5" t="inlineStr">
        <is>
          <t>CCAJ-LP02/36/2023</t>
        </is>
      </c>
      <c r="B872" s="6" t="n">
        <v>44951.77671548611</v>
      </c>
      <c r="C872" s="5" t="inlineStr">
        <is>
          <t>3884 RIBANA RUTH REA RUEDA</t>
        </is>
      </c>
      <c r="D872" s="7" t="n">
        <v>290533</v>
      </c>
      <c r="E872" s="8" t="inlineStr">
        <is>
          <t>BISA-100070022</t>
        </is>
      </c>
      <c r="H872" s="9" t="n">
        <v>592.4</v>
      </c>
      <c r="I872" s="5" t="inlineStr">
        <is>
          <t>DEPÓSITO BANCARIO</t>
        </is>
      </c>
      <c r="J872" s="5" t="inlineStr">
        <is>
          <t>4190 JESUS FELCY MENDOZA CAHUANA</t>
        </is>
      </c>
    </row>
    <row r="873">
      <c r="A873" s="5" t="inlineStr">
        <is>
          <t>CCAJ-LP02/36/2023</t>
        </is>
      </c>
      <c r="B873" s="6" t="n">
        <v>44951.77671548611</v>
      </c>
      <c r="C873" s="5" t="inlineStr">
        <is>
          <t>3884 RIBANA RUTH REA RUEDA</t>
        </is>
      </c>
      <c r="D873" s="7" t="n">
        <v>290534</v>
      </c>
      <c r="E873" s="8" t="inlineStr">
        <is>
          <t>BISA-100070022</t>
        </is>
      </c>
      <c r="H873" s="9" t="n">
        <v>6371.92</v>
      </c>
      <c r="I873" s="5" t="inlineStr">
        <is>
          <t>DEPÓSITO BANCARIO</t>
        </is>
      </c>
      <c r="J873" s="5" t="inlineStr">
        <is>
          <t>4190 JESUS FELCY MENDOZA CAHUANA</t>
        </is>
      </c>
    </row>
    <row r="874">
      <c r="A874" s="5" t="inlineStr">
        <is>
          <t>CCAJ-LP02/36/2023</t>
        </is>
      </c>
      <c r="B874" s="6" t="n">
        <v>44951.77671548611</v>
      </c>
      <c r="C874" s="5" t="inlineStr">
        <is>
          <t>3884 RIBANA RUTH REA RUEDA</t>
        </is>
      </c>
      <c r="D874" s="7" t="n">
        <v>239649</v>
      </c>
      <c r="E874" s="8" t="inlineStr">
        <is>
          <t>BISA-100070022</t>
        </is>
      </c>
      <c r="H874" s="9" t="n">
        <v>23971.6</v>
      </c>
      <c r="I874" s="5" t="inlineStr">
        <is>
          <t>DEPÓSITO BANCARIO</t>
        </is>
      </c>
      <c r="J874" s="5" t="inlineStr">
        <is>
          <t>4276 CARLOS MARCELO REQUENA TERAN</t>
        </is>
      </c>
    </row>
    <row r="875">
      <c r="A875" s="5" t="inlineStr">
        <is>
          <t>CCAJ-LP02/36/2023</t>
        </is>
      </c>
      <c r="B875" s="6" t="n">
        <v>44951.77671548611</v>
      </c>
      <c r="C875" s="5" t="inlineStr">
        <is>
          <t>3884 RIBANA RUTH REA RUEDA</t>
        </is>
      </c>
      <c r="D875" s="15" t="n">
        <v>45113280516</v>
      </c>
      <c r="E875" s="8" t="inlineStr">
        <is>
          <t>BISA-100070022</t>
        </is>
      </c>
      <c r="H875" s="9" t="n">
        <v>221.84</v>
      </c>
      <c r="I875" s="5" t="inlineStr">
        <is>
          <t>DEPÓSITO BANCARIO</t>
        </is>
      </c>
      <c r="J875" s="5" t="inlineStr">
        <is>
          <t>2464 LUIS FERNANDO GUEVARA PECA</t>
        </is>
      </c>
    </row>
    <row r="876">
      <c r="A876" s="5" t="inlineStr">
        <is>
          <t>CCAJ-LP02/36/2023</t>
        </is>
      </c>
      <c r="B876" s="6" t="n">
        <v>44951.77671548611</v>
      </c>
      <c r="C876" s="5" t="inlineStr">
        <is>
          <t>3884 RIBANA RUTH REA RUEDA</t>
        </is>
      </c>
      <c r="D876" s="7" t="n"/>
      <c r="E876" s="8" t="n"/>
      <c r="F876" s="9" t="n">
        <v>6694.1</v>
      </c>
      <c r="I876" s="10" t="inlineStr">
        <is>
          <t>EFECTIVO</t>
        </is>
      </c>
      <c r="J876" s="8" t="inlineStr">
        <is>
          <t>108 GREGORIO RAMIREZ APAZA</t>
        </is>
      </c>
    </row>
    <row r="877">
      <c r="A877" s="5" t="inlineStr">
        <is>
          <t>CCAJ-LP02/36/2023</t>
        </is>
      </c>
      <c r="B877" s="6" t="n">
        <v>44951.77671548611</v>
      </c>
      <c r="C877" s="5" t="inlineStr">
        <is>
          <t>3884 RIBANA RUTH REA RUEDA</t>
        </is>
      </c>
      <c r="D877" s="7" t="n"/>
      <c r="E877" s="8" t="n"/>
      <c r="F877" s="9" t="n">
        <v>11719.3</v>
      </c>
      <c r="I877" s="10" t="inlineStr">
        <is>
          <t>EFECTIVO</t>
        </is>
      </c>
      <c r="J877" s="8" t="inlineStr">
        <is>
          <t>304 ALFREDO MENDOZA APAZA</t>
        </is>
      </c>
    </row>
    <row r="878">
      <c r="A878" s="5" t="inlineStr">
        <is>
          <t>CCAJ-LP02/36/2023</t>
        </is>
      </c>
      <c r="B878" s="6" t="n">
        <v>44951.77671548611</v>
      </c>
      <c r="C878" s="5" t="inlineStr">
        <is>
          <t>3884 RIBANA RUTH REA RUEDA</t>
        </is>
      </c>
      <c r="D878" s="7" t="n"/>
      <c r="E878" s="8" t="n"/>
      <c r="F878" s="9" t="n">
        <v>6189.8</v>
      </c>
      <c r="I878" s="10" t="inlineStr">
        <is>
          <t>EFECTIVO</t>
        </is>
      </c>
      <c r="J878" s="5" t="inlineStr">
        <is>
          <t>883 FRANKLIN CARDOZO RIVERA</t>
        </is>
      </c>
    </row>
    <row r="879">
      <c r="A879" s="5" t="inlineStr">
        <is>
          <t>CCAJ-LP02/36/2023</t>
        </is>
      </c>
      <c r="B879" s="6" t="n">
        <v>44951.77671548611</v>
      </c>
      <c r="C879" s="5" t="inlineStr">
        <is>
          <t>3884 RIBANA RUTH REA RUEDA</t>
        </is>
      </c>
      <c r="D879" s="7" t="n"/>
      <c r="E879" s="8" t="n"/>
      <c r="F879" s="9" t="n">
        <v>9641.5</v>
      </c>
      <c r="I879" s="10" t="inlineStr">
        <is>
          <t>EFECTIVO</t>
        </is>
      </c>
      <c r="J879" s="5" t="inlineStr">
        <is>
          <t>1180 JAIME RAMIRO CHACON PAREDES</t>
        </is>
      </c>
    </row>
    <row r="880">
      <c r="A880" s="5" t="inlineStr">
        <is>
          <t>CCAJ-LP02/36/2023</t>
        </is>
      </c>
      <c r="B880" s="6" t="n">
        <v>44951.77671548611</v>
      </c>
      <c r="C880" s="5" t="inlineStr">
        <is>
          <t>3884 RIBANA RUTH REA RUEDA</t>
        </is>
      </c>
      <c r="D880" s="7" t="n"/>
      <c r="E880" s="8" t="n"/>
      <c r="F880" s="9" t="n">
        <v>8684.9</v>
      </c>
      <c r="I880" s="10" t="inlineStr">
        <is>
          <t>EFECTIVO</t>
        </is>
      </c>
      <c r="J880" s="8" t="inlineStr">
        <is>
          <t>2597 JOSE MAIDANA LP - T03</t>
        </is>
      </c>
    </row>
    <row r="881">
      <c r="A881" s="5" t="inlineStr">
        <is>
          <t>CCAJ-LP02/36/2023</t>
        </is>
      </c>
      <c r="B881" s="6" t="n">
        <v>44951.77671548611</v>
      </c>
      <c r="C881" s="5" t="inlineStr">
        <is>
          <t>3884 RIBANA RUTH REA RUEDA</t>
        </is>
      </c>
      <c r="D881" s="7" t="n"/>
      <c r="E881" s="8" t="n"/>
      <c r="F881" s="9" t="n">
        <v>9425.799999999999</v>
      </c>
      <c r="I881" s="10" t="inlineStr">
        <is>
          <t>EFECTIVO</t>
        </is>
      </c>
      <c r="J881" s="8" t="inlineStr">
        <is>
          <t>2597 JOSE MAIDANA LP - T05</t>
        </is>
      </c>
    </row>
    <row r="882">
      <c r="A882" s="11" t="inlineStr">
        <is>
          <t>SAP</t>
        </is>
      </c>
      <c r="B882" s="3" t="n"/>
      <c r="C882" s="3" t="n"/>
      <c r="D882" s="7" t="n"/>
      <c r="E882" s="8" t="n"/>
      <c r="F882" s="37">
        <f>SUM(F858:G881)</f>
        <v/>
      </c>
      <c r="H882" s="9" t="n"/>
      <c r="I882" s="10" t="n"/>
      <c r="J882" s="5" t="n"/>
    </row>
    <row r="883" ht="15.75" customHeight="1">
      <c r="A883" s="13" t="inlineStr">
        <is>
          <t>FECHA</t>
        </is>
      </c>
      <c r="B883" s="13" t="inlineStr">
        <is>
          <t>CIERRE DE CAJA</t>
        </is>
      </c>
      <c r="C883" s="13" t="inlineStr">
        <is>
          <t>IMPORTE</t>
        </is>
      </c>
      <c r="D883" s="14" t="n">
        <v>112659524</v>
      </c>
      <c r="E883" s="8" t="n"/>
      <c r="H883" s="9" t="n"/>
      <c r="I883" s="10" t="n"/>
      <c r="J883" s="5" t="n"/>
    </row>
    <row r="886">
      <c r="A886" s="1" t="inlineStr">
        <is>
          <t>Cierre Caja</t>
        </is>
      </c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3" t="inlineStr">
        <is>
          <t>Del 26/01/2023</t>
        </is>
      </c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98" t="inlineStr">
        <is>
          <t>Cierre Caja</t>
        </is>
      </c>
      <c r="B888" s="98" t="inlineStr">
        <is>
          <t>Fecha</t>
        </is>
      </c>
      <c r="C888" s="98" t="inlineStr">
        <is>
          <t>Cajero</t>
        </is>
      </c>
      <c r="D888" s="98" t="inlineStr">
        <is>
          <t>Nro Voucher</t>
        </is>
      </c>
      <c r="E888" s="98" t="inlineStr">
        <is>
          <t>Nro Cuenta</t>
        </is>
      </c>
      <c r="F888" s="98" t="inlineStr">
        <is>
          <t>Tipo Ingreso</t>
        </is>
      </c>
      <c r="G888" s="99" t="n"/>
      <c r="H888" s="100" t="n"/>
      <c r="I888" s="98" t="inlineStr">
        <is>
          <t>TIPO DE INGRESO</t>
        </is>
      </c>
      <c r="J888" s="98" t="inlineStr">
        <is>
          <t>Cobrador</t>
        </is>
      </c>
    </row>
    <row r="889">
      <c r="A889" s="101" t="n"/>
      <c r="B889" s="101" t="n"/>
      <c r="C889" s="101" t="n"/>
      <c r="D889" s="101" t="n"/>
      <c r="E889" s="101" t="n"/>
      <c r="F889" s="4" t="inlineStr">
        <is>
          <t>EFECTIVO</t>
        </is>
      </c>
      <c r="G889" s="4" t="inlineStr">
        <is>
          <t>CHEQUE</t>
        </is>
      </c>
      <c r="H889" s="4" t="inlineStr">
        <is>
          <t>TRANSFERENCIA</t>
        </is>
      </c>
      <c r="I889" s="101" t="n"/>
      <c r="J889" s="101" t="n"/>
    </row>
    <row r="890">
      <c r="A890" s="5" t="inlineStr">
        <is>
          <t>CCAJ-LP02/37/2023</t>
        </is>
      </c>
      <c r="B890" s="6" t="n">
        <v>44952.49118004629</v>
      </c>
      <c r="C890" s="5" t="inlineStr">
        <is>
          <t>3884 RIBANA RUTH REA RUEDA</t>
        </is>
      </c>
      <c r="D890" s="7" t="n"/>
      <c r="E890" s="8" t="n"/>
      <c r="F890" s="9" t="n">
        <v>5564.7</v>
      </c>
      <c r="I890" s="10" t="inlineStr">
        <is>
          <t>EFECTIVO</t>
        </is>
      </c>
      <c r="J890" s="5" t="inlineStr">
        <is>
          <t>136 OSCAR REYNALDO LIMACHI SURCO</t>
        </is>
      </c>
    </row>
    <row r="891">
      <c r="A891" s="5" t="inlineStr">
        <is>
          <t>CCAJ-LP02/37/2023</t>
        </is>
      </c>
      <c r="B891" s="6" t="n">
        <v>44952.49118004629</v>
      </c>
      <c r="C891" s="5" t="inlineStr">
        <is>
          <t>3884 RIBANA RUTH REA RUEDA</t>
        </is>
      </c>
      <c r="D891" s="7" t="n"/>
      <c r="E891" s="8" t="n"/>
      <c r="F891" s="9" t="n">
        <v>2646</v>
      </c>
      <c r="I891" s="10" t="inlineStr">
        <is>
          <t>EFECTIVO</t>
        </is>
      </c>
      <c r="J891" s="5" t="inlineStr">
        <is>
          <t>266 SANTIAGO MACHACA CALCINA</t>
        </is>
      </c>
    </row>
    <row r="892">
      <c r="A892" s="5" t="inlineStr">
        <is>
          <t>CCAJ-LP02/37/2023</t>
        </is>
      </c>
      <c r="B892" s="6" t="n">
        <v>44952.49118004629</v>
      </c>
      <c r="C892" s="5" t="inlineStr">
        <is>
          <t>3884 RIBANA RUTH REA RUEDA</t>
        </is>
      </c>
      <c r="D892" s="7" t="n"/>
      <c r="E892" s="8" t="n"/>
      <c r="F892" s="9" t="n">
        <v>12554.9</v>
      </c>
      <c r="I892" s="10" t="inlineStr">
        <is>
          <t>EFECTIVO</t>
        </is>
      </c>
      <c r="J892" s="5" t="inlineStr">
        <is>
          <t>331 CARLOS ALFREDO GUTIERREZ HUANCA</t>
        </is>
      </c>
    </row>
    <row r="893">
      <c r="A893" s="5" t="inlineStr">
        <is>
          <t>CCAJ-LP02/37/2023</t>
        </is>
      </c>
      <c r="B893" s="6" t="n">
        <v>44952.49118004629</v>
      </c>
      <c r="C893" s="5" t="inlineStr">
        <is>
          <t>3884 RIBANA RUTH REA RUEDA</t>
        </is>
      </c>
      <c r="D893" s="7" t="n"/>
      <c r="E893" s="8" t="n"/>
      <c r="F893" s="9" t="n">
        <v>19973.8</v>
      </c>
      <c r="I893" s="10" t="inlineStr">
        <is>
          <t>EFECTIVO</t>
        </is>
      </c>
      <c r="J893" s="5" t="inlineStr">
        <is>
          <t>584 FREDDY FEDERICO FLORES MARIN</t>
        </is>
      </c>
    </row>
    <row r="894">
      <c r="A894" s="5" t="inlineStr">
        <is>
          <t>CCAJ-LP02/37/2023</t>
        </is>
      </c>
      <c r="B894" s="6" t="n">
        <v>44952.49118004629</v>
      </c>
      <c r="C894" s="5" t="inlineStr">
        <is>
          <t>3884 RIBANA RUTH REA RUEDA</t>
        </is>
      </c>
      <c r="D894" s="7" t="n"/>
      <c r="E894" s="8" t="n"/>
      <c r="F894" s="9" t="n">
        <v>443.8</v>
      </c>
      <c r="I894" s="10" t="inlineStr">
        <is>
          <t>EFECTIVO</t>
        </is>
      </c>
      <c r="J894" s="5" t="inlineStr">
        <is>
          <t>667 WILLIAMS EDSON SANCHEZ SILVA</t>
        </is>
      </c>
    </row>
    <row r="895">
      <c r="A895" s="5" t="inlineStr">
        <is>
          <t>CCAJ-LP02/37/2023</t>
        </is>
      </c>
      <c r="B895" s="6" t="n">
        <v>44952.49118004629</v>
      </c>
      <c r="C895" s="5" t="inlineStr">
        <is>
          <t>3884 RIBANA RUTH REA RUEDA</t>
        </is>
      </c>
      <c r="D895" s="7" t="n"/>
      <c r="E895" s="8" t="n"/>
      <c r="F895" s="9" t="n">
        <v>19192.4</v>
      </c>
      <c r="I895" s="10" t="inlineStr">
        <is>
          <t>EFECTIVO</t>
        </is>
      </c>
      <c r="J895" s="5" t="inlineStr">
        <is>
          <t>1116 VLADIMIR FRANZ ATAHUACHI RODRIGUEZ</t>
        </is>
      </c>
    </row>
    <row r="896">
      <c r="A896" s="5" t="inlineStr">
        <is>
          <t>CCAJ-LP02/37/2023</t>
        </is>
      </c>
      <c r="B896" s="6" t="n">
        <v>44952.49118004629</v>
      </c>
      <c r="C896" s="5" t="inlineStr">
        <is>
          <t>3884 RIBANA RUTH REA RUEDA</t>
        </is>
      </c>
      <c r="D896" s="7" t="n"/>
      <c r="E896" s="8" t="n"/>
      <c r="F896" s="9" t="n">
        <v>16336.1</v>
      </c>
      <c r="I896" s="10" t="inlineStr">
        <is>
          <t>EFECTIVO</t>
        </is>
      </c>
      <c r="J896" s="5" t="inlineStr">
        <is>
          <t>1180 JAIME RAMIRO CHACON PAREDES</t>
        </is>
      </c>
    </row>
    <row r="897">
      <c r="A897" s="5" t="inlineStr">
        <is>
          <t>CCAJ-LP02/37/2023</t>
        </is>
      </c>
      <c r="B897" s="6" t="n">
        <v>44952.49118004629</v>
      </c>
      <c r="C897" s="5" t="inlineStr">
        <is>
          <t>3884 RIBANA RUTH REA RUEDA</t>
        </is>
      </c>
      <c r="D897" s="7" t="n"/>
      <c r="E897" s="8" t="n"/>
      <c r="F897" s="9" t="n">
        <v>10886.5</v>
      </c>
      <c r="I897" s="10" t="inlineStr">
        <is>
          <t>EFECTIVO</t>
        </is>
      </c>
      <c r="J897" s="5" t="inlineStr">
        <is>
          <t>3052 JUAN JOSE MACHACA TORREZ</t>
        </is>
      </c>
    </row>
    <row r="898">
      <c r="A898" s="5" t="inlineStr">
        <is>
          <t>CCAJ-LP02/37/2023</t>
        </is>
      </c>
      <c r="B898" s="6" t="n">
        <v>44952.49118004629</v>
      </c>
      <c r="C898" s="5" t="inlineStr">
        <is>
          <t>3884 RIBANA RUTH REA RUEDA</t>
        </is>
      </c>
      <c r="D898" s="7" t="n"/>
      <c r="E898" s="8" t="n"/>
      <c r="F898" s="9" t="n">
        <v>10553.6</v>
      </c>
      <c r="I898" s="10" t="inlineStr">
        <is>
          <t>EFECTIVO</t>
        </is>
      </c>
      <c r="J898" s="8" t="inlineStr">
        <is>
          <t>2597 JOSE MAIDANA LP - T01</t>
        </is>
      </c>
    </row>
    <row r="899">
      <c r="A899" s="5" t="inlineStr">
        <is>
          <t>CCAJ-LP02/37/2023</t>
        </is>
      </c>
      <c r="B899" s="6" t="n">
        <v>44952.49118004629</v>
      </c>
      <c r="C899" s="5" t="inlineStr">
        <is>
          <t>3884 RIBANA RUTH REA RUEDA</t>
        </is>
      </c>
      <c r="D899" s="7" t="n"/>
      <c r="E899" s="8" t="n"/>
      <c r="F899" s="9" t="n">
        <v>7646.5</v>
      </c>
      <c r="I899" s="10" t="inlineStr">
        <is>
          <t>EFECTIVO</t>
        </is>
      </c>
      <c r="J899" s="8" t="inlineStr">
        <is>
          <t>2597 JOSE MAIDANA LP - T02</t>
        </is>
      </c>
    </row>
    <row r="900">
      <c r="A900" s="5" t="inlineStr">
        <is>
          <t>CCAJ-LP02/37/2023</t>
        </is>
      </c>
      <c r="B900" s="6" t="n">
        <v>44952.49118004629</v>
      </c>
      <c r="C900" s="5" t="inlineStr">
        <is>
          <t>3884 RIBANA RUTH REA RUEDA</t>
        </is>
      </c>
      <c r="D900" s="7" t="n"/>
      <c r="E900" s="8" t="n"/>
      <c r="F900" s="9" t="n">
        <v>11152.9</v>
      </c>
      <c r="I900" s="10" t="inlineStr">
        <is>
          <t>EFECTIVO</t>
        </is>
      </c>
      <c r="J900" s="8" t="inlineStr">
        <is>
          <t>2597 JOSE MAIDANA LP - T04</t>
        </is>
      </c>
    </row>
    <row r="901">
      <c r="A901" s="5" t="inlineStr">
        <is>
          <t>CCAJ-LP02/37/2023</t>
        </is>
      </c>
      <c r="B901" s="6" t="n">
        <v>44952.49118004629</v>
      </c>
      <c r="C901" s="5" t="inlineStr">
        <is>
          <t>3884 RIBANA RUTH REA RUEDA</t>
        </is>
      </c>
      <c r="D901" s="7" t="n"/>
      <c r="E901" s="8" t="n"/>
      <c r="F901" s="9" t="n">
        <v>9713.9</v>
      </c>
      <c r="I901" s="10" t="inlineStr">
        <is>
          <t>EFECTIVO</t>
        </is>
      </c>
      <c r="J901" s="8" t="inlineStr">
        <is>
          <t>2597 JOSE MAIDANA LP - T06</t>
        </is>
      </c>
    </row>
    <row r="902">
      <c r="A902" s="11" t="inlineStr">
        <is>
          <t>SAP</t>
        </is>
      </c>
      <c r="B902" s="3" t="n"/>
      <c r="C902" s="3" t="n"/>
      <c r="D902" s="7" t="n"/>
      <c r="E902" s="8" t="n"/>
      <c r="F902" s="12">
        <f>SUM(F890:G901)</f>
        <v/>
      </c>
      <c r="H902" s="9" t="n"/>
      <c r="I902" s="10" t="n"/>
      <c r="J902" s="5" t="n"/>
    </row>
    <row r="903" ht="15.75" customHeight="1">
      <c r="A903" s="13" t="inlineStr">
        <is>
          <t>FECHA</t>
        </is>
      </c>
      <c r="B903" s="13" t="inlineStr">
        <is>
          <t>CIERRE DE CAJA</t>
        </is>
      </c>
      <c r="C903" s="13" t="inlineStr">
        <is>
          <t>IMPORTE</t>
        </is>
      </c>
      <c r="D903" s="14" t="n">
        <v>112659525</v>
      </c>
      <c r="E903" s="8" t="n"/>
      <c r="H903" s="9" t="n"/>
      <c r="I903" s="10" t="n"/>
      <c r="J903" s="5" t="n"/>
    </row>
    <row r="904">
      <c r="A904" s="5" t="n"/>
      <c r="B904" s="6" t="n"/>
      <c r="C904" s="5" t="n"/>
      <c r="D904" s="7" t="n"/>
      <c r="E904" s="8" t="n"/>
      <c r="H904" s="9" t="n"/>
      <c r="I904" s="10" t="n"/>
      <c r="J904" s="5" t="n"/>
    </row>
    <row r="905">
      <c r="A905" s="5" t="n"/>
      <c r="B905" s="6" t="n"/>
      <c r="C905" s="5" t="n"/>
      <c r="D905" s="7" t="n"/>
      <c r="E905" s="8" t="n"/>
      <c r="H905" s="9" t="n"/>
      <c r="I905" s="10" t="n"/>
      <c r="J905" s="5" t="n"/>
    </row>
    <row r="906">
      <c r="A906" s="5" t="inlineStr">
        <is>
          <t>CCAJ-LP02/38/2023</t>
        </is>
      </c>
      <c r="B906" s="6" t="n">
        <v>44952.73242288194</v>
      </c>
      <c r="C906" s="5" t="inlineStr">
        <is>
          <t>3884 RIBANA RUTH REA RUEDA</t>
        </is>
      </c>
      <c r="D906" s="7" t="n">
        <v>502047</v>
      </c>
      <c r="E906" s="8" t="inlineStr">
        <is>
          <t>BISA-100070022</t>
        </is>
      </c>
      <c r="H906" s="9" t="n">
        <v>35425.9</v>
      </c>
      <c r="I906" s="5" t="inlineStr">
        <is>
          <t>DEPÓSITO BANCARIO</t>
        </is>
      </c>
      <c r="J906" s="5" t="inlineStr">
        <is>
          <t>4190 JESUS FELCY MENDOZA CAHUANA</t>
        </is>
      </c>
    </row>
    <row r="907">
      <c r="A907" s="5" t="inlineStr">
        <is>
          <t>CCAJ-LP02/38/2023</t>
        </is>
      </c>
      <c r="B907" s="6" t="n">
        <v>44952.73242288194</v>
      </c>
      <c r="C907" s="5" t="inlineStr">
        <is>
          <t>3884 RIBANA RUTH REA RUEDA</t>
        </is>
      </c>
      <c r="D907" s="7" t="n">
        <v>502051</v>
      </c>
      <c r="E907" s="8" t="inlineStr">
        <is>
          <t>BISA-100070022</t>
        </is>
      </c>
      <c r="H907" s="9" t="n">
        <v>7203.49</v>
      </c>
      <c r="I907" s="5" t="inlineStr">
        <is>
          <t>DEPÓSITO BANCARIO</t>
        </is>
      </c>
      <c r="J907" s="5" t="inlineStr">
        <is>
          <t>4190 JESUS FELCY MENDOZA CAHUANA</t>
        </is>
      </c>
    </row>
    <row r="908">
      <c r="A908" s="5" t="inlineStr">
        <is>
          <t>CCAJ-LP02/38/2023</t>
        </is>
      </c>
      <c r="B908" s="6" t="n">
        <v>44952.73242288194</v>
      </c>
      <c r="C908" s="5" t="inlineStr">
        <is>
          <t>3884 RIBANA RUTH REA RUEDA</t>
        </is>
      </c>
      <c r="D908" s="7" t="n">
        <v>502050</v>
      </c>
      <c r="E908" s="8" t="inlineStr">
        <is>
          <t>BISA-100070022</t>
        </is>
      </c>
      <c r="H908" s="9" t="n">
        <v>589.14</v>
      </c>
      <c r="I908" s="5" t="inlineStr">
        <is>
          <t>DEPÓSITO BANCARIO</t>
        </is>
      </c>
      <c r="J908" s="5" t="inlineStr">
        <is>
          <t>4190 JESUS FELCY MENDOZA CAHUANA</t>
        </is>
      </c>
    </row>
    <row r="909">
      <c r="A909" s="5" t="inlineStr">
        <is>
          <t>CCAJ-LP02/38/2023</t>
        </is>
      </c>
      <c r="B909" s="6" t="n">
        <v>44952.73242288194</v>
      </c>
      <c r="C909" s="5" t="inlineStr">
        <is>
          <t>3884 RIBANA RUTH REA RUEDA</t>
        </is>
      </c>
      <c r="D909" s="7" t="n">
        <v>502048</v>
      </c>
      <c r="E909" s="8" t="inlineStr">
        <is>
          <t>BISA-100070022</t>
        </is>
      </c>
      <c r="H909" s="9" t="n">
        <v>4875.65</v>
      </c>
      <c r="I909" s="5" t="inlineStr">
        <is>
          <t>DEPÓSITO BANCARIO</t>
        </is>
      </c>
      <c r="J909" s="5" t="inlineStr">
        <is>
          <t>4190 JESUS FELCY MENDOZA CAHUANA</t>
        </is>
      </c>
    </row>
    <row r="910">
      <c r="A910" s="5" t="inlineStr">
        <is>
          <t>CCAJ-LP02/38/2023</t>
        </is>
      </c>
      <c r="B910" s="6" t="n">
        <v>44952.73242288194</v>
      </c>
      <c r="C910" s="5" t="inlineStr">
        <is>
          <t>3884 RIBANA RUTH REA RUEDA</t>
        </is>
      </c>
      <c r="D910" s="7" t="n">
        <v>6945703758</v>
      </c>
      <c r="E910" s="5" t="inlineStr">
        <is>
          <t>MERCANTIL SANTA CRUZ-4010374232</t>
        </is>
      </c>
      <c r="H910" s="9" t="n">
        <v>373.39</v>
      </c>
      <c r="I910" s="5" t="inlineStr">
        <is>
          <t>DEPÓSITO BANCARIO</t>
        </is>
      </c>
      <c r="J910" s="5" t="inlineStr">
        <is>
          <t>2464 LUIS FERNANDO GUEVARA PECA</t>
        </is>
      </c>
    </row>
    <row r="911">
      <c r="A911" s="5" t="inlineStr">
        <is>
          <t>CCAJ-LP02/38/2023</t>
        </is>
      </c>
      <c r="B911" s="6" t="n">
        <v>44952.73242288194</v>
      </c>
      <c r="C911" s="5" t="inlineStr">
        <is>
          <t>3884 RIBANA RUTH REA RUEDA</t>
        </is>
      </c>
      <c r="D911" s="7" t="n">
        <v>140034</v>
      </c>
      <c r="E911" s="8" t="inlineStr">
        <is>
          <t>BISA-100070022</t>
        </is>
      </c>
      <c r="H911" s="9" t="n">
        <v>12797.6</v>
      </c>
      <c r="I911" s="5" t="inlineStr">
        <is>
          <t>DEPÓSITO BANCARIO</t>
        </is>
      </c>
      <c r="J911" s="5" t="inlineStr">
        <is>
          <t>4276 CARLOS MARCELO REQUENA TERAN</t>
        </is>
      </c>
    </row>
    <row r="912">
      <c r="A912" s="5" t="inlineStr">
        <is>
          <t>CCAJ-LP02/38/2023</t>
        </is>
      </c>
      <c r="B912" s="6" t="n">
        <v>44952.73242288194</v>
      </c>
      <c r="C912" s="5" t="inlineStr">
        <is>
          <t>3884 RIBANA RUTH REA RUEDA</t>
        </is>
      </c>
      <c r="D912" s="15" t="n">
        <v>45133131533</v>
      </c>
      <c r="E912" s="8" t="inlineStr">
        <is>
          <t>BISA-100070022</t>
        </is>
      </c>
      <c r="H912" s="9" t="n">
        <v>125.65</v>
      </c>
      <c r="I912" s="5" t="inlineStr">
        <is>
          <t>DEPÓSITO BANCARIO</t>
        </is>
      </c>
      <c r="J912" s="5" t="inlineStr">
        <is>
          <t>2464 LUIS FERNANDO GUEVARA PECA</t>
        </is>
      </c>
    </row>
    <row r="913">
      <c r="A913" s="5" t="inlineStr">
        <is>
          <t>CCAJ-LP02/38/2023</t>
        </is>
      </c>
      <c r="B913" s="6" t="n">
        <v>44952.73242288194</v>
      </c>
      <c r="C913" s="5" t="inlineStr">
        <is>
          <t>3884 RIBANA RUTH REA RUEDA</t>
        </is>
      </c>
      <c r="D913" s="15" t="n">
        <v>51217518026</v>
      </c>
      <c r="E913" s="8" t="inlineStr">
        <is>
          <t>BISA-100070022</t>
        </is>
      </c>
      <c r="H913" s="9" t="n">
        <v>404</v>
      </c>
      <c r="I913" s="5" t="inlineStr">
        <is>
          <t>DEPÓSITO BANCARIO</t>
        </is>
      </c>
      <c r="J913" s="5" t="inlineStr">
        <is>
          <t>2464 LUIS FERNANDO GUEVARA PECA</t>
        </is>
      </c>
    </row>
    <row r="914">
      <c r="A914" s="5" t="inlineStr">
        <is>
          <t>CCAJ-LP02/38/2023</t>
        </is>
      </c>
      <c r="B914" s="6" t="n">
        <v>44952.73242288194</v>
      </c>
      <c r="C914" s="5" t="inlineStr">
        <is>
          <t>3884 RIBANA RUTH REA RUEDA</t>
        </is>
      </c>
      <c r="D914" s="15" t="n">
        <v>45173193269</v>
      </c>
      <c r="E914" s="8" t="inlineStr">
        <is>
          <t>BISA-100070022</t>
        </is>
      </c>
      <c r="H914" s="9" t="n">
        <v>105.9</v>
      </c>
      <c r="I914" s="5" t="inlineStr">
        <is>
          <t>DEPÓSITO BANCARIO</t>
        </is>
      </c>
      <c r="J914" s="5" t="inlineStr">
        <is>
          <t>2464 LUIS FERNANDO GUEVARA PECA</t>
        </is>
      </c>
    </row>
    <row r="915">
      <c r="A915" s="5" t="inlineStr">
        <is>
          <t>CCAJ-LP02/38/2023</t>
        </is>
      </c>
      <c r="B915" s="6" t="n">
        <v>44952.73242288194</v>
      </c>
      <c r="C915" s="5" t="inlineStr">
        <is>
          <t>3884 RIBANA RUTH REA RUEDA</t>
        </is>
      </c>
      <c r="D915" s="15" t="n">
        <v>45123263972</v>
      </c>
      <c r="E915" s="8" t="inlineStr">
        <is>
          <t>BISA-100070022</t>
        </is>
      </c>
      <c r="H915" s="9" t="n">
        <v>533.85</v>
      </c>
      <c r="I915" s="5" t="inlineStr">
        <is>
          <t>DEPÓSITO BANCARIO</t>
        </is>
      </c>
      <c r="J915" s="5" t="inlineStr">
        <is>
          <t>2464 LUIS FERNANDO GUEVARA PECA</t>
        </is>
      </c>
    </row>
    <row r="916">
      <c r="A916" s="5" t="inlineStr">
        <is>
          <t>CCAJ-LP02/38/2023</t>
        </is>
      </c>
      <c r="B916" s="6" t="n">
        <v>44952.73242288194</v>
      </c>
      <c r="C916" s="5" t="inlineStr">
        <is>
          <t>3884 RIBANA RUTH REA RUEDA</t>
        </is>
      </c>
      <c r="D916" s="15" t="n">
        <v>45173193430</v>
      </c>
      <c r="E916" s="8" t="inlineStr">
        <is>
          <t>BISA-100070022</t>
        </is>
      </c>
      <c r="H916" s="9" t="n">
        <v>389.52</v>
      </c>
      <c r="I916" s="5" t="inlineStr">
        <is>
          <t>DEPÓSITO BANCARIO</t>
        </is>
      </c>
      <c r="J916" s="5" t="inlineStr">
        <is>
          <t>2464 LUIS FERNANDO GUEVARA PECA</t>
        </is>
      </c>
    </row>
    <row r="917">
      <c r="A917" s="5" t="inlineStr">
        <is>
          <t>CCAJ-LP02/38/2023</t>
        </is>
      </c>
      <c r="B917" s="6" t="n">
        <v>44952.73242288194</v>
      </c>
      <c r="C917" s="5" t="inlineStr">
        <is>
          <t>3884 RIBANA RUTH REA RUEDA</t>
        </is>
      </c>
      <c r="D917" s="15" t="n">
        <v>51517425410</v>
      </c>
      <c r="E917" s="8" t="inlineStr">
        <is>
          <t>BISA-100070022</t>
        </is>
      </c>
      <c r="H917" s="9" t="n">
        <v>638.28</v>
      </c>
      <c r="I917" s="5" t="inlineStr">
        <is>
          <t>DEPÓSITO BANCARIO</t>
        </is>
      </c>
      <c r="J917" s="5" t="inlineStr">
        <is>
          <t>2464 LUIS FERNANDO GUEVARA PECA</t>
        </is>
      </c>
    </row>
    <row r="918">
      <c r="A918" s="5" t="inlineStr">
        <is>
          <t>CCAJ-LP02/38/2023</t>
        </is>
      </c>
      <c r="B918" s="6" t="n">
        <v>44952.73242288194</v>
      </c>
      <c r="C918" s="5" t="inlineStr">
        <is>
          <t>3884 RIBANA RUTH REA RUEDA</t>
        </is>
      </c>
      <c r="D918" s="7" t="n"/>
      <c r="E918" s="8" t="n"/>
      <c r="F918" s="9" t="n">
        <v>10318.2</v>
      </c>
      <c r="I918" s="10" t="inlineStr">
        <is>
          <t>EFECTIVO</t>
        </is>
      </c>
      <c r="J918" s="8" t="inlineStr">
        <is>
          <t>108 GREGORIO RAMIREZ APAZA</t>
        </is>
      </c>
    </row>
    <row r="919">
      <c r="A919" s="5" t="inlineStr">
        <is>
          <t>CCAJ-LP02/38/2023</t>
        </is>
      </c>
      <c r="B919" s="6" t="n">
        <v>44952.73242288194</v>
      </c>
      <c r="C919" s="5" t="inlineStr">
        <is>
          <t>3884 RIBANA RUTH REA RUEDA</t>
        </is>
      </c>
      <c r="D919" s="7" t="n"/>
      <c r="E919" s="8" t="n"/>
      <c r="F919" s="9" t="n">
        <v>5341</v>
      </c>
      <c r="I919" s="10" t="inlineStr">
        <is>
          <t>EFECTIVO</t>
        </is>
      </c>
      <c r="J919" s="5" t="inlineStr">
        <is>
          <t>136 OSCAR REYNALDO LIMACHI SURCO</t>
        </is>
      </c>
    </row>
    <row r="920">
      <c r="A920" s="5" t="inlineStr">
        <is>
          <t>CCAJ-LP02/38/2023</t>
        </is>
      </c>
      <c r="B920" s="6" t="n">
        <v>44952.73242288194</v>
      </c>
      <c r="C920" s="5" t="inlineStr">
        <is>
          <t>3884 RIBANA RUTH REA RUEDA</t>
        </is>
      </c>
      <c r="D920" s="7" t="n"/>
      <c r="E920" s="8" t="n"/>
      <c r="F920" s="9" t="n">
        <v>6084.1</v>
      </c>
      <c r="I920" s="10" t="inlineStr">
        <is>
          <t>EFECTIVO</t>
        </is>
      </c>
      <c r="J920" s="5" t="inlineStr">
        <is>
          <t>883 FRANKLIN CARDOZO RIVERA</t>
        </is>
      </c>
    </row>
    <row r="921">
      <c r="A921" s="5" t="inlineStr">
        <is>
          <t>CCAJ-LP02/38/2023</t>
        </is>
      </c>
      <c r="B921" s="6" t="n">
        <v>44952.73242288194</v>
      </c>
      <c r="C921" s="5" t="inlineStr">
        <is>
          <t>3884 RIBANA RUTH REA RUEDA</t>
        </is>
      </c>
      <c r="D921" s="7" t="n"/>
      <c r="E921" s="8" t="n"/>
      <c r="F921" s="9" t="n">
        <v>14796.4</v>
      </c>
      <c r="I921" s="10" t="inlineStr">
        <is>
          <t>EFECTIVO</t>
        </is>
      </c>
      <c r="J921" s="5" t="inlineStr">
        <is>
          <t>3052 JUAN JOSE MACHACA TORREZ</t>
        </is>
      </c>
    </row>
    <row r="922">
      <c r="A922" s="5" t="inlineStr">
        <is>
          <t>CCAJ-LP02/38/2023</t>
        </is>
      </c>
      <c r="B922" s="6" t="n">
        <v>44952.73242288194</v>
      </c>
      <c r="C922" s="5" t="inlineStr">
        <is>
          <t>3884 RIBANA RUTH REA RUEDA</t>
        </is>
      </c>
      <c r="D922" s="7" t="n"/>
      <c r="E922" s="8" t="n"/>
      <c r="F922" s="9" t="n">
        <v>752.7</v>
      </c>
      <c r="I922" s="10" t="inlineStr">
        <is>
          <t>EFECTIVO</t>
        </is>
      </c>
      <c r="J922" s="5" t="inlineStr">
        <is>
          <t>2464 LUIS FERNANDO GUEVARA PECA</t>
        </is>
      </c>
    </row>
    <row r="923">
      <c r="A923" s="5" t="inlineStr">
        <is>
          <t>CCAJ-LP02/38/2023</t>
        </is>
      </c>
      <c r="B923" s="6" t="n">
        <v>44952.73242288194</v>
      </c>
      <c r="C923" s="5" t="inlineStr">
        <is>
          <t>3884 RIBANA RUTH REA RUEDA</t>
        </is>
      </c>
      <c r="D923" s="7" t="n"/>
      <c r="E923" s="8" t="n"/>
      <c r="F923" s="9" t="n">
        <v>6505.2</v>
      </c>
      <c r="I923" s="10" t="inlineStr">
        <is>
          <t>EFECTIVO</t>
        </is>
      </c>
      <c r="J923" s="8" t="inlineStr">
        <is>
          <t>2597 JOSE MAIDANA LP - T05</t>
        </is>
      </c>
    </row>
    <row r="924">
      <c r="A924" s="11" t="inlineStr">
        <is>
          <t>SAP</t>
        </is>
      </c>
      <c r="B924" s="3" t="n"/>
      <c r="C924" s="3" t="n"/>
      <c r="D924" s="7" t="n"/>
      <c r="E924" s="8" t="n"/>
      <c r="F924" s="12">
        <f>SUM(F906:G923)</f>
        <v/>
      </c>
      <c r="H924" s="9" t="n"/>
      <c r="I924" s="10" t="n"/>
      <c r="J924" s="5" t="n"/>
    </row>
    <row r="925" ht="15.75" customHeight="1">
      <c r="A925" s="13" t="inlineStr">
        <is>
          <t>FECHA</t>
        </is>
      </c>
      <c r="B925" s="13" t="inlineStr">
        <is>
          <t>CIERRE DE CAJA</t>
        </is>
      </c>
      <c r="C925" s="13" t="inlineStr">
        <is>
          <t>IMPORTE</t>
        </is>
      </c>
      <c r="D925" s="14" t="n">
        <v>112671897</v>
      </c>
      <c r="E925" s="8" t="n"/>
      <c r="H925" s="9" t="n"/>
      <c r="I925" s="10" t="n"/>
      <c r="J925" s="5" t="n"/>
    </row>
    <row r="928">
      <c r="A928" s="1" t="inlineStr">
        <is>
          <t>Cierre Caja</t>
        </is>
      </c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3" t="inlineStr">
        <is>
          <t>Del 27/01/2023</t>
        </is>
      </c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98" t="inlineStr">
        <is>
          <t>Cierre Caja</t>
        </is>
      </c>
      <c r="B930" s="98" t="inlineStr">
        <is>
          <t>Fecha</t>
        </is>
      </c>
      <c r="C930" s="98" t="inlineStr">
        <is>
          <t>Cajero</t>
        </is>
      </c>
      <c r="D930" s="98" t="inlineStr">
        <is>
          <t>Nro Voucher</t>
        </is>
      </c>
      <c r="E930" s="98" t="inlineStr">
        <is>
          <t>Nro Cuenta</t>
        </is>
      </c>
      <c r="F930" s="98" t="inlineStr">
        <is>
          <t>Tipo Ingreso</t>
        </is>
      </c>
      <c r="G930" s="99" t="n"/>
      <c r="H930" s="100" t="n"/>
      <c r="I930" s="98" t="inlineStr">
        <is>
          <t>TIPO DE INGRESO</t>
        </is>
      </c>
      <c r="J930" s="98" t="inlineStr">
        <is>
          <t>Cobrador</t>
        </is>
      </c>
    </row>
    <row r="931">
      <c r="A931" s="101" t="n"/>
      <c r="B931" s="101" t="n"/>
      <c r="C931" s="101" t="n"/>
      <c r="D931" s="101" t="n"/>
      <c r="E931" s="101" t="n"/>
      <c r="F931" s="4" t="inlineStr">
        <is>
          <t>EFECTIVO</t>
        </is>
      </c>
      <c r="G931" s="4" t="inlineStr">
        <is>
          <t>CHEQUE</t>
        </is>
      </c>
      <c r="H931" s="4" t="inlineStr">
        <is>
          <t>TRANSFERENCIA</t>
        </is>
      </c>
      <c r="I931" s="101" t="n"/>
      <c r="J931" s="101" t="n"/>
    </row>
    <row r="932">
      <c r="A932" s="5" t="inlineStr">
        <is>
          <t>CCAJ-LP02/39/2023</t>
        </is>
      </c>
      <c r="B932" s="6" t="n">
        <v>44953.48309965277</v>
      </c>
      <c r="C932" s="5" t="inlineStr">
        <is>
          <t>3884 RIBANA RUTH REA RUEDA</t>
        </is>
      </c>
      <c r="D932" s="10" t="n"/>
      <c r="E932" s="8" t="n"/>
      <c r="F932" s="9" t="n">
        <v>5063</v>
      </c>
      <c r="I932" s="10" t="inlineStr">
        <is>
          <t>EFECTIVO</t>
        </is>
      </c>
      <c r="J932" s="5" t="inlineStr">
        <is>
          <t>266 SANTIAGO MACHACA CALCINA</t>
        </is>
      </c>
    </row>
    <row r="933">
      <c r="A933" s="5" t="inlineStr">
        <is>
          <t>CCAJ-LP02/39/2023</t>
        </is>
      </c>
      <c r="B933" s="6" t="n">
        <v>44953.48309965277</v>
      </c>
      <c r="C933" s="5" t="inlineStr">
        <is>
          <t>3884 RIBANA RUTH REA RUEDA</t>
        </is>
      </c>
      <c r="D933" s="10" t="n"/>
      <c r="E933" s="8" t="n"/>
      <c r="F933" s="9" t="n">
        <v>4587</v>
      </c>
      <c r="I933" s="10" t="inlineStr">
        <is>
          <t>EFECTIVO</t>
        </is>
      </c>
      <c r="J933" s="8" t="inlineStr">
        <is>
          <t>304 ALFREDO MENDOZA APAZA</t>
        </is>
      </c>
    </row>
    <row r="934">
      <c r="A934" s="5" t="inlineStr">
        <is>
          <t>CCAJ-LP02/39/2023</t>
        </is>
      </c>
      <c r="B934" s="6" t="n">
        <v>44953.48309965277</v>
      </c>
      <c r="C934" s="5" t="inlineStr">
        <is>
          <t>3884 RIBANA RUTH REA RUEDA</t>
        </is>
      </c>
      <c r="D934" s="10" t="n"/>
      <c r="E934" s="8" t="n"/>
      <c r="F934" s="9" t="n">
        <v>8326</v>
      </c>
      <c r="I934" s="10" t="inlineStr">
        <is>
          <t>EFECTIVO</t>
        </is>
      </c>
      <c r="J934" s="5" t="inlineStr">
        <is>
          <t>331 CARLOS ALFREDO GUTIERREZ HUANCA</t>
        </is>
      </c>
    </row>
    <row r="935">
      <c r="A935" s="5" t="inlineStr">
        <is>
          <t>CCAJ-LP02/39/2023</t>
        </is>
      </c>
      <c r="B935" s="6" t="n">
        <v>44953.48309965277</v>
      </c>
      <c r="C935" s="5" t="inlineStr">
        <is>
          <t>3884 RIBANA RUTH REA RUEDA</t>
        </is>
      </c>
      <c r="D935" s="10" t="n"/>
      <c r="E935" s="8" t="n"/>
      <c r="F935" s="9" t="n">
        <v>14619.4</v>
      </c>
      <c r="I935" s="10" t="inlineStr">
        <is>
          <t>EFECTIVO</t>
        </is>
      </c>
      <c r="J935" s="5" t="inlineStr">
        <is>
          <t>584 FREDDY FEDERICO FLORES MARIN</t>
        </is>
      </c>
    </row>
    <row r="936">
      <c r="A936" s="5" t="inlineStr">
        <is>
          <t>CCAJ-LP02/39/2023</t>
        </is>
      </c>
      <c r="B936" s="6" t="n">
        <v>44953.48309965277</v>
      </c>
      <c r="C936" s="5" t="inlineStr">
        <is>
          <t>3884 RIBANA RUTH REA RUEDA</t>
        </is>
      </c>
      <c r="D936" s="10" t="n"/>
      <c r="E936" s="8" t="n"/>
      <c r="F936" s="9" t="n">
        <v>12383.4</v>
      </c>
      <c r="I936" s="10" t="inlineStr">
        <is>
          <t>EFECTIVO</t>
        </is>
      </c>
      <c r="J936" s="5" t="inlineStr">
        <is>
          <t>1116 VLADIMIR FRANZ ATAHUACHI RODRIGUEZ</t>
        </is>
      </c>
    </row>
    <row r="937">
      <c r="A937" s="5" t="inlineStr">
        <is>
          <t>CCAJ-LP02/39/2023</t>
        </is>
      </c>
      <c r="B937" s="6" t="n">
        <v>44953.48309965277</v>
      </c>
      <c r="C937" s="5" t="inlineStr">
        <is>
          <t>3884 RIBANA RUTH REA RUEDA</t>
        </is>
      </c>
      <c r="D937" s="10" t="n"/>
      <c r="E937" s="8" t="n"/>
      <c r="F937" s="9" t="n">
        <v>19776.6</v>
      </c>
      <c r="I937" s="10" t="inlineStr">
        <is>
          <t>EFECTIVO</t>
        </is>
      </c>
      <c r="J937" s="5" t="inlineStr">
        <is>
          <t>1180 JAIME RAMIRO CHACON PAREDES</t>
        </is>
      </c>
    </row>
    <row r="938">
      <c r="A938" s="5" t="inlineStr">
        <is>
          <t>CCAJ-LP02/39/2023</t>
        </is>
      </c>
      <c r="B938" s="6" t="n">
        <v>44953.48309965277</v>
      </c>
      <c r="C938" s="5" t="inlineStr">
        <is>
          <t>3884 RIBANA RUTH REA RUEDA</t>
        </is>
      </c>
      <c r="D938" s="10" t="n"/>
      <c r="E938" s="8" t="n"/>
      <c r="F938" s="9" t="n">
        <v>9618.4</v>
      </c>
      <c r="I938" s="10" t="inlineStr">
        <is>
          <t>EFECTIVO</t>
        </is>
      </c>
      <c r="J938" s="8" t="inlineStr">
        <is>
          <t>2597 JOSE MAIDANA LP - T01</t>
        </is>
      </c>
    </row>
    <row r="939">
      <c r="A939" s="5" t="inlineStr">
        <is>
          <t>CCAJ-LP02/39/2023</t>
        </is>
      </c>
      <c r="B939" s="6" t="n">
        <v>44953.48309965277</v>
      </c>
      <c r="C939" s="5" t="inlineStr">
        <is>
          <t>3884 RIBANA RUTH REA RUEDA</t>
        </is>
      </c>
      <c r="D939" s="10" t="n"/>
      <c r="E939" s="8" t="n"/>
      <c r="F939" s="9" t="n">
        <v>10070.6</v>
      </c>
      <c r="I939" s="10" t="inlineStr">
        <is>
          <t>EFECTIVO</t>
        </is>
      </c>
      <c r="J939" s="8" t="inlineStr">
        <is>
          <t>2597 JOSE MAIDANA LP - T02</t>
        </is>
      </c>
    </row>
    <row r="940">
      <c r="A940" s="5" t="inlineStr">
        <is>
          <t>CCAJ-LP02/39/2023</t>
        </is>
      </c>
      <c r="B940" s="6" t="n">
        <v>44953.48309965277</v>
      </c>
      <c r="C940" s="5" t="inlineStr">
        <is>
          <t>3884 RIBANA RUTH REA RUEDA</t>
        </is>
      </c>
      <c r="D940" s="10" t="n"/>
      <c r="E940" s="8" t="n"/>
      <c r="F940" s="9" t="n">
        <v>12804.2</v>
      </c>
      <c r="I940" s="10" t="inlineStr">
        <is>
          <t>EFECTIVO</t>
        </is>
      </c>
      <c r="J940" s="8" t="inlineStr">
        <is>
          <t>2597 JOSE MAIDANA LP - T03</t>
        </is>
      </c>
    </row>
    <row r="941">
      <c r="A941" s="5" t="inlineStr">
        <is>
          <t>CCAJ-LP02/39/2023</t>
        </is>
      </c>
      <c r="B941" s="6" t="n">
        <v>44953.48309965277</v>
      </c>
      <c r="C941" s="5" t="inlineStr">
        <is>
          <t>3884 RIBANA RUTH REA RUEDA</t>
        </is>
      </c>
      <c r="D941" s="10" t="n"/>
      <c r="E941" s="8" t="n"/>
      <c r="F941" s="9" t="n">
        <v>8077.6</v>
      </c>
      <c r="I941" s="10" t="inlineStr">
        <is>
          <t>EFECTIVO</t>
        </is>
      </c>
      <c r="J941" s="8" t="inlineStr">
        <is>
          <t>2597 JOSE MAIDANA LP - T04</t>
        </is>
      </c>
    </row>
    <row r="942">
      <c r="A942" s="11" t="inlineStr">
        <is>
          <t>SAP</t>
        </is>
      </c>
      <c r="B942" s="3" t="n"/>
      <c r="C942" s="3" t="n"/>
      <c r="D942" s="7" t="n"/>
      <c r="E942" s="8" t="n"/>
      <c r="F942" s="37">
        <f>SUM(F932:G941)</f>
        <v/>
      </c>
      <c r="H942" s="9" t="n"/>
      <c r="I942" s="5" t="n"/>
      <c r="J942" s="8" t="n"/>
    </row>
    <row r="943" ht="15.75" customHeight="1">
      <c r="A943" s="13" t="inlineStr">
        <is>
          <t>FECHA</t>
        </is>
      </c>
      <c r="B943" s="13" t="inlineStr">
        <is>
          <t>CIERRE DE CAJA</t>
        </is>
      </c>
      <c r="C943" s="13" t="inlineStr">
        <is>
          <t>IMPORTE</t>
        </is>
      </c>
      <c r="D943" s="14" t="n">
        <v>112671898</v>
      </c>
      <c r="E943" s="8" t="n"/>
      <c r="H943" s="9" t="n"/>
      <c r="I943" s="5" t="n"/>
      <c r="J943" s="8" t="n"/>
    </row>
    <row r="944">
      <c r="A944" s="5" t="n"/>
      <c r="B944" s="6" t="n"/>
      <c r="C944" s="5" t="n"/>
      <c r="D944" s="7" t="n"/>
      <c r="E944" s="8" t="n"/>
      <c r="H944" s="9" t="n"/>
      <c r="I944" s="5" t="n"/>
      <c r="J944" s="8" t="n"/>
    </row>
    <row r="945">
      <c r="A945" s="5" t="n"/>
      <c r="B945" s="6" t="n"/>
      <c r="C945" s="5" t="n"/>
      <c r="D945" s="7" t="n"/>
      <c r="E945" s="8" t="n"/>
      <c r="H945" s="9" t="n"/>
      <c r="I945" s="5" t="n"/>
      <c r="J945" s="8" t="n"/>
    </row>
    <row r="946">
      <c r="A946" s="5" t="inlineStr">
        <is>
          <t>CCAJ-LP02/40/2023</t>
        </is>
      </c>
      <c r="B946" s="6" t="n">
        <v>44953.8448353588</v>
      </c>
      <c r="C946" s="5" t="inlineStr">
        <is>
          <t>3884 RIBANA RUTH REA RUEDA</t>
        </is>
      </c>
      <c r="D946" s="7" t="n"/>
      <c r="E946" s="8" t="n"/>
      <c r="G946" s="9" t="n">
        <v>8803.65</v>
      </c>
      <c r="I946" s="10" t="inlineStr">
        <is>
          <t>CHEQUE</t>
        </is>
      </c>
      <c r="J946" s="5" t="inlineStr">
        <is>
          <t>4276 CARLOS MARCELO REQUENA TERAN</t>
        </is>
      </c>
    </row>
    <row r="947">
      <c r="A947" s="5" t="inlineStr">
        <is>
          <t>CCAJ-LP02/40/202</t>
        </is>
      </c>
      <c r="B947" s="6" t="n">
        <v>44953.8448353588</v>
      </c>
      <c r="C947" s="5" t="inlineStr">
        <is>
          <t>3884 RIBANA RUTH REA RUEDA</t>
        </is>
      </c>
      <c r="D947" s="15" t="n">
        <v>45153127406</v>
      </c>
      <c r="E947" s="8" t="inlineStr">
        <is>
          <t>BISA-100070022</t>
        </is>
      </c>
      <c r="H947" s="9" t="n">
        <v>2680</v>
      </c>
      <c r="I947" s="5" t="inlineStr">
        <is>
          <t>DEPÓSITO BANCARIO</t>
        </is>
      </c>
      <c r="J947" s="5" t="inlineStr">
        <is>
          <t>2464 LUIS FERNANDO GUEVARA PECA</t>
        </is>
      </c>
    </row>
    <row r="948">
      <c r="A948" s="5" t="inlineStr">
        <is>
          <t>CCAJ-LP02/40/2023</t>
        </is>
      </c>
      <c r="B948" s="6" t="n">
        <v>44953.8448353588</v>
      </c>
      <c r="C948" s="5" t="inlineStr">
        <is>
          <t>3884 RIBANA RUTH REA RUEDA</t>
        </is>
      </c>
      <c r="D948" s="15" t="n">
        <v>45173193062</v>
      </c>
      <c r="E948" s="8" t="inlineStr">
        <is>
          <t>BISA-100070022</t>
        </is>
      </c>
      <c r="H948" s="9" t="n">
        <v>189.5</v>
      </c>
      <c r="I948" s="5" t="inlineStr">
        <is>
          <t>DEPÓSITO BANCARIO</t>
        </is>
      </c>
      <c r="J948" s="5" t="inlineStr">
        <is>
          <t>2464 LUIS FERNANDO GUEVARA PECA</t>
        </is>
      </c>
    </row>
    <row r="949">
      <c r="A949" s="5" t="inlineStr">
        <is>
          <t>CCAJ-LP02/40/2023</t>
        </is>
      </c>
      <c r="B949" s="6" t="n">
        <v>44953.8448353588</v>
      </c>
      <c r="C949" s="5" t="inlineStr">
        <is>
          <t>3884 RIBANA RUTH REA RUEDA</t>
        </is>
      </c>
      <c r="D949" s="15" t="n">
        <v>451731930621</v>
      </c>
      <c r="E949" s="8" t="inlineStr">
        <is>
          <t>BISA-100070022</t>
        </is>
      </c>
      <c r="H949" s="9" t="n">
        <v>3509.7</v>
      </c>
      <c r="I949" s="5" t="inlineStr">
        <is>
          <t>DEPÓSITO BANCARIO</t>
        </is>
      </c>
      <c r="J949" s="5" t="inlineStr">
        <is>
          <t>2464 LUIS FERNANDO GUEVARA PECA</t>
        </is>
      </c>
    </row>
    <row r="950">
      <c r="A950" s="5" t="inlineStr">
        <is>
          <t>CCAJ-LP02/40/2023</t>
        </is>
      </c>
      <c r="B950" s="6" t="n">
        <v>44953.8448353588</v>
      </c>
      <c r="C950" s="5" t="inlineStr">
        <is>
          <t>3884 RIBANA RUTH REA RUEDA</t>
        </is>
      </c>
      <c r="D950" s="15" t="n">
        <v>451731930622</v>
      </c>
      <c r="E950" s="8" t="inlineStr">
        <is>
          <t>BISA-100070022</t>
        </is>
      </c>
      <c r="H950" s="9" t="n">
        <v>856.64</v>
      </c>
      <c r="I950" s="5" t="inlineStr">
        <is>
          <t>DEPÓSITO BANCARIO</t>
        </is>
      </c>
      <c r="J950" s="5" t="inlineStr">
        <is>
          <t>2464 LUIS FERNANDO GUEVARA PECA</t>
        </is>
      </c>
    </row>
    <row r="951">
      <c r="A951" s="5" t="inlineStr">
        <is>
          <t>CCAJ-LP02/40/2023</t>
        </is>
      </c>
      <c r="B951" s="6" t="n">
        <v>44953.8448353588</v>
      </c>
      <c r="C951" s="5" t="inlineStr">
        <is>
          <t>3884 RIBANA RUTH REA RUEDA</t>
        </is>
      </c>
      <c r="D951" s="15" t="n">
        <v>451731930623</v>
      </c>
      <c r="E951" s="8" t="inlineStr">
        <is>
          <t>BISA-100070022</t>
        </is>
      </c>
      <c r="H951" s="9" t="n">
        <v>1985.91</v>
      </c>
      <c r="I951" s="5" t="inlineStr">
        <is>
          <t>DEPÓSITO BANCARIO</t>
        </is>
      </c>
      <c r="J951" s="5" t="inlineStr">
        <is>
          <t>2464 LUIS FERNANDO GUEVARA PECA</t>
        </is>
      </c>
    </row>
    <row r="952">
      <c r="A952" s="5" t="inlineStr">
        <is>
          <t>CCAJ-LP02/40/2023</t>
        </is>
      </c>
      <c r="B952" s="6" t="n">
        <v>44953.8448353588</v>
      </c>
      <c r="C952" s="5" t="inlineStr">
        <is>
          <t>3884 RIBANA RUTH REA RUEDA</t>
        </is>
      </c>
      <c r="D952" s="15" t="n">
        <v>451731930624</v>
      </c>
      <c r="E952" s="8" t="inlineStr">
        <is>
          <t>BISA-100070022</t>
        </is>
      </c>
      <c r="H952" s="9" t="n">
        <v>1129.26</v>
      </c>
      <c r="I952" s="5" t="inlineStr">
        <is>
          <t>DEPÓSITO BANCARIO</t>
        </is>
      </c>
      <c r="J952" s="5" t="inlineStr">
        <is>
          <t>2464 LUIS FERNANDO GUEVARA PECA</t>
        </is>
      </c>
    </row>
    <row r="953">
      <c r="A953" s="5" t="inlineStr">
        <is>
          <t>CCAJ-LP02/40/2023</t>
        </is>
      </c>
      <c r="B953" s="6" t="n">
        <v>44953.8448353588</v>
      </c>
      <c r="C953" s="5" t="inlineStr">
        <is>
          <t>3884 RIBANA RUTH REA RUEDA</t>
        </is>
      </c>
      <c r="D953" s="15" t="n">
        <v>451731930625</v>
      </c>
      <c r="E953" s="8" t="inlineStr">
        <is>
          <t>BISA-100070022</t>
        </is>
      </c>
      <c r="H953" s="9" t="n">
        <v>1895.04</v>
      </c>
      <c r="I953" s="5" t="inlineStr">
        <is>
          <t>DEPÓSITO BANCARIO</t>
        </is>
      </c>
      <c r="J953" s="5" t="inlineStr">
        <is>
          <t>2464 LUIS FERNANDO GUEVARA PECA</t>
        </is>
      </c>
    </row>
    <row r="954">
      <c r="A954" s="5" t="inlineStr">
        <is>
          <t>CCAJ-LP02/40/2023</t>
        </is>
      </c>
      <c r="B954" s="6" t="n">
        <v>44953.8448353588</v>
      </c>
      <c r="C954" s="5" t="inlineStr">
        <is>
          <t>3884 RIBANA RUTH REA RUEDA</t>
        </is>
      </c>
      <c r="D954" s="15" t="n">
        <v>451731930626</v>
      </c>
      <c r="E954" s="8" t="inlineStr">
        <is>
          <t>BISA-100070022</t>
        </is>
      </c>
      <c r="H954" s="9" t="n">
        <v>3751.77</v>
      </c>
      <c r="I954" s="5" t="inlineStr">
        <is>
          <t>DEPÓSITO BANCARIO</t>
        </is>
      </c>
      <c r="J954" s="5" t="inlineStr">
        <is>
          <t>2464 LUIS FERNANDO GUEVARA PECA</t>
        </is>
      </c>
    </row>
    <row r="955">
      <c r="A955" s="5" t="inlineStr">
        <is>
          <t>CCAJ-LP02/40/2023</t>
        </is>
      </c>
      <c r="B955" s="6" t="n">
        <v>44953.8448353588</v>
      </c>
      <c r="C955" s="5" t="inlineStr">
        <is>
          <t>3884 RIBANA RUTH REA RUEDA</t>
        </is>
      </c>
      <c r="D955" s="15" t="n">
        <v>451731930627</v>
      </c>
      <c r="E955" s="8" t="inlineStr">
        <is>
          <t>BISA-100070022</t>
        </is>
      </c>
      <c r="H955" s="9" t="n">
        <v>750.26</v>
      </c>
      <c r="I955" s="5" t="inlineStr">
        <is>
          <t>DEPÓSITO BANCARIO</t>
        </is>
      </c>
      <c r="J955" s="5" t="inlineStr">
        <is>
          <t>2464 LUIS FERNANDO GUEVARA PECA</t>
        </is>
      </c>
    </row>
    <row r="956">
      <c r="A956" s="5" t="inlineStr">
        <is>
          <t>CCAJ-LP02/40/2023</t>
        </is>
      </c>
      <c r="B956" s="6" t="n">
        <v>44953.8448353588</v>
      </c>
      <c r="C956" s="5" t="inlineStr">
        <is>
          <t>3884 RIBANA RUTH REA RUEDA</t>
        </is>
      </c>
      <c r="D956" s="15" t="n">
        <v>45153127253</v>
      </c>
      <c r="E956" s="5" t="inlineStr">
        <is>
          <t>BANCO UNION-10000020161539</t>
        </is>
      </c>
      <c r="H956" s="9" t="n">
        <v>13101.72</v>
      </c>
      <c r="I956" s="5" t="inlineStr">
        <is>
          <t>DEPÓSITO BANCARIO</t>
        </is>
      </c>
      <c r="J956" s="5" t="inlineStr">
        <is>
          <t>4276 CARLOS MARCELO REQUENA TERAN</t>
        </is>
      </c>
    </row>
    <row r="957">
      <c r="A957" s="5" t="inlineStr">
        <is>
          <t>CCAJ-LP02/40/2023</t>
        </is>
      </c>
      <c r="B957" s="6" t="n">
        <v>44953.8448353588</v>
      </c>
      <c r="C957" s="5" t="inlineStr">
        <is>
          <t>3884 RIBANA RUTH REA RUEDA</t>
        </is>
      </c>
      <c r="D957" s="15" t="n">
        <v>51517433983</v>
      </c>
      <c r="E957" s="8" t="inlineStr">
        <is>
          <t>BISA-100070022</t>
        </is>
      </c>
      <c r="H957" s="9" t="n">
        <v>719.17</v>
      </c>
      <c r="I957" s="5" t="inlineStr">
        <is>
          <t>DEPÓSITO BANCARIO</t>
        </is>
      </c>
      <c r="J957" s="5" t="inlineStr">
        <is>
          <t>4276 CARLOS MARCELO REQUENA TERAN</t>
        </is>
      </c>
    </row>
    <row r="958">
      <c r="A958" s="5" t="inlineStr">
        <is>
          <t>CCAJ-LP02/40/2023</t>
        </is>
      </c>
      <c r="B958" s="6" t="n">
        <v>44953.8448353588</v>
      </c>
      <c r="C958" s="5" t="inlineStr">
        <is>
          <t>3884 RIBANA RUTH REA RUEDA</t>
        </is>
      </c>
      <c r="D958" s="15" t="n">
        <v>45173193063</v>
      </c>
      <c r="E958" s="8" t="inlineStr">
        <is>
          <t>BISA-100070022</t>
        </is>
      </c>
      <c r="H958" s="9" t="n">
        <v>263.2</v>
      </c>
      <c r="I958" s="5" t="inlineStr">
        <is>
          <t>DEPÓSITO BANCARIO</t>
        </is>
      </c>
      <c r="J958" s="5" t="inlineStr">
        <is>
          <t>2464 LUIS FERNANDO GUEVARA PECA</t>
        </is>
      </c>
    </row>
    <row r="959">
      <c r="A959" s="5" t="inlineStr">
        <is>
          <t>CCAJ-LP02/40/2023</t>
        </is>
      </c>
      <c r="B959" s="6" t="n">
        <v>44953.8448353588</v>
      </c>
      <c r="C959" s="5" t="inlineStr">
        <is>
          <t>3884 RIBANA RUTH REA RUEDA</t>
        </is>
      </c>
      <c r="D959" s="15" t="n">
        <v>451731930631</v>
      </c>
      <c r="E959" s="8" t="inlineStr">
        <is>
          <t>BISA-100070022</t>
        </is>
      </c>
      <c r="H959" s="9" t="n">
        <v>1797.6</v>
      </c>
      <c r="I959" s="5" t="inlineStr">
        <is>
          <t>DEPÓSITO BANCARIO</t>
        </is>
      </c>
      <c r="J959" s="5" t="inlineStr">
        <is>
          <t>2464 LUIS FERNANDO GUEVARA PECA</t>
        </is>
      </c>
    </row>
    <row r="960">
      <c r="A960" s="5" t="inlineStr">
        <is>
          <t>CCAJ-LP02/40/2023</t>
        </is>
      </c>
      <c r="B960" s="6" t="n">
        <v>44953.8448353588</v>
      </c>
      <c r="C960" s="5" t="inlineStr">
        <is>
          <t>3884 RIBANA RUTH REA RUEDA</t>
        </is>
      </c>
      <c r="D960" s="15" t="n">
        <v>451731930632</v>
      </c>
      <c r="E960" s="8" t="inlineStr">
        <is>
          <t>BISA-100070022</t>
        </is>
      </c>
      <c r="H960" s="9" t="n">
        <v>2212.8</v>
      </c>
      <c r="I960" s="5" t="inlineStr">
        <is>
          <t>DEPÓSITO BANCARIO</t>
        </is>
      </c>
      <c r="J960" s="5" t="inlineStr">
        <is>
          <t>2464 LUIS FERNANDO GUEVARA PECA</t>
        </is>
      </c>
    </row>
    <row r="961">
      <c r="A961" s="5" t="inlineStr">
        <is>
          <t>CCAJ-LP02/40/2023</t>
        </is>
      </c>
      <c r="B961" s="6" t="n">
        <v>44953.8448353588</v>
      </c>
      <c r="C961" s="5" t="inlineStr">
        <is>
          <t>3884 RIBANA RUTH REA RUEDA</t>
        </is>
      </c>
      <c r="D961" s="15" t="n">
        <v>451731930633</v>
      </c>
      <c r="E961" s="8" t="inlineStr">
        <is>
          <t>BISA-100070022</t>
        </is>
      </c>
      <c r="H961" s="9" t="n">
        <v>2032.8</v>
      </c>
      <c r="I961" s="5" t="inlineStr">
        <is>
          <t>DEPÓSITO BANCARIO</t>
        </is>
      </c>
      <c r="J961" s="5" t="inlineStr">
        <is>
          <t>2464 LUIS FERNANDO GUEVARA PECA</t>
        </is>
      </c>
    </row>
    <row r="962">
      <c r="A962" s="5" t="inlineStr">
        <is>
          <t>CCAJ-LP02/40/2023</t>
        </is>
      </c>
      <c r="B962" s="6" t="n">
        <v>44953.8448353588</v>
      </c>
      <c r="C962" s="5" t="inlineStr">
        <is>
          <t>3884 RIBANA RUTH REA RUEDA</t>
        </is>
      </c>
      <c r="D962" s="15" t="n">
        <v>451731930634</v>
      </c>
      <c r="E962" s="8" t="inlineStr">
        <is>
          <t>BISA-100070022</t>
        </is>
      </c>
      <c r="H962" s="9" t="n">
        <v>4137.6</v>
      </c>
      <c r="I962" s="5" t="inlineStr">
        <is>
          <t>DEPÓSITO BANCARIO</t>
        </is>
      </c>
      <c r="J962" s="5" t="inlineStr">
        <is>
          <t>2464 LUIS FERNANDO GUEVARA PECA</t>
        </is>
      </c>
    </row>
    <row r="963">
      <c r="A963" s="5" t="inlineStr">
        <is>
          <t>CCAJ-LP02/40/2023</t>
        </is>
      </c>
      <c r="B963" s="6" t="n">
        <v>44953.8448353588</v>
      </c>
      <c r="C963" s="5" t="inlineStr">
        <is>
          <t>3884 RIBANA RUTH REA RUEDA</t>
        </is>
      </c>
      <c r="D963" s="15" t="n">
        <v>451731930635</v>
      </c>
      <c r="E963" s="8" t="inlineStr">
        <is>
          <t>BISA-100070022</t>
        </is>
      </c>
      <c r="H963" s="9" t="n">
        <v>1849.6</v>
      </c>
      <c r="I963" s="5" t="inlineStr">
        <is>
          <t>DEPÓSITO BANCARIO</t>
        </is>
      </c>
      <c r="J963" s="5" t="inlineStr">
        <is>
          <t>2464 LUIS FERNANDO GUEVARA PECA</t>
        </is>
      </c>
    </row>
    <row r="964">
      <c r="A964" s="5" t="inlineStr">
        <is>
          <t>CCAJ-LP02/40/2023</t>
        </is>
      </c>
      <c r="B964" s="6" t="n">
        <v>44953.8448353588</v>
      </c>
      <c r="C964" s="5" t="inlineStr">
        <is>
          <t>3884 RIBANA RUTH REA RUEDA</t>
        </is>
      </c>
      <c r="D964" s="15" t="n">
        <v>451731930636</v>
      </c>
      <c r="E964" s="8" t="inlineStr">
        <is>
          <t>BISA-100070022</t>
        </is>
      </c>
      <c r="H964" s="9" t="n">
        <v>739.2</v>
      </c>
      <c r="I964" s="5" t="inlineStr">
        <is>
          <t>DEPÓSITO BANCARIO</t>
        </is>
      </c>
      <c r="J964" s="5" t="inlineStr">
        <is>
          <t>2464 LUIS FERNANDO GUEVARA PECA</t>
        </is>
      </c>
    </row>
    <row r="965">
      <c r="A965" s="5" t="inlineStr">
        <is>
          <t>CCAJ-LP02/40/2023</t>
        </is>
      </c>
      <c r="B965" s="6" t="n">
        <v>44953.8448353588</v>
      </c>
      <c r="C965" s="5" t="inlineStr">
        <is>
          <t>3884 RIBANA RUTH REA RUEDA</t>
        </is>
      </c>
      <c r="D965" s="15" t="n">
        <v>451731930637</v>
      </c>
      <c r="E965" s="8" t="inlineStr">
        <is>
          <t>BISA-100070022</t>
        </is>
      </c>
      <c r="H965" s="9" t="n">
        <v>2789.6</v>
      </c>
      <c r="I965" s="5" t="inlineStr">
        <is>
          <t>DEPÓSITO BANCARIO</t>
        </is>
      </c>
      <c r="J965" s="5" t="inlineStr">
        <is>
          <t>2464 LUIS FERNANDO GUEVARA PECA</t>
        </is>
      </c>
    </row>
    <row r="966">
      <c r="A966" s="5" t="inlineStr">
        <is>
          <t>CCAJ-LP02/40/2023</t>
        </is>
      </c>
      <c r="B966" s="6" t="n">
        <v>44953.8448353588</v>
      </c>
      <c r="C966" s="5" t="inlineStr">
        <is>
          <t>3884 RIBANA RUTH REA RUEDA</t>
        </is>
      </c>
      <c r="D966" s="15" t="n">
        <v>45163220661</v>
      </c>
      <c r="E966" s="8" t="inlineStr">
        <is>
          <t>BISA-100070022</t>
        </is>
      </c>
      <c r="H966" s="9" t="n">
        <v>3088.9</v>
      </c>
      <c r="I966" s="5" t="inlineStr">
        <is>
          <t>DEPÓSITO BANCARIO</t>
        </is>
      </c>
      <c r="J966" s="5" t="inlineStr">
        <is>
          <t>2464 LUIS FERNANDO GUEVARA PECA</t>
        </is>
      </c>
    </row>
    <row r="967">
      <c r="A967" s="5" t="inlineStr">
        <is>
          <t>CCAJ-LP02/40/2023</t>
        </is>
      </c>
      <c r="B967" s="6" t="n">
        <v>44953.8448353588</v>
      </c>
      <c r="C967" s="5" t="inlineStr">
        <is>
          <t>3884 RIBANA RUTH REA RUEDA</t>
        </is>
      </c>
      <c r="D967" s="15" t="n">
        <v>451632206611</v>
      </c>
      <c r="E967" s="8" t="inlineStr">
        <is>
          <t>BISA-100070022</t>
        </is>
      </c>
      <c r="H967" s="9" t="n">
        <v>6586.26</v>
      </c>
      <c r="I967" s="5" t="inlineStr">
        <is>
          <t>DEPÓSITO BANCARIO</t>
        </is>
      </c>
      <c r="J967" s="5" t="inlineStr">
        <is>
          <t>2464 LUIS FERNANDO GUEVARA PECA</t>
        </is>
      </c>
    </row>
    <row r="968">
      <c r="A968" s="5" t="inlineStr">
        <is>
          <t>CCAJ-LP02/40/2023</t>
        </is>
      </c>
      <c r="B968" s="6" t="n">
        <v>44953.8448353588</v>
      </c>
      <c r="C968" s="5" t="inlineStr">
        <is>
          <t>3884 RIBANA RUTH REA RUEDA</t>
        </is>
      </c>
      <c r="D968" s="15" t="n">
        <v>451632206612</v>
      </c>
      <c r="E968" s="8" t="inlineStr">
        <is>
          <t>BISA-100070022</t>
        </is>
      </c>
      <c r="H968" s="9" t="n">
        <v>8737.139999999999</v>
      </c>
      <c r="I968" s="5" t="inlineStr">
        <is>
          <t>DEPÓSITO BANCARIO</t>
        </is>
      </c>
      <c r="J968" s="5" t="inlineStr">
        <is>
          <t>2464 LUIS FERNANDO GUEVARA PECA</t>
        </is>
      </c>
    </row>
    <row r="969">
      <c r="A969" s="5" t="inlineStr">
        <is>
          <t>CCAJ-LP02/40/2023</t>
        </is>
      </c>
      <c r="B969" s="6" t="n">
        <v>44953.8448353588</v>
      </c>
      <c r="C969" s="5" t="inlineStr">
        <is>
          <t>3884 RIBANA RUTH REA RUEDA</t>
        </is>
      </c>
      <c r="D969" s="15" t="n">
        <v>451632206613</v>
      </c>
      <c r="E969" s="8" t="inlineStr">
        <is>
          <t>BISA-100070022</t>
        </is>
      </c>
      <c r="H969" s="9" t="n">
        <v>7002.92</v>
      </c>
      <c r="I969" s="5" t="inlineStr">
        <is>
          <t>DEPÓSITO BANCARIO</t>
        </is>
      </c>
      <c r="J969" s="5" t="inlineStr">
        <is>
          <t>2464 LUIS FERNANDO GUEVARA PECA</t>
        </is>
      </c>
    </row>
    <row r="970">
      <c r="A970" s="5" t="inlineStr">
        <is>
          <t>CCAJ-LP02/40/2023</t>
        </is>
      </c>
      <c r="B970" s="6" t="n">
        <v>44953.8448353588</v>
      </c>
      <c r="C970" s="5" t="inlineStr">
        <is>
          <t>3884 RIBANA RUTH REA RUEDA</t>
        </is>
      </c>
      <c r="D970" s="15" t="n">
        <v>451632206614</v>
      </c>
      <c r="E970" s="8" t="inlineStr">
        <is>
          <t>BISA-100070022</t>
        </is>
      </c>
      <c r="H970" s="9" t="n">
        <v>7486.92</v>
      </c>
      <c r="I970" s="5" t="inlineStr">
        <is>
          <t>DEPÓSITO BANCARIO</t>
        </is>
      </c>
      <c r="J970" s="5" t="inlineStr">
        <is>
          <t>2464 LUIS FERNANDO GUEVARA PECA</t>
        </is>
      </c>
    </row>
    <row r="971">
      <c r="A971" s="5" t="inlineStr">
        <is>
          <t>CCAJ-LP02/40/2023</t>
        </is>
      </c>
      <c r="B971" s="6" t="n">
        <v>44953.8448353588</v>
      </c>
      <c r="C971" s="5" t="inlineStr">
        <is>
          <t>3884 RIBANA RUTH REA RUEDA</t>
        </is>
      </c>
      <c r="D971" s="15" t="n">
        <v>19060624860</v>
      </c>
      <c r="E971" s="8" t="inlineStr">
        <is>
          <t>BISA-100070022</t>
        </is>
      </c>
      <c r="H971" s="9" t="n">
        <v>3864.8</v>
      </c>
      <c r="I971" s="5" t="inlineStr">
        <is>
          <t>DEPÓSITO BANCARIO</t>
        </is>
      </c>
      <c r="J971" s="5" t="inlineStr">
        <is>
          <t>4276 CARLOS MARCELO REQUENA TERAN</t>
        </is>
      </c>
    </row>
    <row r="972">
      <c r="A972" s="5" t="inlineStr">
        <is>
          <t>CCAJ-LP02/40/2023</t>
        </is>
      </c>
      <c r="B972" s="6" t="n">
        <v>44953.8448353588</v>
      </c>
      <c r="C972" s="5" t="inlineStr">
        <is>
          <t>3884 RIBANA RUTH REA RUEDA</t>
        </is>
      </c>
      <c r="D972" s="15" t="n">
        <v>451632206615</v>
      </c>
      <c r="E972" s="8" t="inlineStr">
        <is>
          <t>BISA-100070022</t>
        </is>
      </c>
      <c r="H972" s="9" t="n">
        <v>12035.52</v>
      </c>
      <c r="I972" s="5" t="inlineStr">
        <is>
          <t>DEPÓSITO BANCARIO</t>
        </is>
      </c>
      <c r="J972" s="5" t="inlineStr">
        <is>
          <t>2464 LUIS FERNANDO GUEVARA PECA</t>
        </is>
      </c>
    </row>
    <row r="973">
      <c r="A973" s="5" t="inlineStr">
        <is>
          <t>CCAJ-LP02/40/2023</t>
        </is>
      </c>
      <c r="B973" s="6" t="n">
        <v>44953.8448353588</v>
      </c>
      <c r="C973" s="5" t="inlineStr">
        <is>
          <t>3884 RIBANA RUTH REA RUEDA</t>
        </is>
      </c>
      <c r="D973" s="15" t="n">
        <v>451632206616</v>
      </c>
      <c r="E973" s="8" t="inlineStr">
        <is>
          <t>BISA-100070022</t>
        </is>
      </c>
      <c r="H973" s="9" t="n">
        <v>11205.87</v>
      </c>
      <c r="I973" s="5" t="inlineStr">
        <is>
          <t>DEPÓSITO BANCARIO</t>
        </is>
      </c>
      <c r="J973" s="5" t="inlineStr">
        <is>
          <t>2464 LUIS FERNANDO GUEVARA PECA</t>
        </is>
      </c>
    </row>
    <row r="974">
      <c r="A974" s="5" t="inlineStr">
        <is>
          <t>CCAJ-LP02/40/2023</t>
        </is>
      </c>
      <c r="B974" s="6" t="n">
        <v>44953.8448353588</v>
      </c>
      <c r="C974" s="5" t="inlineStr">
        <is>
          <t>3884 RIBANA RUTH REA RUEDA</t>
        </is>
      </c>
      <c r="D974" s="15" t="n">
        <v>451632206617</v>
      </c>
      <c r="E974" s="8" t="inlineStr">
        <is>
          <t>BISA-100070022</t>
        </is>
      </c>
      <c r="H974" s="9" t="n">
        <v>8077.44</v>
      </c>
      <c r="I974" s="5" t="inlineStr">
        <is>
          <t>DEPÓSITO BANCARIO</t>
        </is>
      </c>
      <c r="J974" s="5" t="inlineStr">
        <is>
          <t>2464 LUIS FERNANDO GUEVARA PECA</t>
        </is>
      </c>
    </row>
    <row r="975">
      <c r="A975" s="5" t="inlineStr">
        <is>
          <t>CCAJ-LP02/40/2023</t>
        </is>
      </c>
      <c r="B975" s="6" t="n">
        <v>44953.8448353588</v>
      </c>
      <c r="C975" s="5" t="inlineStr">
        <is>
          <t>3884 RIBANA RUTH REA RUEDA</t>
        </is>
      </c>
      <c r="D975" s="15" t="n">
        <v>19110607639</v>
      </c>
      <c r="E975" s="8" t="inlineStr">
        <is>
          <t>BISA-100070022</t>
        </is>
      </c>
      <c r="H975" s="9" t="n">
        <v>782.72</v>
      </c>
      <c r="I975" s="5" t="inlineStr">
        <is>
          <t>DEPÓSITO BANCARIO</t>
        </is>
      </c>
      <c r="J975" s="5" t="inlineStr">
        <is>
          <t>2464 LUIS FERNANDO GUEVARA PECA</t>
        </is>
      </c>
    </row>
    <row r="976">
      <c r="A976" s="5" t="inlineStr">
        <is>
          <t>CCAJ-LP02/40/2023</t>
        </is>
      </c>
      <c r="B976" s="6" t="n">
        <v>44953.8448353588</v>
      </c>
      <c r="C976" s="5" t="inlineStr">
        <is>
          <t>3884 RIBANA RUTH REA RUEDA</t>
        </is>
      </c>
      <c r="D976" s="15" t="n">
        <v>45143500313</v>
      </c>
      <c r="E976" s="8" t="inlineStr">
        <is>
          <t>BISA-100070022</t>
        </is>
      </c>
      <c r="H976" s="9" t="n">
        <v>1207.15</v>
      </c>
      <c r="I976" s="5" t="inlineStr">
        <is>
          <t>DEPÓSITO BANCARIO</t>
        </is>
      </c>
      <c r="J976" s="5" t="inlineStr">
        <is>
          <t>2464 LUIS FERNANDO GUEVARA PECA</t>
        </is>
      </c>
    </row>
    <row r="977">
      <c r="A977" s="5" t="inlineStr">
        <is>
          <t>CCAJ-LP02/40/2023</t>
        </is>
      </c>
      <c r="B977" s="6" t="n">
        <v>44953.8448353588</v>
      </c>
      <c r="C977" s="5" t="inlineStr">
        <is>
          <t>3884 RIBANA RUTH REA RUEDA</t>
        </is>
      </c>
      <c r="D977" s="7" t="n">
        <v>203914</v>
      </c>
      <c r="E977" s="8" t="inlineStr">
        <is>
          <t>BISA-100070022</t>
        </is>
      </c>
      <c r="H977" s="9" t="n">
        <v>8954.1</v>
      </c>
      <c r="I977" s="5" t="inlineStr">
        <is>
          <t>DEPÓSITO BANCARIO</t>
        </is>
      </c>
      <c r="J977" s="5" t="inlineStr">
        <is>
          <t>4190 JESUS FELCY MENDOZA CAHUANA</t>
        </is>
      </c>
    </row>
    <row r="978">
      <c r="A978" s="5" t="inlineStr">
        <is>
          <t>CCAJ-LP02/40/2023</t>
        </is>
      </c>
      <c r="B978" s="6" t="n">
        <v>44953.8448353588</v>
      </c>
      <c r="C978" s="5" t="inlineStr">
        <is>
          <t>3884 RIBANA RUTH REA RUEDA</t>
        </is>
      </c>
      <c r="D978" s="15" t="n">
        <v>45173195103</v>
      </c>
      <c r="E978" s="8" t="inlineStr">
        <is>
          <t>BISA-100070022</t>
        </is>
      </c>
      <c r="H978" s="9" t="n">
        <v>1217.75</v>
      </c>
      <c r="I978" s="5" t="inlineStr">
        <is>
          <t>DEPÓSITO BANCARIO</t>
        </is>
      </c>
      <c r="J978" s="5" t="inlineStr">
        <is>
          <t>2464 LUIS FERNANDO GUEVARA PECA</t>
        </is>
      </c>
    </row>
    <row r="979">
      <c r="A979" s="5" t="inlineStr">
        <is>
          <t>CCAJ-LP02/40/2023</t>
        </is>
      </c>
      <c r="B979" s="6" t="n">
        <v>44953.8448353588</v>
      </c>
      <c r="C979" s="5" t="inlineStr">
        <is>
          <t>3884 RIBANA RUTH REA RUEDA</t>
        </is>
      </c>
      <c r="D979" s="15" t="n">
        <v>45163222554</v>
      </c>
      <c r="E979" s="8" t="inlineStr">
        <is>
          <t>BISA-100070022</t>
        </is>
      </c>
      <c r="H979" s="9" t="n">
        <v>255</v>
      </c>
      <c r="I979" s="5" t="inlineStr">
        <is>
          <t>DEPÓSITO BANCARIO</t>
        </is>
      </c>
      <c r="J979" s="5" t="inlineStr">
        <is>
          <t>2464 LUIS FERNANDO GUEVARA PECA</t>
        </is>
      </c>
    </row>
    <row r="980">
      <c r="A980" s="5" t="inlineStr">
        <is>
          <t>CCAJ-LP02/40/2023</t>
        </is>
      </c>
      <c r="B980" s="6" t="n">
        <v>44953.8448353588</v>
      </c>
      <c r="C980" s="5" t="inlineStr">
        <is>
          <t>3884 RIBANA RUTH REA RUEDA</t>
        </is>
      </c>
      <c r="D980" s="15" t="n">
        <v>51167381268</v>
      </c>
      <c r="E980" s="8" t="inlineStr">
        <is>
          <t>BISA-100070022</t>
        </is>
      </c>
      <c r="H980" s="9" t="n">
        <v>9443.65</v>
      </c>
      <c r="I980" s="5" t="inlineStr">
        <is>
          <t>DEPÓSITO BANCARIO</t>
        </is>
      </c>
      <c r="J980" s="5" t="inlineStr">
        <is>
          <t>4276 CARLOS MARCELO REQUENA TERAN</t>
        </is>
      </c>
    </row>
    <row r="981">
      <c r="A981" s="5" t="inlineStr">
        <is>
          <t>CCAJ-LP02/40/2023</t>
        </is>
      </c>
      <c r="B981" s="6" t="n">
        <v>44953.8448353588</v>
      </c>
      <c r="C981" s="5" t="inlineStr">
        <is>
          <t>3884 RIBANA RUTH REA RUEDA</t>
        </is>
      </c>
      <c r="D981" s="15" t="n">
        <v>45173195811</v>
      </c>
      <c r="E981" s="8" t="inlineStr">
        <is>
          <t>BISA-100070022</t>
        </is>
      </c>
      <c r="H981" s="9" t="n">
        <v>4880</v>
      </c>
      <c r="I981" s="5" t="inlineStr">
        <is>
          <t>DEPÓSITO BANCARIO</t>
        </is>
      </c>
      <c r="J981" s="5" t="inlineStr">
        <is>
          <t>4276 CARLOS MARCELO REQUENA TERAN</t>
        </is>
      </c>
    </row>
    <row r="982">
      <c r="A982" s="5" t="inlineStr">
        <is>
          <t>CCAJ-LP02/40/2023</t>
        </is>
      </c>
      <c r="B982" s="6" t="n">
        <v>44953.8448353588</v>
      </c>
      <c r="C982" s="5" t="inlineStr">
        <is>
          <t>3884 RIBANA RUTH REA RUEDA</t>
        </is>
      </c>
      <c r="D982" s="15" t="n">
        <v>45133135525</v>
      </c>
      <c r="E982" s="8" t="inlineStr">
        <is>
          <t>BISA-100070022</t>
        </is>
      </c>
      <c r="H982" s="9" t="n">
        <v>235</v>
      </c>
      <c r="I982" s="5" t="inlineStr">
        <is>
          <t>DEPÓSITO BANCARIO</t>
        </is>
      </c>
      <c r="J982" s="5" t="inlineStr">
        <is>
          <t>2464 LUIS FERNANDO GUEVARA PECA</t>
        </is>
      </c>
    </row>
    <row r="983">
      <c r="A983" s="5" t="inlineStr">
        <is>
          <t>CCAJ-LP02/40/2023</t>
        </is>
      </c>
      <c r="B983" s="6" t="n">
        <v>44953.8448353588</v>
      </c>
      <c r="C983" s="5" t="inlineStr">
        <is>
          <t>3884 RIBANA RUTH REA RUEDA</t>
        </is>
      </c>
      <c r="D983" s="15" t="n">
        <v>45113282926</v>
      </c>
      <c r="E983" s="8" t="inlineStr">
        <is>
          <t>BISA-100070022</t>
        </is>
      </c>
      <c r="H983" s="9" t="n">
        <v>235</v>
      </c>
      <c r="I983" s="5" t="inlineStr">
        <is>
          <t>DEPÓSITO BANCARIO</t>
        </is>
      </c>
      <c r="J983" s="5" t="inlineStr">
        <is>
          <t>2464 LUIS FERNANDO GUEVARA PECA</t>
        </is>
      </c>
    </row>
    <row r="984">
      <c r="A984" s="5" t="inlineStr">
        <is>
          <t>CCAJ-LP02/40/2023</t>
        </is>
      </c>
      <c r="B984" s="6" t="n">
        <v>44953.8448353588</v>
      </c>
      <c r="C984" s="5" t="inlineStr">
        <is>
          <t>3884 RIBANA RUTH REA RUEDA</t>
        </is>
      </c>
      <c r="D984" s="7" t="n">
        <v>36571453</v>
      </c>
      <c r="E984" s="5" t="inlineStr">
        <is>
          <t>BANCO UNION-10000020161539</t>
        </is>
      </c>
      <c r="H984" s="9" t="n">
        <v>30000</v>
      </c>
      <c r="I984" s="5" t="inlineStr">
        <is>
          <t>DEPÓSITO BANCARIO</t>
        </is>
      </c>
      <c r="J984" s="5" t="inlineStr">
        <is>
          <t>2464 LUIS FERNANDO GUEVARA PECA</t>
        </is>
      </c>
    </row>
    <row r="985">
      <c r="A985" s="5" t="inlineStr">
        <is>
          <t>CCAJ-LP02/40/2023</t>
        </is>
      </c>
      <c r="B985" s="6" t="n">
        <v>44953.8448353588</v>
      </c>
      <c r="C985" s="5" t="inlineStr">
        <is>
          <t>3884 RIBANA RUTH REA RUEDA</t>
        </is>
      </c>
      <c r="D985" s="15" t="n">
        <v>45133135339</v>
      </c>
      <c r="E985" s="8" t="inlineStr">
        <is>
          <t>BISA-100070022</t>
        </is>
      </c>
      <c r="H985" s="9" t="n">
        <v>5435.58</v>
      </c>
      <c r="I985" s="5" t="inlineStr">
        <is>
          <t>DEPÓSITO BANCARIO</t>
        </is>
      </c>
      <c r="J985" s="5" t="inlineStr">
        <is>
          <t>2464 LUIS FERNANDO GUEVARA PECA</t>
        </is>
      </c>
    </row>
    <row r="986">
      <c r="A986" s="5" t="inlineStr">
        <is>
          <t>CCAJ-LP02/40/2023</t>
        </is>
      </c>
      <c r="B986" s="6" t="n">
        <v>44953.8448353588</v>
      </c>
      <c r="C986" s="5" t="inlineStr">
        <is>
          <t>3884 RIBANA RUTH REA RUEDA</t>
        </is>
      </c>
      <c r="D986" s="15" t="n">
        <v>45163220459</v>
      </c>
      <c r="E986" s="5" t="inlineStr">
        <is>
          <t>BANCO INDUSTRIAL-100070049</t>
        </is>
      </c>
      <c r="H986" s="9" t="n">
        <v>284.64</v>
      </c>
      <c r="I986" s="5" t="inlineStr">
        <is>
          <t>DEPÓSITO BANCARIO</t>
        </is>
      </c>
      <c r="J986" s="5" t="inlineStr">
        <is>
          <t>4276 CARLOS MARCELO REQUENA TERAN</t>
        </is>
      </c>
    </row>
    <row r="987">
      <c r="A987" s="5" t="inlineStr">
        <is>
          <t>CCAJ-LP02/40/2023</t>
        </is>
      </c>
      <c r="B987" s="6" t="n">
        <v>44953.8448353588</v>
      </c>
      <c r="C987" s="5" t="inlineStr">
        <is>
          <t>3884 RIBANA RUTH REA RUEDA</t>
        </is>
      </c>
      <c r="D987" s="7" t="n">
        <v>239959</v>
      </c>
      <c r="E987" s="8" t="inlineStr">
        <is>
          <t>BISA-100072017</t>
        </is>
      </c>
      <c r="H987" s="9" t="n">
        <v>11832</v>
      </c>
      <c r="I987" s="5" t="inlineStr">
        <is>
          <t>DEPÓSITO BANCARIO</t>
        </is>
      </c>
      <c r="J987" s="5" t="inlineStr">
        <is>
          <t>4276 CARLOS MARCELO REQUENA TERAN</t>
        </is>
      </c>
    </row>
    <row r="988">
      <c r="A988" s="5" t="inlineStr">
        <is>
          <t>CCAJ-LP02/40/2023</t>
        </is>
      </c>
      <c r="B988" s="6" t="n">
        <v>44953.8448353588</v>
      </c>
      <c r="C988" s="5" t="inlineStr">
        <is>
          <t>3884 RIBANA RUTH REA RUEDA</t>
        </is>
      </c>
      <c r="D988" s="7" t="n">
        <v>239961</v>
      </c>
      <c r="E988" s="8" t="inlineStr">
        <is>
          <t>BISA-100070022</t>
        </is>
      </c>
      <c r="H988" s="9" t="n">
        <v>35688</v>
      </c>
      <c r="I988" s="5" t="inlineStr">
        <is>
          <t>DEPÓSITO BANCARIO</t>
        </is>
      </c>
      <c r="J988" s="5" t="inlineStr">
        <is>
          <t>4276 CARLOS MARCELO REQUENA TERAN</t>
        </is>
      </c>
    </row>
    <row r="989">
      <c r="A989" s="5" t="inlineStr">
        <is>
          <t>CCAJ-LP02/40/2023</t>
        </is>
      </c>
      <c r="B989" s="6" t="n">
        <v>44953.8448353588</v>
      </c>
      <c r="C989" s="5" t="inlineStr">
        <is>
          <t>3884 RIBANA RUTH REA RUEDA</t>
        </is>
      </c>
      <c r="D989" s="7" t="n"/>
      <c r="E989" s="8" t="n"/>
      <c r="F989" s="9" t="n">
        <v>3899.9</v>
      </c>
      <c r="I989" s="10" t="inlineStr">
        <is>
          <t>EFECTIVO</t>
        </is>
      </c>
      <c r="J989" s="8" t="inlineStr">
        <is>
          <t>108 GREGORIO RAMIREZ APAZA</t>
        </is>
      </c>
    </row>
    <row r="990">
      <c r="A990" s="5" t="inlineStr">
        <is>
          <t>CCAJ-LP02/40/2023</t>
        </is>
      </c>
      <c r="B990" s="6" t="n">
        <v>44953.8448353588</v>
      </c>
      <c r="C990" s="5" t="inlineStr">
        <is>
          <t>3884 RIBANA RUTH REA RUEDA</t>
        </is>
      </c>
      <c r="D990" s="7" t="n"/>
      <c r="E990" s="8" t="n"/>
      <c r="F990" s="9" t="n">
        <v>5687.5</v>
      </c>
      <c r="I990" s="10" t="inlineStr">
        <is>
          <t>EFECTIVO</t>
        </is>
      </c>
      <c r="J990" s="5" t="inlineStr">
        <is>
          <t>136 OSCAR REYNALDO LIMACHI SURCO</t>
        </is>
      </c>
    </row>
    <row r="991">
      <c r="A991" s="5" t="inlineStr">
        <is>
          <t>CCAJ-LP02/40/2023</t>
        </is>
      </c>
      <c r="B991" s="6" t="n">
        <v>44953.8448353588</v>
      </c>
      <c r="C991" s="5" t="inlineStr">
        <is>
          <t>3884 RIBANA RUTH REA RUEDA</t>
        </is>
      </c>
      <c r="D991" s="7" t="n"/>
      <c r="E991" s="8" t="n"/>
      <c r="F991" s="9" t="n">
        <v>3820.2</v>
      </c>
      <c r="I991" s="10" t="inlineStr">
        <is>
          <t>EFECTIVO</t>
        </is>
      </c>
      <c r="J991" s="8" t="inlineStr">
        <is>
          <t>304 ALFREDO MENDOZA APAZA</t>
        </is>
      </c>
    </row>
    <row r="992">
      <c r="A992" s="5" t="inlineStr">
        <is>
          <t>CCAJ-LP02/40/2023</t>
        </is>
      </c>
      <c r="B992" s="6" t="n">
        <v>44953.8448353588</v>
      </c>
      <c r="C992" s="5" t="inlineStr">
        <is>
          <t>3884 RIBANA RUTH REA RUEDA</t>
        </is>
      </c>
      <c r="D992" s="7" t="n"/>
      <c r="E992" s="8" t="n"/>
      <c r="F992" s="9" t="n">
        <v>17676.8</v>
      </c>
      <c r="I992" s="10" t="inlineStr">
        <is>
          <t>EFECTIVO</t>
        </is>
      </c>
      <c r="J992" s="5" t="inlineStr">
        <is>
          <t>584 FREDDY FEDERICO FLORES MARIN</t>
        </is>
      </c>
    </row>
    <row r="993">
      <c r="A993" s="5" t="inlineStr">
        <is>
          <t>CCAJ-LP02/40/2023</t>
        </is>
      </c>
      <c r="B993" s="6" t="n">
        <v>44953.8448353588</v>
      </c>
      <c r="C993" s="5" t="inlineStr">
        <is>
          <t>3884 RIBANA RUTH REA RUEDA</t>
        </is>
      </c>
      <c r="D993" s="7" t="n"/>
      <c r="E993" s="8" t="n"/>
      <c r="F993" s="9" t="n">
        <v>9924.799999999999</v>
      </c>
      <c r="I993" s="10" t="inlineStr">
        <is>
          <t>EFECTIVO</t>
        </is>
      </c>
      <c r="J993" s="5" t="inlineStr">
        <is>
          <t>883 FRANKLIN CARDOZO RIVERA</t>
        </is>
      </c>
    </row>
    <row r="994">
      <c r="A994" s="5" t="inlineStr">
        <is>
          <t>CCAJ-LP02/40/2023</t>
        </is>
      </c>
      <c r="B994" s="6" t="n">
        <v>44953.8448353588</v>
      </c>
      <c r="C994" s="5" t="inlineStr">
        <is>
          <t>3884 RIBANA RUTH REA RUEDA</t>
        </is>
      </c>
      <c r="D994" s="7" t="n"/>
      <c r="E994" s="8" t="n"/>
      <c r="F994" s="9" t="n">
        <v>22921.1</v>
      </c>
      <c r="I994" s="10" t="inlineStr">
        <is>
          <t>EFECTIVO</t>
        </is>
      </c>
      <c r="J994" s="5" t="inlineStr">
        <is>
          <t>1116 VLADIMIR FRANZ ATAHUACHI RODRIGUEZ</t>
        </is>
      </c>
    </row>
    <row r="995">
      <c r="A995" s="5" t="inlineStr">
        <is>
          <t>CCAJ-LP02/40/2023</t>
        </is>
      </c>
      <c r="B995" s="6" t="n">
        <v>44953.8448353588</v>
      </c>
      <c r="C995" s="5" t="inlineStr">
        <is>
          <t>3884 RIBANA RUTH REA RUEDA</t>
        </is>
      </c>
      <c r="D995" s="7" t="n"/>
      <c r="E995" s="8" t="n"/>
      <c r="F995" s="9" t="n">
        <v>4267.7</v>
      </c>
      <c r="I995" s="10" t="inlineStr">
        <is>
          <t>EFECTIVO</t>
        </is>
      </c>
      <c r="J995" s="5" t="inlineStr">
        <is>
          <t>1180 JAIME RAMIRO CHACON PAREDES</t>
        </is>
      </c>
    </row>
    <row r="996">
      <c r="A996" s="5" t="inlineStr">
        <is>
          <t>CCAJ-LP02/40/2023</t>
        </is>
      </c>
      <c r="B996" s="6" t="n">
        <v>44953.8448353588</v>
      </c>
      <c r="C996" s="5" t="inlineStr">
        <is>
          <t>3884 RIBANA RUTH REA RUEDA</t>
        </is>
      </c>
      <c r="D996" s="7" t="n"/>
      <c r="E996" s="8" t="n"/>
      <c r="F996" s="9" t="n">
        <v>13386.3</v>
      </c>
      <c r="I996" s="10" t="inlineStr">
        <is>
          <t>EFECTIVO</t>
        </is>
      </c>
      <c r="J996" s="5" t="inlineStr">
        <is>
          <t>3052 JUAN JOSE MACHACA TORREZ</t>
        </is>
      </c>
    </row>
    <row r="997">
      <c r="A997" s="5" t="inlineStr">
        <is>
          <t>CCAJ-LP02/40/2023</t>
        </is>
      </c>
      <c r="B997" s="6" t="n">
        <v>44953.8448353588</v>
      </c>
      <c r="C997" s="5" t="inlineStr">
        <is>
          <t>3884 RIBANA RUTH REA RUEDA</t>
        </is>
      </c>
      <c r="D997" s="7" t="n"/>
      <c r="E997" s="8" t="n"/>
      <c r="F997" s="9" t="n">
        <v>13365.9</v>
      </c>
      <c r="I997" s="10" t="inlineStr">
        <is>
          <t>EFECTIVO</t>
        </is>
      </c>
      <c r="J997" s="8" t="inlineStr">
        <is>
          <t>2597 JOSE MAIDANA LP - T02</t>
        </is>
      </c>
    </row>
    <row r="998">
      <c r="A998" s="5" t="inlineStr">
        <is>
          <t>CCAJ-LP02/40/2023</t>
        </is>
      </c>
      <c r="B998" s="6" t="n">
        <v>44953.8448353588</v>
      </c>
      <c r="C998" s="5" t="inlineStr">
        <is>
          <t>3884 RIBANA RUTH REA RUEDA</t>
        </is>
      </c>
      <c r="D998" s="7" t="n"/>
      <c r="E998" s="8" t="n"/>
      <c r="F998" s="9" t="n">
        <v>12878.4</v>
      </c>
      <c r="I998" s="10" t="inlineStr">
        <is>
          <t>EFECTIVO</t>
        </is>
      </c>
      <c r="J998" s="8" t="inlineStr">
        <is>
          <t>2597 JOSE MAIDANA LP - T03</t>
        </is>
      </c>
    </row>
    <row r="999">
      <c r="A999" s="5" t="inlineStr">
        <is>
          <t>CCAJ-LP02/40/2023</t>
        </is>
      </c>
      <c r="B999" s="6" t="n">
        <v>44953.8448353588</v>
      </c>
      <c r="C999" s="5" t="inlineStr">
        <is>
          <t>3884 RIBANA RUTH REA RUEDA</t>
        </is>
      </c>
      <c r="D999" s="7" t="n"/>
      <c r="E999" s="8" t="n"/>
      <c r="F999" s="9" t="n">
        <v>14340.2</v>
      </c>
      <c r="I999" s="10" t="inlineStr">
        <is>
          <t>EFECTIVO</t>
        </is>
      </c>
      <c r="J999" s="8" t="inlineStr">
        <is>
          <t>2597 JOSE MAIDANA LP - T04</t>
        </is>
      </c>
    </row>
    <row r="1000">
      <c r="A1000" s="5" t="inlineStr">
        <is>
          <t>CCAJ-LP02/40/2023</t>
        </is>
      </c>
      <c r="B1000" s="6" t="n">
        <v>44953.8448353588</v>
      </c>
      <c r="C1000" s="5" t="inlineStr">
        <is>
          <t>3884 RIBANA RUTH REA RUEDA</t>
        </is>
      </c>
      <c r="D1000" s="7" t="n"/>
      <c r="E1000" s="8" t="n"/>
      <c r="F1000" s="9" t="n">
        <v>7132.3</v>
      </c>
      <c r="I1000" s="10" t="inlineStr">
        <is>
          <t>EFECTIVO</t>
        </is>
      </c>
      <c r="J1000" s="8" t="inlineStr">
        <is>
          <t>2597 JOSE MAIDANA LP - T05</t>
        </is>
      </c>
    </row>
    <row r="1001">
      <c r="A1001" s="5" t="inlineStr">
        <is>
          <t>CCAJ-LP02/40/2023</t>
        </is>
      </c>
      <c r="B1001" s="6" t="n">
        <v>44953.8448353588</v>
      </c>
      <c r="C1001" s="5" t="inlineStr">
        <is>
          <t>3884 RIBANA RUTH REA RUEDA</t>
        </is>
      </c>
      <c r="D1001" s="7" t="n"/>
      <c r="E1001" s="8" t="n"/>
      <c r="F1001" s="9" t="n">
        <v>1155.2</v>
      </c>
      <c r="I1001" s="10" t="inlineStr">
        <is>
          <t>EFECTIVO</t>
        </is>
      </c>
      <c r="J1001" s="8" t="inlineStr">
        <is>
          <t>2597 JOSE MAIDANA LP - T06</t>
        </is>
      </c>
    </row>
    <row r="1002">
      <c r="A1002" s="11" t="inlineStr">
        <is>
          <t>SAP</t>
        </is>
      </c>
      <c r="B1002" s="3" t="n"/>
      <c r="C1002" s="3" t="n"/>
      <c r="D1002" s="7" t="n"/>
      <c r="E1002" s="8" t="n"/>
      <c r="F1002" s="37">
        <f>SUM(F946:G1001)</f>
        <v/>
      </c>
      <c r="H1002" s="9" t="n"/>
      <c r="I1002" s="5" t="n"/>
      <c r="J1002" s="8" t="n"/>
    </row>
    <row r="1003" ht="15.75" customHeight="1">
      <c r="A1003" s="13" t="inlineStr">
        <is>
          <t>FECHA</t>
        </is>
      </c>
      <c r="B1003" s="13" t="inlineStr">
        <is>
          <t>CIERRE DE CAJA</t>
        </is>
      </c>
      <c r="C1003" s="13" t="inlineStr">
        <is>
          <t>IMPORTE</t>
        </is>
      </c>
      <c r="D1003" s="14" t="n">
        <v>112673776</v>
      </c>
      <c r="E1003" s="8" t="n"/>
      <c r="H1003" s="9" t="n"/>
      <c r="I1003" s="5" t="n"/>
      <c r="J1003" s="8" t="n"/>
    </row>
    <row r="1004">
      <c r="A1004" s="5" t="n"/>
      <c r="B1004" s="6" t="n"/>
      <c r="C1004" s="5" t="n"/>
      <c r="D1004" s="7" t="n"/>
      <c r="E1004" s="8" t="n"/>
      <c r="H1004" s="9" t="n"/>
      <c r="I1004" s="5" t="n"/>
      <c r="J1004" s="8" t="n"/>
    </row>
    <row r="1005">
      <c r="A1005" s="5" t="n"/>
      <c r="B1005" s="6" t="n"/>
      <c r="C1005" s="5" t="n"/>
      <c r="D1005" s="7" t="n"/>
      <c r="E1005" s="8" t="n"/>
      <c r="H1005" s="9" t="n"/>
      <c r="I1005" s="5" t="n"/>
      <c r="J1005" s="8" t="n"/>
    </row>
    <row r="1006">
      <c r="A1006" s="1" t="inlineStr">
        <is>
          <t>Cierre Caja</t>
        </is>
      </c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3" t="inlineStr">
        <is>
          <t>Del 28/01/2023</t>
        </is>
      </c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98" t="inlineStr">
        <is>
          <t>Cierre Caja</t>
        </is>
      </c>
      <c r="B1008" s="98" t="inlineStr">
        <is>
          <t>Fecha</t>
        </is>
      </c>
      <c r="C1008" s="98" t="inlineStr">
        <is>
          <t>Cajero</t>
        </is>
      </c>
      <c r="D1008" s="98" t="inlineStr">
        <is>
          <t>Nro Voucher</t>
        </is>
      </c>
      <c r="E1008" s="98" t="inlineStr">
        <is>
          <t>Nro Cuenta</t>
        </is>
      </c>
      <c r="F1008" s="98" t="inlineStr">
        <is>
          <t>Tipo Ingreso</t>
        </is>
      </c>
      <c r="G1008" s="99" t="n"/>
      <c r="H1008" s="100" t="n"/>
      <c r="I1008" s="98" t="inlineStr">
        <is>
          <t>TIPO DE INGRESO</t>
        </is>
      </c>
      <c r="J1008" s="98" t="inlineStr">
        <is>
          <t>Cobrador</t>
        </is>
      </c>
    </row>
    <row r="1009">
      <c r="A1009" s="101" t="n"/>
      <c r="B1009" s="101" t="n"/>
      <c r="C1009" s="101" t="n"/>
      <c r="D1009" s="101" t="n"/>
      <c r="E1009" s="101" t="n"/>
      <c r="F1009" s="4" t="inlineStr">
        <is>
          <t>EFECTIVO</t>
        </is>
      </c>
      <c r="G1009" s="4" t="inlineStr">
        <is>
          <t>CHEQUE</t>
        </is>
      </c>
      <c r="H1009" s="4" t="inlineStr">
        <is>
          <t>TRANSFERENCIA</t>
        </is>
      </c>
      <c r="I1009" s="101" t="n"/>
      <c r="J1009" s="101" t="n"/>
    </row>
    <row r="1010">
      <c r="A1010" s="5" t="inlineStr">
        <is>
          <t>CCAJ-LP02/41/202</t>
        </is>
      </c>
      <c r="B1010" s="6" t="n">
        <v>44954.7185865625</v>
      </c>
      <c r="C1010" s="5" t="inlineStr">
        <is>
          <t>3884 RIBANA RUTH REA RUEDA</t>
        </is>
      </c>
      <c r="D1010" s="15" t="n">
        <v>451331328567</v>
      </c>
      <c r="E1010" s="8" t="inlineStr">
        <is>
          <t>BISA-100070022</t>
        </is>
      </c>
      <c r="H1010" s="9" t="n">
        <v>32131.24</v>
      </c>
      <c r="I1010" s="5" t="inlineStr">
        <is>
          <t>DEPÓSITO BANCARIO</t>
        </is>
      </c>
      <c r="J1010" s="5" t="inlineStr">
        <is>
          <t>2464 LUIS FERNANDO GUEVARA PECA</t>
        </is>
      </c>
    </row>
    <row r="1011">
      <c r="A1011" s="5" t="inlineStr">
        <is>
          <t>CCAJ-LP02/41/2023</t>
        </is>
      </c>
      <c r="B1011" s="6" t="n">
        <v>44954.7185865625</v>
      </c>
      <c r="C1011" s="5" t="inlineStr">
        <is>
          <t>3884 RIBANA RUTH REA RUEDA</t>
        </is>
      </c>
      <c r="D1011" s="15" t="n">
        <v>45133132856</v>
      </c>
      <c r="E1011" s="8" t="inlineStr">
        <is>
          <t>BISA-100070022</t>
        </is>
      </c>
      <c r="H1011" s="9" t="n">
        <v>7883.99</v>
      </c>
      <c r="I1011" s="5" t="inlineStr">
        <is>
          <t>DEPÓSITO BANCARIO</t>
        </is>
      </c>
      <c r="J1011" s="5" t="inlineStr">
        <is>
          <t>2464 LUIS FERNANDO GUEVARA PECA</t>
        </is>
      </c>
    </row>
    <row r="1012">
      <c r="A1012" s="5" t="inlineStr">
        <is>
          <t>CCAJ-LP02/41/2023</t>
        </is>
      </c>
      <c r="B1012" s="6" t="n">
        <v>44954.7185865625</v>
      </c>
      <c r="C1012" s="5" t="inlineStr">
        <is>
          <t>3884 RIBANA RUTH REA RUEDA</t>
        </is>
      </c>
      <c r="D1012" s="15" t="n">
        <v>451331328561</v>
      </c>
      <c r="E1012" s="8" t="inlineStr">
        <is>
          <t>BISA-100070022</t>
        </is>
      </c>
      <c r="H1012" s="9" t="n">
        <v>29288.45</v>
      </c>
      <c r="I1012" s="5" t="inlineStr">
        <is>
          <t>DEPÓSITO BANCARIO</t>
        </is>
      </c>
      <c r="J1012" s="5" t="inlineStr">
        <is>
          <t>2464 LUIS FERNANDO GUEVARA PECA</t>
        </is>
      </c>
    </row>
    <row r="1013">
      <c r="A1013" s="5" t="inlineStr">
        <is>
          <t>CCAJ-LP02/41/2023</t>
        </is>
      </c>
      <c r="B1013" s="6" t="n">
        <v>44954.7185865625</v>
      </c>
      <c r="C1013" s="5" t="inlineStr">
        <is>
          <t>3884 RIBANA RUTH REA RUEDA</t>
        </is>
      </c>
      <c r="D1013" s="15" t="n">
        <v>451331328562</v>
      </c>
      <c r="E1013" s="8" t="inlineStr">
        <is>
          <t>BISA-100070022</t>
        </is>
      </c>
      <c r="H1013" s="9" t="n">
        <v>470</v>
      </c>
      <c r="I1013" s="5" t="inlineStr">
        <is>
          <t>DEPÓSITO BANCARIO</t>
        </is>
      </c>
      <c r="J1013" s="5" t="inlineStr">
        <is>
          <t>2464 LUIS FERNANDO GUEVARA PECA</t>
        </is>
      </c>
    </row>
    <row r="1014">
      <c r="A1014" s="5" t="inlineStr">
        <is>
          <t>CCAJ-LP02/41/2023</t>
        </is>
      </c>
      <c r="B1014" s="6" t="n">
        <v>44954.7185865625</v>
      </c>
      <c r="C1014" s="5" t="inlineStr">
        <is>
          <t>3884 RIBANA RUTH REA RUEDA</t>
        </is>
      </c>
      <c r="D1014" s="15" t="n">
        <v>451331328563</v>
      </c>
      <c r="E1014" s="8" t="inlineStr">
        <is>
          <t>BISA-100070022</t>
        </is>
      </c>
      <c r="H1014" s="9" t="n">
        <v>27671.97</v>
      </c>
      <c r="I1014" s="5" t="inlineStr">
        <is>
          <t>DEPÓSITO BANCARIO</t>
        </is>
      </c>
      <c r="J1014" s="5" t="inlineStr">
        <is>
          <t>2464 LUIS FERNANDO GUEVARA PECA</t>
        </is>
      </c>
    </row>
    <row r="1015">
      <c r="A1015" s="5" t="inlineStr">
        <is>
          <t>CCAJ-LP02/41/2023</t>
        </is>
      </c>
      <c r="B1015" s="6" t="n">
        <v>44954.7185865625</v>
      </c>
      <c r="C1015" s="5" t="inlineStr">
        <is>
          <t>3884 RIBANA RUTH REA RUEDA</t>
        </is>
      </c>
      <c r="D1015" s="15" t="n">
        <v>451331328564</v>
      </c>
      <c r="E1015" s="8" t="inlineStr">
        <is>
          <t>BISA-100070022</t>
        </is>
      </c>
      <c r="H1015" s="9" t="n">
        <v>24803.24</v>
      </c>
      <c r="I1015" s="5" t="inlineStr">
        <is>
          <t>DEPÓSITO BANCARIO</t>
        </is>
      </c>
      <c r="J1015" s="5" t="inlineStr">
        <is>
          <t>2464 LUIS FERNANDO GUEVARA PECA</t>
        </is>
      </c>
    </row>
    <row r="1016">
      <c r="A1016" s="5" t="inlineStr">
        <is>
          <t>CCAJ-LP02/41/2023</t>
        </is>
      </c>
      <c r="B1016" s="6" t="n">
        <v>44954.7185865625</v>
      </c>
      <c r="C1016" s="5" t="inlineStr">
        <is>
          <t>3884 RIBANA RUTH REA RUEDA</t>
        </is>
      </c>
      <c r="D1016" s="15" t="n">
        <v>451331328565</v>
      </c>
      <c r="E1016" s="8" t="inlineStr">
        <is>
          <t>BISA-100070022</t>
        </is>
      </c>
      <c r="H1016" s="9" t="n">
        <v>25354.55</v>
      </c>
      <c r="I1016" s="5" t="inlineStr">
        <is>
          <t>DEPÓSITO BANCARIO</t>
        </is>
      </c>
      <c r="J1016" s="5" t="inlineStr">
        <is>
          <t>2464 LUIS FERNANDO GUEVARA PECA</t>
        </is>
      </c>
    </row>
    <row r="1017">
      <c r="A1017" s="5" t="inlineStr">
        <is>
          <t>CCAJ-LP02/41/2023</t>
        </is>
      </c>
      <c r="B1017" s="6" t="n">
        <v>44954.7185865625</v>
      </c>
      <c r="C1017" s="5" t="inlineStr">
        <is>
          <t>3884 RIBANA RUTH REA RUEDA</t>
        </is>
      </c>
      <c r="D1017" s="15" t="n">
        <v>451331328566</v>
      </c>
      <c r="E1017" s="8" t="inlineStr">
        <is>
          <t>BISA-100070022</t>
        </is>
      </c>
      <c r="H1017" s="9" t="n">
        <v>39138.75</v>
      </c>
      <c r="I1017" s="5" t="inlineStr">
        <is>
          <t>DEPÓSITO BANCARIO</t>
        </is>
      </c>
      <c r="J1017" s="5" t="inlineStr">
        <is>
          <t>2464 LUIS FERNANDO GUEVARA PECA</t>
        </is>
      </c>
    </row>
    <row r="1018">
      <c r="A1018" s="5" t="inlineStr">
        <is>
          <t>CCAJ-LP02/41/2023</t>
        </is>
      </c>
      <c r="B1018" s="6" t="n">
        <v>44954.7185865625</v>
      </c>
      <c r="C1018" s="5" t="inlineStr">
        <is>
          <t>3884 RIBANA RUTH REA RUEDA</t>
        </is>
      </c>
      <c r="D1018" s="15" t="n">
        <v>451331328568</v>
      </c>
      <c r="E1018" s="8" t="inlineStr">
        <is>
          <t>BISA-100070022</t>
        </is>
      </c>
      <c r="H1018" s="9" t="n">
        <v>37135.89</v>
      </c>
      <c r="I1018" s="5" t="inlineStr">
        <is>
          <t>DEPÓSITO BANCARIO</t>
        </is>
      </c>
      <c r="J1018" s="5" t="inlineStr">
        <is>
          <t>2464 LUIS FERNANDO GUEVARA PECA</t>
        </is>
      </c>
    </row>
    <row r="1019">
      <c r="A1019" s="5" t="inlineStr">
        <is>
          <t>CCAJ-LP02/41/2023</t>
        </is>
      </c>
      <c r="B1019" s="6" t="n">
        <v>44954.7185865625</v>
      </c>
      <c r="C1019" s="5" t="inlineStr">
        <is>
          <t>3884 RIBANA RUTH REA RUEDA</t>
        </is>
      </c>
      <c r="D1019" s="15" t="n">
        <v>45173195396</v>
      </c>
      <c r="E1019" s="8" t="inlineStr">
        <is>
          <t>BISA-100070022</t>
        </is>
      </c>
      <c r="H1019" s="9" t="n">
        <v>1653</v>
      </c>
      <c r="I1019" s="5" t="inlineStr">
        <is>
          <t>DEPÓSITO BANCARIO</t>
        </is>
      </c>
      <c r="J1019" s="5" t="inlineStr">
        <is>
          <t>4276 CARLOS MARCELO REQUENA TERAN</t>
        </is>
      </c>
    </row>
    <row r="1020">
      <c r="A1020" s="5" t="inlineStr">
        <is>
          <t>CCAJ-LP02/41/2023</t>
        </is>
      </c>
      <c r="B1020" s="6" t="n">
        <v>44954.7185865625</v>
      </c>
      <c r="C1020" s="5" t="inlineStr">
        <is>
          <t>3884 RIBANA RUTH REA RUEDA</t>
        </is>
      </c>
      <c r="D1020" s="15" t="n">
        <v>45113282563</v>
      </c>
      <c r="E1020" s="8" t="inlineStr">
        <is>
          <t>BISA-100070022</t>
        </is>
      </c>
      <c r="H1020" s="9" t="n">
        <v>28954</v>
      </c>
      <c r="I1020" s="5" t="inlineStr">
        <is>
          <t>DEPÓSITO BANCARIO</t>
        </is>
      </c>
      <c r="J1020" s="5" t="inlineStr">
        <is>
          <t>4276 CARLOS MARCELO REQUENA TERAN</t>
        </is>
      </c>
    </row>
    <row r="1021">
      <c r="A1021" s="5" t="inlineStr">
        <is>
          <t>CCAJ-LP02/41/2023</t>
        </is>
      </c>
      <c r="B1021" s="6" t="n">
        <v>44954.7185865625</v>
      </c>
      <c r="C1021" s="5" t="inlineStr">
        <is>
          <t>3884 RIBANA RUTH REA RUEDA</t>
        </is>
      </c>
      <c r="D1021" s="15" t="n">
        <v>45143499815</v>
      </c>
      <c r="E1021" s="8" t="inlineStr">
        <is>
          <t>BISA-100070022</t>
        </is>
      </c>
      <c r="H1021" s="9" t="n">
        <v>85.8</v>
      </c>
      <c r="I1021" s="5" t="inlineStr">
        <is>
          <t>DEPÓSITO BANCARIO</t>
        </is>
      </c>
      <c r="J1021" s="5" t="inlineStr">
        <is>
          <t>2464 LUIS FERNANDO GUEVARA PECA</t>
        </is>
      </c>
    </row>
    <row r="1022">
      <c r="A1022" s="5" t="inlineStr">
        <is>
          <t>CCAJ-LP02/41/2023</t>
        </is>
      </c>
      <c r="B1022" s="6" t="n">
        <v>44954.7185865625</v>
      </c>
      <c r="C1022" s="5" t="inlineStr">
        <is>
          <t>3884 RIBANA RUTH REA RUEDA</t>
        </is>
      </c>
      <c r="D1022" s="15" t="n">
        <v>451434998151</v>
      </c>
      <c r="E1022" s="8" t="inlineStr">
        <is>
          <t>BISA-100070022</t>
        </is>
      </c>
      <c r="H1022" s="9" t="n">
        <v>2730</v>
      </c>
      <c r="I1022" s="5" t="inlineStr">
        <is>
          <t>DEPÓSITO BANCARIO</t>
        </is>
      </c>
      <c r="J1022" s="5" t="inlineStr">
        <is>
          <t>2464 LUIS FERNANDO GUEVARA PECA</t>
        </is>
      </c>
    </row>
    <row r="1023">
      <c r="A1023" s="5" t="inlineStr">
        <is>
          <t>CCAJ-LP02/41/2023</t>
        </is>
      </c>
      <c r="B1023" s="6" t="n">
        <v>44954.7185865625</v>
      </c>
      <c r="C1023" s="5" t="inlineStr">
        <is>
          <t>3884 RIBANA RUTH REA RUEDA</t>
        </is>
      </c>
      <c r="D1023" s="15" t="n">
        <v>451434998152</v>
      </c>
      <c r="E1023" s="8" t="inlineStr">
        <is>
          <t>BISA-100070022</t>
        </is>
      </c>
      <c r="H1023" s="9" t="n">
        <v>12109.96</v>
      </c>
      <c r="I1023" s="5" t="inlineStr">
        <is>
          <t>DEPÓSITO BANCARIO</t>
        </is>
      </c>
      <c r="J1023" s="5" t="inlineStr">
        <is>
          <t>2464 LUIS FERNANDO GUEVARA PECA</t>
        </is>
      </c>
    </row>
    <row r="1024">
      <c r="A1024" s="5" t="inlineStr">
        <is>
          <t>CCAJ-LP02/41/2023</t>
        </is>
      </c>
      <c r="B1024" s="6" t="n">
        <v>44954.7185865625</v>
      </c>
      <c r="C1024" s="5" t="inlineStr">
        <is>
          <t>3884 RIBANA RUTH REA RUEDA</t>
        </is>
      </c>
      <c r="D1024" s="15" t="n">
        <v>451434998153</v>
      </c>
      <c r="E1024" s="8" t="inlineStr">
        <is>
          <t>BISA-100070022</t>
        </is>
      </c>
      <c r="H1024" s="9" t="n">
        <v>4778.4</v>
      </c>
      <c r="I1024" s="5" t="inlineStr">
        <is>
          <t>DEPÓSITO BANCARIO</t>
        </is>
      </c>
      <c r="J1024" s="5" t="inlineStr">
        <is>
          <t>2464 LUIS FERNANDO GUEVARA PECA</t>
        </is>
      </c>
    </row>
    <row r="1025">
      <c r="A1025" s="5" t="inlineStr">
        <is>
          <t>CCAJ-LP02/41/2023</t>
        </is>
      </c>
      <c r="B1025" s="6" t="n">
        <v>44954.7185865625</v>
      </c>
      <c r="C1025" s="5" t="inlineStr">
        <is>
          <t>3884 RIBANA RUTH REA RUEDA</t>
        </is>
      </c>
      <c r="D1025" s="15" t="n">
        <v>451434998154</v>
      </c>
      <c r="E1025" s="8" t="inlineStr">
        <is>
          <t>BISA-100070022</t>
        </is>
      </c>
      <c r="H1025" s="9" t="n">
        <v>21616.72</v>
      </c>
      <c r="I1025" s="5" t="inlineStr">
        <is>
          <t>DEPÓSITO BANCARIO</t>
        </is>
      </c>
      <c r="J1025" s="5" t="inlineStr">
        <is>
          <t>2464 LUIS FERNANDO GUEVARA PECA</t>
        </is>
      </c>
    </row>
    <row r="1026">
      <c r="A1026" s="5" t="inlineStr">
        <is>
          <t>CCAJ-LP02/41/2023</t>
        </is>
      </c>
      <c r="B1026" s="6" t="n">
        <v>44954.7185865625</v>
      </c>
      <c r="C1026" s="5" t="inlineStr">
        <is>
          <t>3884 RIBANA RUTH REA RUEDA</t>
        </is>
      </c>
      <c r="D1026" s="15" t="n">
        <v>451434998155</v>
      </c>
      <c r="E1026" s="8" t="inlineStr">
        <is>
          <t>BISA-100070022</t>
        </is>
      </c>
      <c r="H1026" s="9" t="n">
        <v>18969.6</v>
      </c>
      <c r="I1026" s="5" t="inlineStr">
        <is>
          <t>DEPÓSITO BANCARIO</t>
        </is>
      </c>
      <c r="J1026" s="5" t="inlineStr">
        <is>
          <t>2464 LUIS FERNANDO GUEVARA PECA</t>
        </is>
      </c>
    </row>
    <row r="1027">
      <c r="A1027" s="5" t="inlineStr">
        <is>
          <t>CCAJ-LP02/41/2023</t>
        </is>
      </c>
      <c r="B1027" s="6" t="n">
        <v>44954.7185865625</v>
      </c>
      <c r="C1027" s="5" t="inlineStr">
        <is>
          <t>3884 RIBANA RUTH REA RUEDA</t>
        </is>
      </c>
      <c r="D1027" s="15" t="n">
        <v>45173193066</v>
      </c>
      <c r="E1027" s="8" t="inlineStr">
        <is>
          <t>BISA-100070022</t>
        </is>
      </c>
      <c r="H1027" s="9" t="n">
        <v>7110.17</v>
      </c>
      <c r="I1027" s="5" t="inlineStr">
        <is>
          <t>DEPÓSITO BANCARIO</t>
        </is>
      </c>
      <c r="J1027" s="5" t="inlineStr">
        <is>
          <t>2464 LUIS FERNANDO GUEVARA PECA</t>
        </is>
      </c>
    </row>
    <row r="1028">
      <c r="A1028" s="5" t="inlineStr">
        <is>
          <t>CCAJ-LP02/41/2023</t>
        </is>
      </c>
      <c r="B1028" s="6" t="n">
        <v>44954.7185865625</v>
      </c>
      <c r="C1028" s="5" t="inlineStr">
        <is>
          <t>3884 RIBANA RUTH REA RUEDA</t>
        </is>
      </c>
      <c r="D1028" s="15" t="n">
        <v>451731930661</v>
      </c>
      <c r="E1028" s="8" t="inlineStr">
        <is>
          <t>BISA-100070022</t>
        </is>
      </c>
      <c r="H1028" s="9" t="n">
        <v>33508.26</v>
      </c>
      <c r="I1028" s="5" t="inlineStr">
        <is>
          <t>DEPÓSITO BANCARIO</t>
        </is>
      </c>
      <c r="J1028" s="5" t="inlineStr">
        <is>
          <t>2464 LUIS FERNANDO GUEVARA PECA</t>
        </is>
      </c>
    </row>
    <row r="1029">
      <c r="A1029" s="5" t="inlineStr">
        <is>
          <t>CCAJ-LP02/41/2023</t>
        </is>
      </c>
      <c r="B1029" s="6" t="n">
        <v>44954.7185865625</v>
      </c>
      <c r="C1029" s="5" t="inlineStr">
        <is>
          <t>3884 RIBANA RUTH REA RUEDA</t>
        </is>
      </c>
      <c r="D1029" s="15" t="n">
        <v>451731930662</v>
      </c>
      <c r="E1029" s="8" t="inlineStr">
        <is>
          <t>BISA-100070022</t>
        </is>
      </c>
      <c r="H1029" s="9" t="n">
        <v>18753.81</v>
      </c>
      <c r="I1029" s="5" t="inlineStr">
        <is>
          <t>DEPÓSITO BANCARIO</t>
        </is>
      </c>
      <c r="J1029" s="5" t="inlineStr">
        <is>
          <t>2464 LUIS FERNANDO GUEVARA PECA</t>
        </is>
      </c>
    </row>
    <row r="1030">
      <c r="A1030" s="5" t="inlineStr">
        <is>
          <t>CCAJ-LP02/41/2023</t>
        </is>
      </c>
      <c r="B1030" s="6" t="n">
        <v>44954.7185865625</v>
      </c>
      <c r="C1030" s="5" t="inlineStr">
        <is>
          <t>3884 RIBANA RUTH REA RUEDA</t>
        </is>
      </c>
      <c r="D1030" s="15" t="n">
        <v>451731930663</v>
      </c>
      <c r="E1030" s="8" t="inlineStr">
        <is>
          <t>BISA-100070022</t>
        </is>
      </c>
      <c r="H1030" s="9" t="n">
        <v>672</v>
      </c>
      <c r="I1030" s="5" t="inlineStr">
        <is>
          <t>DEPÓSITO BANCARIO</t>
        </is>
      </c>
      <c r="J1030" s="5" t="inlineStr">
        <is>
          <t>2464 LUIS FERNANDO GUEVARA PECA</t>
        </is>
      </c>
    </row>
    <row r="1031">
      <c r="A1031" s="5" t="inlineStr">
        <is>
          <t>CCAJ-LP02/41/2023</t>
        </is>
      </c>
      <c r="B1031" s="6" t="n">
        <v>44954.7185865625</v>
      </c>
      <c r="C1031" s="5" t="inlineStr">
        <is>
          <t>3884 RIBANA RUTH REA RUEDA</t>
        </is>
      </c>
      <c r="D1031" s="15" t="n">
        <v>451731930664</v>
      </c>
      <c r="E1031" s="8" t="inlineStr">
        <is>
          <t>BISA-100070022</t>
        </is>
      </c>
      <c r="H1031" s="9" t="n">
        <v>24237.37</v>
      </c>
      <c r="I1031" s="5" t="inlineStr">
        <is>
          <t>DEPÓSITO BANCARIO</t>
        </is>
      </c>
      <c r="J1031" s="5" t="inlineStr">
        <is>
          <t>2464 LUIS FERNANDO GUEVARA PECA</t>
        </is>
      </c>
    </row>
    <row r="1032">
      <c r="A1032" s="5" t="inlineStr">
        <is>
          <t>CCAJ-LP02/41/2023</t>
        </is>
      </c>
      <c r="B1032" s="6" t="n">
        <v>44954.7185865625</v>
      </c>
      <c r="C1032" s="5" t="inlineStr">
        <is>
          <t>3884 RIBANA RUTH REA RUEDA</t>
        </is>
      </c>
      <c r="D1032" s="15" t="n">
        <v>451731930665</v>
      </c>
      <c r="E1032" s="8" t="inlineStr">
        <is>
          <t>BISA-100070022</t>
        </is>
      </c>
      <c r="H1032" s="9" t="n">
        <v>22893.64</v>
      </c>
      <c r="I1032" s="5" t="inlineStr">
        <is>
          <t>DEPÓSITO BANCARIO</t>
        </is>
      </c>
      <c r="J1032" s="5" t="inlineStr">
        <is>
          <t>2464 LUIS FERNANDO GUEVARA PECA</t>
        </is>
      </c>
    </row>
    <row r="1033">
      <c r="A1033" s="5" t="inlineStr">
        <is>
          <t>CCAJ-LP02/41/2023</t>
        </is>
      </c>
      <c r="B1033" s="6" t="n">
        <v>44954.7185865625</v>
      </c>
      <c r="C1033" s="5" t="inlineStr">
        <is>
          <t>3884 RIBANA RUTH REA RUEDA</t>
        </is>
      </c>
      <c r="D1033" s="15" t="n">
        <v>451731930666</v>
      </c>
      <c r="E1033" s="8" t="inlineStr">
        <is>
          <t>BISA-100070022</t>
        </is>
      </c>
      <c r="H1033" s="9" t="n">
        <v>32889.97</v>
      </c>
      <c r="I1033" s="5" t="inlineStr">
        <is>
          <t>DEPÓSITO BANCARIO</t>
        </is>
      </c>
      <c r="J1033" s="5" t="inlineStr">
        <is>
          <t>2464 LUIS FERNANDO GUEVARA PECA</t>
        </is>
      </c>
    </row>
    <row r="1034">
      <c r="A1034" s="5" t="inlineStr">
        <is>
          <t>CCAJ-LP02/41/2023</t>
        </is>
      </c>
      <c r="B1034" s="6" t="n">
        <v>44954.7185865625</v>
      </c>
      <c r="C1034" s="5" t="inlineStr">
        <is>
          <t>3884 RIBANA RUTH REA RUEDA</t>
        </is>
      </c>
      <c r="D1034" s="15" t="n">
        <v>451731930667</v>
      </c>
      <c r="E1034" s="8" t="inlineStr">
        <is>
          <t>BISA-100070022</t>
        </is>
      </c>
      <c r="H1034" s="9" t="n">
        <v>31703.01</v>
      </c>
      <c r="I1034" s="5" t="inlineStr">
        <is>
          <t>DEPÓSITO BANCARIO</t>
        </is>
      </c>
      <c r="J1034" s="5" t="inlineStr">
        <is>
          <t>2464 LUIS FERNANDO GUEVARA PECA</t>
        </is>
      </c>
    </row>
    <row r="1035">
      <c r="A1035" s="5" t="inlineStr">
        <is>
          <t>CCAJ-LP02/41/2023</t>
        </is>
      </c>
      <c r="B1035" s="6" t="n">
        <v>44954.7185865625</v>
      </c>
      <c r="C1035" s="5" t="inlineStr">
        <is>
          <t>3884 RIBANA RUTH REA RUEDA</t>
        </is>
      </c>
      <c r="D1035" s="15" t="n">
        <v>451731930668</v>
      </c>
      <c r="E1035" s="8" t="inlineStr">
        <is>
          <t>BISA-100070022</t>
        </is>
      </c>
      <c r="H1035" s="9" t="n">
        <v>27575.87</v>
      </c>
      <c r="I1035" s="5" t="inlineStr">
        <is>
          <t>DEPÓSITO BANCARIO</t>
        </is>
      </c>
      <c r="J1035" s="5" t="inlineStr">
        <is>
          <t>2464 LUIS FERNANDO GUEVARA PECA</t>
        </is>
      </c>
    </row>
    <row r="1036">
      <c r="A1036" s="5" t="inlineStr">
        <is>
          <t>CCAJ-LP02/41/2023</t>
        </is>
      </c>
      <c r="B1036" s="6" t="n">
        <v>44954.7185865625</v>
      </c>
      <c r="C1036" s="5" t="inlineStr">
        <is>
          <t>3884 RIBANA RUTH REA RUEDA</t>
        </is>
      </c>
      <c r="D1036" s="15" t="n">
        <v>45123263616</v>
      </c>
      <c r="E1036" s="8" t="inlineStr">
        <is>
          <t>BISA-100070022</t>
        </is>
      </c>
      <c r="H1036" s="9" t="n">
        <v>13939.66</v>
      </c>
      <c r="I1036" s="5" t="inlineStr">
        <is>
          <t>DEPÓSITO BANCARIO</t>
        </is>
      </c>
      <c r="J1036" s="5" t="inlineStr">
        <is>
          <t>2464 LUIS FERNANDO GUEVARA PECA</t>
        </is>
      </c>
    </row>
    <row r="1037">
      <c r="A1037" s="5" t="inlineStr">
        <is>
          <t>CCAJ-LP02/41/2023</t>
        </is>
      </c>
      <c r="B1037" s="6" t="n">
        <v>44954.7185865625</v>
      </c>
      <c r="C1037" s="5" t="inlineStr">
        <is>
          <t>3884 RIBANA RUTH REA RUEDA</t>
        </is>
      </c>
      <c r="D1037" s="15" t="n">
        <v>451232636161</v>
      </c>
      <c r="E1037" s="8" t="inlineStr">
        <is>
          <t>BISA-100070022</t>
        </is>
      </c>
      <c r="H1037" s="9" t="n">
        <v>27101.03</v>
      </c>
      <c r="I1037" s="5" t="inlineStr">
        <is>
          <t>DEPÓSITO BANCARIO</t>
        </is>
      </c>
      <c r="J1037" s="5" t="inlineStr">
        <is>
          <t>2464 LUIS FERNANDO GUEVARA PECA</t>
        </is>
      </c>
    </row>
    <row r="1038">
      <c r="A1038" s="5" t="inlineStr">
        <is>
          <t>CCAJ-LP02/41/2023</t>
        </is>
      </c>
      <c r="B1038" s="6" t="n">
        <v>44954.7185865625</v>
      </c>
      <c r="C1038" s="5" t="inlineStr">
        <is>
          <t>3884 RIBANA RUTH REA RUEDA</t>
        </is>
      </c>
      <c r="D1038" s="15" t="n">
        <v>451232636162</v>
      </c>
      <c r="E1038" s="8" t="inlineStr">
        <is>
          <t>BISA-100070022</t>
        </is>
      </c>
      <c r="H1038" s="9" t="n">
        <v>44502.77</v>
      </c>
      <c r="I1038" s="5" t="inlineStr">
        <is>
          <t>DEPÓSITO BANCARIO</t>
        </is>
      </c>
      <c r="J1038" s="5" t="inlineStr">
        <is>
          <t>2464 LUIS FERNANDO GUEVARA PECA</t>
        </is>
      </c>
    </row>
    <row r="1039">
      <c r="A1039" s="5" t="inlineStr">
        <is>
          <t>CCAJ-LP02/41/2023</t>
        </is>
      </c>
      <c r="B1039" s="6" t="n">
        <v>44954.7185865625</v>
      </c>
      <c r="C1039" s="5" t="inlineStr">
        <is>
          <t>3884 RIBANA RUTH REA RUEDA</t>
        </is>
      </c>
      <c r="D1039" s="15" t="n">
        <v>451232636163</v>
      </c>
      <c r="E1039" s="8" t="inlineStr">
        <is>
          <t>BISA-100070022</t>
        </is>
      </c>
      <c r="H1039" s="9" t="n">
        <v>31357.97</v>
      </c>
      <c r="I1039" s="5" t="inlineStr">
        <is>
          <t>DEPÓSITO BANCARIO</t>
        </is>
      </c>
      <c r="J1039" s="5" t="inlineStr">
        <is>
          <t>2464 LUIS FERNANDO GUEVARA PECA</t>
        </is>
      </c>
    </row>
    <row r="1040">
      <c r="A1040" s="5" t="inlineStr">
        <is>
          <t>CCAJ-LP02/41/2023</t>
        </is>
      </c>
      <c r="B1040" s="6" t="n">
        <v>44954.7185865625</v>
      </c>
      <c r="C1040" s="5" t="inlineStr">
        <is>
          <t>3884 RIBANA RUTH REA RUEDA</t>
        </is>
      </c>
      <c r="D1040" s="15" t="n">
        <v>451232636164</v>
      </c>
      <c r="E1040" s="8" t="inlineStr">
        <is>
          <t>BISA-100070022</t>
        </is>
      </c>
      <c r="H1040" s="9" t="n">
        <v>26991.32</v>
      </c>
      <c r="I1040" s="5" t="inlineStr">
        <is>
          <t>DEPÓSITO BANCARIO</t>
        </is>
      </c>
      <c r="J1040" s="5" t="inlineStr">
        <is>
          <t>2464 LUIS FERNANDO GUEVARA PECA</t>
        </is>
      </c>
    </row>
    <row r="1041">
      <c r="A1041" s="5" t="inlineStr">
        <is>
          <t>CCAJ-LP02/41/2023</t>
        </is>
      </c>
      <c r="B1041" s="6" t="n">
        <v>44954.7185865625</v>
      </c>
      <c r="C1041" s="5" t="inlineStr">
        <is>
          <t>3884 RIBANA RUTH REA RUEDA</t>
        </is>
      </c>
      <c r="D1041" s="15" t="n">
        <v>451232636165</v>
      </c>
      <c r="E1041" s="8" t="inlineStr">
        <is>
          <t>BISA-100070022</t>
        </is>
      </c>
      <c r="H1041" s="9" t="n">
        <v>37344.35</v>
      </c>
      <c r="I1041" s="5" t="inlineStr">
        <is>
          <t>DEPÓSITO BANCARIO</t>
        </is>
      </c>
      <c r="J1041" s="5" t="inlineStr">
        <is>
          <t>2464 LUIS FERNANDO GUEVARA PECA</t>
        </is>
      </c>
    </row>
    <row r="1042">
      <c r="A1042" s="5" t="inlineStr">
        <is>
          <t>CCAJ-LP02/41/2023</t>
        </is>
      </c>
      <c r="B1042" s="6" t="n">
        <v>44954.7185865625</v>
      </c>
      <c r="C1042" s="5" t="inlineStr">
        <is>
          <t>3884 RIBANA RUTH REA RUEDA</t>
        </is>
      </c>
      <c r="D1042" s="15" t="n">
        <v>451232636166</v>
      </c>
      <c r="E1042" s="8" t="inlineStr">
        <is>
          <t>BISA-100070022</t>
        </is>
      </c>
      <c r="H1042" s="9" t="n">
        <v>32830.72</v>
      </c>
      <c r="I1042" s="5" t="inlineStr">
        <is>
          <t>DEPÓSITO BANCARIO</t>
        </is>
      </c>
      <c r="J1042" s="5" t="inlineStr">
        <is>
          <t>2464 LUIS FERNANDO GUEVARA PECA</t>
        </is>
      </c>
    </row>
    <row r="1043">
      <c r="A1043" s="5" t="inlineStr">
        <is>
          <t>CCAJ-LP02/41/2023</t>
        </is>
      </c>
      <c r="B1043" s="6" t="n">
        <v>44954.7185865625</v>
      </c>
      <c r="C1043" s="5" t="inlineStr">
        <is>
          <t>3884 RIBANA RUTH REA RUEDA</t>
        </is>
      </c>
      <c r="D1043" s="15" t="n">
        <v>451232636167</v>
      </c>
      <c r="E1043" s="8" t="inlineStr">
        <is>
          <t>BISA-100070022</t>
        </is>
      </c>
      <c r="H1043" s="9" t="n">
        <v>34581.1</v>
      </c>
      <c r="I1043" s="5" t="inlineStr">
        <is>
          <t>DEPÓSITO BANCARIO</t>
        </is>
      </c>
      <c r="J1043" s="5" t="inlineStr">
        <is>
          <t>2464 LUIS FERNANDO GUEVARA PECA</t>
        </is>
      </c>
    </row>
    <row r="1044">
      <c r="A1044" s="5" t="inlineStr">
        <is>
          <t>CCAJ-LP02/41/2023</t>
        </is>
      </c>
      <c r="B1044" s="6" t="n">
        <v>44954.7185865625</v>
      </c>
      <c r="C1044" s="5" t="inlineStr">
        <is>
          <t>3884 RIBANA RUTH REA RUEDA</t>
        </is>
      </c>
      <c r="D1044" s="15" t="n">
        <v>45133135198</v>
      </c>
      <c r="E1044" s="8" t="inlineStr">
        <is>
          <t>BISA-100070022</t>
        </is>
      </c>
      <c r="H1044" s="9" t="n">
        <v>1340</v>
      </c>
      <c r="I1044" s="5" t="inlineStr">
        <is>
          <t>DEPÓSITO BANCARIO</t>
        </is>
      </c>
      <c r="J1044" s="5" t="inlineStr">
        <is>
          <t>2464 LUIS FERNANDO GUEVARA PECA</t>
        </is>
      </c>
    </row>
    <row r="1045">
      <c r="A1045" s="5" t="inlineStr">
        <is>
          <t>CCAJ-LP02/41/2023</t>
        </is>
      </c>
      <c r="B1045" s="6" t="n">
        <v>44954.7185865625</v>
      </c>
      <c r="C1045" s="5" t="inlineStr">
        <is>
          <t>3884 RIBANA RUTH REA RUEDA</t>
        </is>
      </c>
      <c r="D1045" s="15" t="n">
        <v>45143502640</v>
      </c>
      <c r="E1045" s="8" t="inlineStr">
        <is>
          <t>BISA-100070022</t>
        </is>
      </c>
      <c r="H1045" s="9" t="n">
        <v>1089</v>
      </c>
      <c r="I1045" s="5" t="inlineStr">
        <is>
          <t>DEPÓSITO BANCARIO</t>
        </is>
      </c>
      <c r="J1045" s="5" t="inlineStr">
        <is>
          <t>2464 LUIS FERNANDO GUEVARA PECA</t>
        </is>
      </c>
    </row>
    <row r="1046">
      <c r="A1046" s="5" t="inlineStr">
        <is>
          <t>CCAJ-LP02/41/2023</t>
        </is>
      </c>
      <c r="B1046" s="6" t="n">
        <v>44954.7185865625</v>
      </c>
      <c r="C1046" s="5" t="inlineStr">
        <is>
          <t>3884 RIBANA RUTH REA RUEDA</t>
        </is>
      </c>
      <c r="D1046" s="7" t="n">
        <v>203980</v>
      </c>
      <c r="E1046" s="8" t="inlineStr">
        <is>
          <t>BISA-100070022</t>
        </is>
      </c>
      <c r="H1046" s="9" t="n">
        <v>18921.4</v>
      </c>
      <c r="I1046" s="5" t="inlineStr">
        <is>
          <t>DEPÓSITO BANCARIO</t>
        </is>
      </c>
      <c r="J1046" s="5" t="inlineStr">
        <is>
          <t>4190 JESUS FELCY MENDOZA CAHUANA</t>
        </is>
      </c>
    </row>
    <row r="1047">
      <c r="A1047" s="5" t="inlineStr">
        <is>
          <t>CCAJ-LP02/41/2023</t>
        </is>
      </c>
      <c r="B1047" s="6" t="n">
        <v>44954.7185865625</v>
      </c>
      <c r="C1047" s="5" t="inlineStr">
        <is>
          <t>3884 RIBANA RUTH REA RUEDA</t>
        </is>
      </c>
      <c r="D1047" s="7" t="n">
        <v>140179</v>
      </c>
      <c r="E1047" s="8" t="inlineStr">
        <is>
          <t>BISA-100070022</t>
        </is>
      </c>
      <c r="H1047" s="9" t="n">
        <v>7700</v>
      </c>
      <c r="I1047" s="5" t="inlineStr">
        <is>
          <t>DEPÓSITO BANCARIO</t>
        </is>
      </c>
      <c r="J1047" s="5" t="inlineStr">
        <is>
          <t>4276 CARLOS MARCELO REQUENA TERAN</t>
        </is>
      </c>
    </row>
    <row r="1048">
      <c r="A1048" s="11" t="inlineStr">
        <is>
          <t>SAP</t>
        </is>
      </c>
      <c r="B1048" s="3" t="n"/>
      <c r="C1048" s="3" t="n"/>
      <c r="D1048" s="7" t="n"/>
      <c r="E1048" s="8" t="n"/>
      <c r="H1048" s="9" t="n"/>
      <c r="I1048" s="5" t="n"/>
      <c r="J1048" s="8" t="n"/>
    </row>
    <row r="1049">
      <c r="A1049" s="13" t="inlineStr">
        <is>
          <t>FECHA</t>
        </is>
      </c>
      <c r="B1049" s="13" t="inlineStr">
        <is>
          <t>CIERRE DE CAJA</t>
        </is>
      </c>
      <c r="C1049" s="13" t="inlineStr">
        <is>
          <t>IMPORTE</t>
        </is>
      </c>
      <c r="D1049" s="7" t="n"/>
      <c r="E1049" s="8" t="n"/>
      <c r="H1049" s="9" t="n"/>
      <c r="I1049" s="5" t="n"/>
      <c r="J1049" s="8" t="n"/>
    </row>
    <row r="1050">
      <c r="A1050" s="40" t="inlineStr">
        <is>
          <t>TODOS FUERON DEPOSITOS</t>
        </is>
      </c>
      <c r="B1050" s="30" t="n"/>
    </row>
    <row r="1052">
      <c r="A1052" s="1" t="inlineStr">
        <is>
          <t>Cierre Caja</t>
        </is>
      </c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3" t="inlineStr">
        <is>
          <t>Del 30/01/2023</t>
        </is>
      </c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98" t="inlineStr">
        <is>
          <t>Cierre Caja</t>
        </is>
      </c>
      <c r="B1054" s="98" t="inlineStr">
        <is>
          <t>Fecha</t>
        </is>
      </c>
      <c r="C1054" s="98" t="inlineStr">
        <is>
          <t>Cajero</t>
        </is>
      </c>
      <c r="D1054" s="98" t="inlineStr">
        <is>
          <t>Nro Voucher</t>
        </is>
      </c>
      <c r="E1054" s="98" t="inlineStr">
        <is>
          <t>Nro Cuenta</t>
        </is>
      </c>
      <c r="F1054" s="98" t="inlineStr">
        <is>
          <t>Tipo Ingreso</t>
        </is>
      </c>
      <c r="G1054" s="99" t="n"/>
      <c r="H1054" s="100" t="n"/>
      <c r="I1054" s="98" t="inlineStr">
        <is>
          <t>TIPO DE INGRESO</t>
        </is>
      </c>
      <c r="J1054" s="98" t="inlineStr">
        <is>
          <t>Cobrador</t>
        </is>
      </c>
    </row>
    <row r="1055">
      <c r="A1055" s="101" t="n"/>
      <c r="B1055" s="101" t="n"/>
      <c r="C1055" s="101" t="n"/>
      <c r="D1055" s="101" t="n"/>
      <c r="E1055" s="101" t="n"/>
      <c r="F1055" s="4" t="inlineStr">
        <is>
          <t>EFECTIVO</t>
        </is>
      </c>
      <c r="G1055" s="4" t="inlineStr">
        <is>
          <t>CHEQUE</t>
        </is>
      </c>
      <c r="H1055" s="4" t="inlineStr">
        <is>
          <t>TRANSFERENCIA</t>
        </is>
      </c>
      <c r="I1055" s="101" t="n"/>
      <c r="J1055" s="101" t="n"/>
    </row>
    <row r="1056">
      <c r="A1056" s="5" t="inlineStr">
        <is>
          <t>CCAJ-LP02/42/2023</t>
        </is>
      </c>
      <c r="B1056" s="6" t="n">
        <v>44956.5389013426</v>
      </c>
      <c r="C1056" s="5" t="inlineStr">
        <is>
          <t>3884 RIBANA RUTH REA RUEDA</t>
        </is>
      </c>
      <c r="D1056" s="7" t="n"/>
      <c r="E1056" s="8" t="n"/>
      <c r="F1056" s="9" t="n">
        <v>17319.2</v>
      </c>
      <c r="I1056" s="10" t="inlineStr">
        <is>
          <t>EFECTIVO</t>
        </is>
      </c>
      <c r="J1056" s="5" t="inlineStr">
        <is>
          <t>266 SANTIAGO MACHACA CALCINA</t>
        </is>
      </c>
    </row>
    <row r="1057">
      <c r="A1057" s="5" t="inlineStr">
        <is>
          <t>CCAJ-LP02/42/2023</t>
        </is>
      </c>
      <c r="B1057" s="6" t="n">
        <v>44956.5389013426</v>
      </c>
      <c r="C1057" s="5" t="inlineStr">
        <is>
          <t>3884 RIBANA RUTH REA RUEDA</t>
        </is>
      </c>
      <c r="D1057" s="7" t="n"/>
      <c r="E1057" s="8" t="n"/>
      <c r="F1057" s="9" t="n">
        <v>10100.6</v>
      </c>
      <c r="I1057" s="10" t="inlineStr">
        <is>
          <t>EFECTIVO</t>
        </is>
      </c>
      <c r="J1057" s="8" t="inlineStr">
        <is>
          <t>304 ALFREDO MENDOZA APAZA</t>
        </is>
      </c>
    </row>
    <row r="1058">
      <c r="A1058" s="5" t="inlineStr">
        <is>
          <t>CCAJ-LP02/42/2023</t>
        </is>
      </c>
      <c r="B1058" s="6" t="n">
        <v>44956.5389013426</v>
      </c>
      <c r="C1058" s="5" t="inlineStr">
        <is>
          <t>3884 RIBANA RUTH REA RUEDA</t>
        </is>
      </c>
      <c r="D1058" s="7" t="n"/>
      <c r="E1058" s="8" t="n"/>
      <c r="F1058" s="9" t="n">
        <v>26590.9</v>
      </c>
      <c r="I1058" s="10" t="inlineStr">
        <is>
          <t>EFECTIVO</t>
        </is>
      </c>
      <c r="J1058" s="5" t="inlineStr">
        <is>
          <t>331 CARLOS ALFREDO GUTIERREZ HUANCA</t>
        </is>
      </c>
    </row>
    <row r="1059">
      <c r="A1059" s="5" t="inlineStr">
        <is>
          <t>CCAJ-LP02/42/2023</t>
        </is>
      </c>
      <c r="B1059" s="6" t="n">
        <v>44956.5389013426</v>
      </c>
      <c r="C1059" s="5" t="inlineStr">
        <is>
          <t>3884 RIBANA RUTH REA RUEDA</t>
        </is>
      </c>
      <c r="D1059" s="7" t="n"/>
      <c r="E1059" s="8" t="n"/>
      <c r="F1059" s="9" t="n">
        <v>5981.1</v>
      </c>
      <c r="I1059" s="10" t="inlineStr">
        <is>
          <t>EFECTIVO</t>
        </is>
      </c>
      <c r="J1059" s="5" t="inlineStr">
        <is>
          <t>584 FREDDY FEDERICO FLORES MARIN</t>
        </is>
      </c>
    </row>
    <row r="1060">
      <c r="A1060" s="5" t="inlineStr">
        <is>
          <t>CCAJ-LP02/42/2023</t>
        </is>
      </c>
      <c r="B1060" s="6" t="n">
        <v>44956.5389013426</v>
      </c>
      <c r="C1060" s="5" t="inlineStr">
        <is>
          <t>3884 RIBANA RUTH REA RUEDA</t>
        </is>
      </c>
      <c r="D1060" s="7" t="n"/>
      <c r="E1060" s="8" t="n"/>
      <c r="F1060" s="9" t="n">
        <v>13333.4</v>
      </c>
      <c r="I1060" s="10" t="inlineStr">
        <is>
          <t>EFECTIVO</t>
        </is>
      </c>
      <c r="J1060" s="5" t="inlineStr">
        <is>
          <t>1116 VLADIMIR FRANZ ATAHUACHI RODRIGUEZ</t>
        </is>
      </c>
    </row>
    <row r="1061">
      <c r="A1061" s="5" t="inlineStr">
        <is>
          <t>CCAJ-LP02/42/2023</t>
        </is>
      </c>
      <c r="B1061" s="6" t="n">
        <v>44956.5389013426</v>
      </c>
      <c r="C1061" s="5" t="inlineStr">
        <is>
          <t>3884 RIBANA RUTH REA RUEDA</t>
        </is>
      </c>
      <c r="D1061" s="7" t="n"/>
      <c r="E1061" s="8" t="n"/>
      <c r="F1061" s="9" t="n">
        <v>17769.9</v>
      </c>
      <c r="I1061" s="10" t="inlineStr">
        <is>
          <t>EFECTIVO</t>
        </is>
      </c>
      <c r="J1061" s="5" t="inlineStr">
        <is>
          <t>1180 JAIME RAMIRO CHACON PAREDES</t>
        </is>
      </c>
    </row>
    <row r="1062">
      <c r="A1062" s="5" t="inlineStr">
        <is>
          <t>CCAJ-LP02/42/2023</t>
        </is>
      </c>
      <c r="B1062" s="6" t="n">
        <v>44956.5389013426</v>
      </c>
      <c r="C1062" s="5" t="inlineStr">
        <is>
          <t>3884 RIBANA RUTH REA RUEDA</t>
        </is>
      </c>
      <c r="D1062" s="7" t="n"/>
      <c r="E1062" s="8" t="n"/>
      <c r="F1062" s="9" t="n">
        <v>116601.3</v>
      </c>
      <c r="I1062" s="10" t="inlineStr">
        <is>
          <t>EFECTIVO</t>
        </is>
      </c>
      <c r="J1062" s="5" t="inlineStr">
        <is>
          <t>2309 FERNANDO POMA ESCOBAR</t>
        </is>
      </c>
    </row>
    <row r="1063">
      <c r="A1063" s="5" t="inlineStr">
        <is>
          <t>CCAJ-LP02/42/2023</t>
        </is>
      </c>
      <c r="B1063" s="6" t="n">
        <v>44956.5389013426</v>
      </c>
      <c r="C1063" s="5" t="inlineStr">
        <is>
          <t>3884 RIBANA RUTH REA RUEDA</t>
        </is>
      </c>
      <c r="D1063" s="7" t="n"/>
      <c r="E1063" s="8" t="n"/>
      <c r="F1063" s="9" t="n">
        <v>8823.700000000001</v>
      </c>
      <c r="I1063" s="10" t="inlineStr">
        <is>
          <t>EFECTIVO</t>
        </is>
      </c>
      <c r="J1063" s="5" t="inlineStr">
        <is>
          <t>3052 JUAN JOSE MACHACA TORREZ</t>
        </is>
      </c>
    </row>
    <row r="1064">
      <c r="A1064" s="5" t="inlineStr">
        <is>
          <t>CCAJ-LP02/42/2023</t>
        </is>
      </c>
      <c r="B1064" s="6" t="n">
        <v>44956.5389013426</v>
      </c>
      <c r="C1064" s="5" t="inlineStr">
        <is>
          <t>3884 RIBANA RUTH REA RUEDA</t>
        </is>
      </c>
      <c r="D1064" s="7" t="n"/>
      <c r="E1064" s="8" t="n"/>
      <c r="F1064" s="9" t="n">
        <v>15899.8</v>
      </c>
      <c r="I1064" s="10" t="inlineStr">
        <is>
          <t>EFECTIVO</t>
        </is>
      </c>
      <c r="J1064" s="8" t="inlineStr">
        <is>
          <t>2597 JOSE MAIDANA LP - T01</t>
        </is>
      </c>
    </row>
    <row r="1065">
      <c r="A1065" s="5" t="inlineStr">
        <is>
          <t>CCAJ-LP02/42/2023</t>
        </is>
      </c>
      <c r="B1065" s="6" t="n">
        <v>44956.5389013426</v>
      </c>
      <c r="C1065" s="5" t="inlineStr">
        <is>
          <t>3884 RIBANA RUTH REA RUEDA</t>
        </is>
      </c>
      <c r="D1065" s="7" t="n"/>
      <c r="E1065" s="8" t="n"/>
      <c r="F1065" s="9" t="n">
        <v>6471.5</v>
      </c>
      <c r="I1065" s="10" t="inlineStr">
        <is>
          <t>EFECTIVO</t>
        </is>
      </c>
      <c r="J1065" s="8" t="inlineStr">
        <is>
          <t>2597 JOSE MAIDANA LP - T04</t>
        </is>
      </c>
    </row>
    <row r="1066">
      <c r="A1066" s="5" t="inlineStr">
        <is>
          <t>CCAJ-LP02/42/2023</t>
        </is>
      </c>
      <c r="B1066" s="6" t="n">
        <v>44956.5389013426</v>
      </c>
      <c r="C1066" s="5" t="inlineStr">
        <is>
          <t>3884 RIBANA RUTH REA RUEDA</t>
        </is>
      </c>
      <c r="D1066" s="7" t="n"/>
      <c r="E1066" s="8" t="n"/>
      <c r="F1066" s="9" t="n">
        <v>9205.299999999999</v>
      </c>
      <c r="I1066" s="10" t="inlineStr">
        <is>
          <t>EFECTIVO</t>
        </is>
      </c>
      <c r="J1066" s="8" t="inlineStr">
        <is>
          <t>2597 JOSE MAIDANA LP - T05</t>
        </is>
      </c>
    </row>
    <row r="1067">
      <c r="A1067" s="11" t="inlineStr">
        <is>
          <t>SAP</t>
        </is>
      </c>
      <c r="B1067" s="3" t="n"/>
      <c r="C1067" s="3" t="n"/>
      <c r="D1067" s="7" t="n"/>
      <c r="E1067" s="8" t="n"/>
      <c r="F1067" s="37">
        <f>SUM(F1056:G1066)</f>
        <v/>
      </c>
      <c r="G1067" s="9" t="n"/>
      <c r="I1067" s="10" t="n"/>
      <c r="J1067" s="8" t="n"/>
    </row>
    <row r="1068" ht="15.75" customHeight="1">
      <c r="A1068" s="13" t="inlineStr">
        <is>
          <t>FECHA</t>
        </is>
      </c>
      <c r="B1068" s="13" t="inlineStr">
        <is>
          <t>CIERRE DE CAJA</t>
        </is>
      </c>
      <c r="C1068" s="13" t="inlineStr">
        <is>
          <t>IMPORTE</t>
        </is>
      </c>
      <c r="D1068" s="14" t="n">
        <v>112673778</v>
      </c>
      <c r="E1068" s="8" t="n"/>
      <c r="G1068" s="9" t="n"/>
      <c r="I1068" s="10" t="n"/>
      <c r="J1068" s="8" t="n"/>
    </row>
    <row r="1069">
      <c r="A1069" s="5" t="n"/>
      <c r="B1069" s="6" t="n"/>
      <c r="C1069" s="5" t="n"/>
      <c r="D1069" s="7" t="n"/>
      <c r="E1069" s="8" t="n"/>
      <c r="G1069" s="9" t="n"/>
      <c r="I1069" s="10" t="n"/>
      <c r="J1069" s="8" t="n"/>
    </row>
    <row r="1070">
      <c r="A1070" s="5" t="n"/>
      <c r="B1070" s="6" t="n"/>
      <c r="C1070" s="5" t="n"/>
      <c r="D1070" s="7" t="n"/>
      <c r="E1070" s="8" t="n"/>
      <c r="G1070" s="9" t="n"/>
      <c r="I1070" s="10" t="n"/>
      <c r="J1070" s="8" t="n"/>
    </row>
    <row r="1071">
      <c r="A1071" s="5" t="inlineStr">
        <is>
          <t>CCAJ-LP02/43/202</t>
        </is>
      </c>
      <c r="B1071" s="6" t="n">
        <v>44956.87093736111</v>
      </c>
      <c r="C1071" s="5" t="inlineStr">
        <is>
          <t>3884 RIBANA RUTH REA RUEDA</t>
        </is>
      </c>
      <c r="D1071" s="15" t="n">
        <v>517173404296</v>
      </c>
      <c r="E1071" s="8" t="inlineStr">
        <is>
          <t>BISA-100070022</t>
        </is>
      </c>
      <c r="H1071" s="9" t="n">
        <v>369.6</v>
      </c>
      <c r="I1071" s="5" t="inlineStr">
        <is>
          <t>DEPÓSITO BANCARIO</t>
        </is>
      </c>
      <c r="J1071" s="5" t="inlineStr">
        <is>
          <t>2464 LUIS FERNANDO GUEVARA PECA</t>
        </is>
      </c>
    </row>
    <row r="1072">
      <c r="A1072" s="5" t="inlineStr">
        <is>
          <t>CCAJ-LP02/43/2023</t>
        </is>
      </c>
      <c r="B1072" s="6" t="n">
        <v>44956.87093736111</v>
      </c>
      <c r="C1072" s="5" t="inlineStr">
        <is>
          <t>3884 RIBANA RUTH REA RUEDA</t>
        </is>
      </c>
      <c r="D1072" s="15" t="n">
        <v>45123268867</v>
      </c>
      <c r="E1072" s="8" t="inlineStr">
        <is>
          <t>BISA-100070022</t>
        </is>
      </c>
      <c r="H1072" s="9" t="n">
        <v>334.6</v>
      </c>
      <c r="I1072" s="5" t="inlineStr">
        <is>
          <t>DEPÓSITO BANCARIO</t>
        </is>
      </c>
      <c r="J1072" s="5" t="inlineStr">
        <is>
          <t>4276 CARLOS MARCELO REQUENA TERAN</t>
        </is>
      </c>
    </row>
    <row r="1073">
      <c r="A1073" s="5" t="inlineStr">
        <is>
          <t>CCAJ-LP02/43/2023</t>
        </is>
      </c>
      <c r="B1073" s="6" t="n">
        <v>44956.87093736111</v>
      </c>
      <c r="C1073" s="5" t="inlineStr">
        <is>
          <t>3884 RIBANA RUTH REA RUEDA</t>
        </is>
      </c>
      <c r="D1073" s="15" t="n">
        <v>51717340429</v>
      </c>
      <c r="E1073" s="8" t="inlineStr">
        <is>
          <t>BISA-100070022</t>
        </is>
      </c>
      <c r="H1073" s="9" t="n">
        <v>498.96</v>
      </c>
      <c r="I1073" s="5" t="inlineStr">
        <is>
          <t>DEPÓSITO BANCARIO</t>
        </is>
      </c>
      <c r="J1073" s="5" t="inlineStr">
        <is>
          <t>2464 LUIS FERNANDO GUEVARA PECA</t>
        </is>
      </c>
    </row>
    <row r="1074">
      <c r="A1074" s="5" t="inlineStr">
        <is>
          <t>CCAJ-LP02/43/2023</t>
        </is>
      </c>
      <c r="B1074" s="6" t="n">
        <v>44956.87093736111</v>
      </c>
      <c r="C1074" s="5" t="inlineStr">
        <is>
          <t>3884 RIBANA RUTH REA RUEDA</t>
        </is>
      </c>
      <c r="D1074" s="15" t="n">
        <v>517173404291</v>
      </c>
      <c r="E1074" s="8" t="inlineStr">
        <is>
          <t>BISA-100070022</t>
        </is>
      </c>
      <c r="H1074" s="9" t="n">
        <v>1362.66</v>
      </c>
      <c r="I1074" s="5" t="inlineStr">
        <is>
          <t>DEPÓSITO BANCARIO</t>
        </is>
      </c>
      <c r="J1074" s="5" t="inlineStr">
        <is>
          <t>2464 LUIS FERNANDO GUEVARA PECA</t>
        </is>
      </c>
    </row>
    <row r="1075">
      <c r="A1075" s="5" t="inlineStr">
        <is>
          <t>CCAJ-LP02/43/2023</t>
        </is>
      </c>
      <c r="B1075" s="6" t="n">
        <v>44956.87093736111</v>
      </c>
      <c r="C1075" s="5" t="inlineStr">
        <is>
          <t>3884 RIBANA RUTH REA RUEDA</t>
        </is>
      </c>
      <c r="D1075" s="15" t="n">
        <v>517173404292</v>
      </c>
      <c r="E1075" s="8" t="inlineStr">
        <is>
          <t>BISA-100070022</t>
        </is>
      </c>
      <c r="H1075" s="9" t="n">
        <v>244.74</v>
      </c>
      <c r="I1075" s="5" t="inlineStr">
        <is>
          <t>DEPÓSITO BANCARIO</t>
        </is>
      </c>
      <c r="J1075" s="5" t="inlineStr">
        <is>
          <t>2464 LUIS FERNANDO GUEVARA PECA</t>
        </is>
      </c>
    </row>
    <row r="1076">
      <c r="A1076" s="5" t="inlineStr">
        <is>
          <t>CCAJ-LP02/43/2023</t>
        </is>
      </c>
      <c r="B1076" s="6" t="n">
        <v>44956.87093736111</v>
      </c>
      <c r="C1076" s="5" t="inlineStr">
        <is>
          <t>3884 RIBANA RUTH REA RUEDA</t>
        </is>
      </c>
      <c r="D1076" s="15" t="n">
        <v>517173404293</v>
      </c>
      <c r="E1076" s="8" t="inlineStr">
        <is>
          <t>BISA-100070022</t>
        </is>
      </c>
      <c r="H1076" s="9" t="n">
        <v>96</v>
      </c>
      <c r="I1076" s="5" t="inlineStr">
        <is>
          <t>DEPÓSITO BANCARIO</t>
        </is>
      </c>
      <c r="J1076" s="5" t="inlineStr">
        <is>
          <t>2464 LUIS FERNANDO GUEVARA PECA</t>
        </is>
      </c>
    </row>
    <row r="1077">
      <c r="A1077" s="5" t="inlineStr">
        <is>
          <t>CCAJ-LP02/43/2023</t>
        </is>
      </c>
      <c r="B1077" s="6" t="n">
        <v>44956.87093736111</v>
      </c>
      <c r="C1077" s="5" t="inlineStr">
        <is>
          <t>3884 RIBANA RUTH REA RUEDA</t>
        </is>
      </c>
      <c r="D1077" s="15" t="n">
        <v>517173404294</v>
      </c>
      <c r="E1077" s="8" t="inlineStr">
        <is>
          <t>BISA-100070022</t>
        </is>
      </c>
      <c r="H1077" s="9" t="n">
        <v>571.02</v>
      </c>
      <c r="I1077" s="5" t="inlineStr">
        <is>
          <t>DEPÓSITO BANCARIO</t>
        </is>
      </c>
      <c r="J1077" s="5" t="inlineStr">
        <is>
          <t>2464 LUIS FERNANDO GUEVARA PECA</t>
        </is>
      </c>
    </row>
    <row r="1078">
      <c r="A1078" s="5" t="inlineStr">
        <is>
          <t>CCAJ-LP02/43/2023</t>
        </is>
      </c>
      <c r="B1078" s="6" t="n">
        <v>44956.87093736111</v>
      </c>
      <c r="C1078" s="5" t="inlineStr">
        <is>
          <t>3884 RIBANA RUTH REA RUEDA</t>
        </is>
      </c>
      <c r="D1078" s="15" t="n">
        <v>517173404295</v>
      </c>
      <c r="E1078" s="8" t="inlineStr">
        <is>
          <t>BISA-100070022</t>
        </is>
      </c>
      <c r="H1078" s="9" t="n">
        <v>431.82</v>
      </c>
      <c r="I1078" s="5" t="inlineStr">
        <is>
          <t>DEPÓSITO BANCARIO</t>
        </is>
      </c>
      <c r="J1078" s="5" t="inlineStr">
        <is>
          <t>2464 LUIS FERNANDO GUEVARA PECA</t>
        </is>
      </c>
    </row>
    <row r="1079">
      <c r="A1079" s="5" t="inlineStr">
        <is>
          <t>CCAJ-LP02/43/2023</t>
        </is>
      </c>
      <c r="B1079" s="6" t="n">
        <v>44956.87093736111</v>
      </c>
      <c r="C1079" s="5" t="inlineStr">
        <is>
          <t>3884 RIBANA RUTH REA RUEDA</t>
        </is>
      </c>
      <c r="D1079" s="15" t="n">
        <v>517173404297</v>
      </c>
      <c r="E1079" s="8" t="inlineStr">
        <is>
          <t>BISA-100070022</t>
        </is>
      </c>
      <c r="H1079" s="9" t="n">
        <v>196.68</v>
      </c>
      <c r="I1079" s="5" t="inlineStr">
        <is>
          <t>DEPÓSITO BANCARIO</t>
        </is>
      </c>
      <c r="J1079" s="5" t="inlineStr">
        <is>
          <t>2464 LUIS FERNANDO GUEVARA PECA</t>
        </is>
      </c>
    </row>
    <row r="1080">
      <c r="A1080" s="5" t="inlineStr">
        <is>
          <t>CCAJ-LP02/43/2023</t>
        </is>
      </c>
      <c r="B1080" s="6" t="n">
        <v>44956.87093736111</v>
      </c>
      <c r="C1080" s="5" t="inlineStr">
        <is>
          <t>3884 RIBANA RUTH REA RUEDA</t>
        </is>
      </c>
      <c r="D1080" s="15" t="n">
        <v>51717337719</v>
      </c>
      <c r="E1080" s="8" t="inlineStr">
        <is>
          <t>BISA-100070022</t>
        </is>
      </c>
      <c r="H1080" s="9" t="n">
        <v>174.18</v>
      </c>
      <c r="I1080" s="5" t="inlineStr">
        <is>
          <t>DEPÓSITO BANCARIO</t>
        </is>
      </c>
      <c r="J1080" s="5" t="inlineStr">
        <is>
          <t>2464 LUIS FERNANDO GUEVARA PECA</t>
        </is>
      </c>
    </row>
    <row r="1081">
      <c r="A1081" s="5" t="inlineStr">
        <is>
          <t>CCAJ-LP02/43/2023</t>
        </is>
      </c>
      <c r="B1081" s="6" t="n">
        <v>44956.87093736111</v>
      </c>
      <c r="C1081" s="5" t="inlineStr">
        <is>
          <t>3884 RIBANA RUTH REA RUEDA</t>
        </is>
      </c>
      <c r="D1081" s="15" t="n">
        <v>517173377191</v>
      </c>
      <c r="E1081" s="8" t="inlineStr">
        <is>
          <t>BISA-100070022</t>
        </is>
      </c>
      <c r="H1081" s="9" t="n">
        <v>9805.389999999999</v>
      </c>
      <c r="I1081" s="5" t="inlineStr">
        <is>
          <t>DEPÓSITO BANCARIO</t>
        </is>
      </c>
      <c r="J1081" s="5" t="inlineStr">
        <is>
          <t>2464 LUIS FERNANDO GUEVARA PECA</t>
        </is>
      </c>
    </row>
    <row r="1082">
      <c r="A1082" s="5" t="inlineStr">
        <is>
          <t>CCAJ-LP02/43/2023</t>
        </is>
      </c>
      <c r="B1082" s="6" t="n">
        <v>44956.87093736111</v>
      </c>
      <c r="C1082" s="5" t="inlineStr">
        <is>
          <t>3884 RIBANA RUTH REA RUEDA</t>
        </is>
      </c>
      <c r="D1082" s="7" t="n">
        <v>36690551</v>
      </c>
      <c r="E1082" s="5" t="inlineStr">
        <is>
          <t>BANCO UNION-10000020161539</t>
        </is>
      </c>
      <c r="H1082" s="9" t="n">
        <v>43000</v>
      </c>
      <c r="I1082" s="5" t="inlineStr">
        <is>
          <t>DEPÓSITO BANCARIO</t>
        </is>
      </c>
      <c r="J1082" s="5" t="inlineStr">
        <is>
          <t>2464 LUIS FERNANDO GUEVARA PECA</t>
        </is>
      </c>
    </row>
    <row r="1083">
      <c r="A1083" s="5" t="inlineStr">
        <is>
          <t>CCAJ-LP02/43/2023</t>
        </is>
      </c>
      <c r="B1083" s="6" t="n">
        <v>44956.87093736111</v>
      </c>
      <c r="C1083" s="5" t="inlineStr">
        <is>
          <t>3884 RIBANA RUTH REA RUEDA</t>
        </is>
      </c>
      <c r="D1083" s="15" t="n">
        <v>45173197141</v>
      </c>
      <c r="E1083" s="8" t="inlineStr">
        <is>
          <t>BISA-100070022</t>
        </is>
      </c>
      <c r="H1083" s="9" t="n">
        <v>107.5</v>
      </c>
      <c r="I1083" s="5" t="inlineStr">
        <is>
          <t>DEPÓSITO BANCARIO</t>
        </is>
      </c>
      <c r="J1083" s="5" t="inlineStr">
        <is>
          <t>2464 LUIS FERNANDO GUEVARA PECA</t>
        </is>
      </c>
    </row>
    <row r="1084">
      <c r="A1084" s="5" t="inlineStr">
        <is>
          <t>CCAJ-LP02/43/2023</t>
        </is>
      </c>
      <c r="B1084" s="6" t="n">
        <v>44956.87093736111</v>
      </c>
      <c r="C1084" s="5" t="inlineStr">
        <is>
          <t>3884 RIBANA RUTH REA RUEDA</t>
        </is>
      </c>
      <c r="D1084" s="15" t="n">
        <v>45123269832</v>
      </c>
      <c r="E1084" s="8" t="inlineStr">
        <is>
          <t>BISA-100070022</t>
        </is>
      </c>
      <c r="H1084" s="9" t="n">
        <v>3492</v>
      </c>
      <c r="I1084" s="5" t="inlineStr">
        <is>
          <t>DEPÓSITO BANCARIO</t>
        </is>
      </c>
      <c r="J1084" s="5" t="inlineStr">
        <is>
          <t>2464 LUIS FERNANDO GUEVARA PECA</t>
        </is>
      </c>
    </row>
    <row r="1085">
      <c r="A1085" s="5" t="inlineStr">
        <is>
          <t>CCAJ-LP02/43/2023</t>
        </is>
      </c>
      <c r="B1085" s="6" t="n">
        <v>44956.87093736111</v>
      </c>
      <c r="C1085" s="5" t="inlineStr">
        <is>
          <t>3884 RIBANA RUTH REA RUEDA</t>
        </is>
      </c>
      <c r="D1085" s="15" t="n">
        <v>51117504196</v>
      </c>
      <c r="E1085" s="8" t="inlineStr">
        <is>
          <t>BISA-100070022</t>
        </is>
      </c>
      <c r="H1085" s="9" t="n">
        <v>11084.99</v>
      </c>
      <c r="I1085" s="5" t="inlineStr">
        <is>
          <t>DEPÓSITO BANCARIO</t>
        </is>
      </c>
      <c r="J1085" s="5" t="inlineStr">
        <is>
          <t>2464 LUIS FERNANDO GUEVARA PECA</t>
        </is>
      </c>
    </row>
    <row r="1086">
      <c r="A1086" s="5" t="inlineStr">
        <is>
          <t>CCAJ-LP02/43/2023</t>
        </is>
      </c>
      <c r="B1086" s="6" t="n">
        <v>44956.87093736111</v>
      </c>
      <c r="C1086" s="5" t="inlineStr">
        <is>
          <t>3884 RIBANA RUTH REA RUEDA</t>
        </is>
      </c>
      <c r="D1086" s="15" t="n">
        <v>45163224695</v>
      </c>
      <c r="E1086" s="8" t="inlineStr">
        <is>
          <t>BISA-100070022</t>
        </is>
      </c>
      <c r="H1086" s="9" t="n">
        <v>371</v>
      </c>
      <c r="I1086" s="5" t="inlineStr">
        <is>
          <t>DEPÓSITO BANCARIO</t>
        </is>
      </c>
      <c r="J1086" s="5" t="inlineStr">
        <is>
          <t>2464 LUIS FERNANDO GUEVARA PECA</t>
        </is>
      </c>
    </row>
    <row r="1087">
      <c r="A1087" s="5" t="inlineStr">
        <is>
          <t>CCAJ-LP02/43/2023</t>
        </is>
      </c>
      <c r="B1087" s="6" t="n">
        <v>44956.87093736111</v>
      </c>
      <c r="C1087" s="5" t="inlineStr">
        <is>
          <t>3884 RIBANA RUTH REA RUEDA</t>
        </is>
      </c>
      <c r="D1087" s="15" t="n">
        <v>45163224718</v>
      </c>
      <c r="E1087" s="8" t="inlineStr">
        <is>
          <t>BISA-100070022</t>
        </is>
      </c>
      <c r="H1087" s="9" t="n">
        <v>225.35</v>
      </c>
      <c r="I1087" s="5" t="inlineStr">
        <is>
          <t>DEPÓSITO BANCARIO</t>
        </is>
      </c>
      <c r="J1087" s="5" t="inlineStr">
        <is>
          <t>2464 LUIS FERNANDO GUEVARA PECA</t>
        </is>
      </c>
    </row>
    <row r="1088">
      <c r="A1088" s="5" t="inlineStr">
        <is>
          <t>CCAJ-LP02/43/2023</t>
        </is>
      </c>
      <c r="B1088" s="6" t="n">
        <v>44956.87093736111</v>
      </c>
      <c r="C1088" s="5" t="inlineStr">
        <is>
          <t>3884 RIBANA RUTH REA RUEDA</t>
        </is>
      </c>
      <c r="D1088" s="7" t="n">
        <v>36772889</v>
      </c>
      <c r="E1088" s="5" t="inlineStr">
        <is>
          <t>BANCO UNION-10000020161539</t>
        </is>
      </c>
      <c r="H1088" s="9" t="n">
        <v>20214.8</v>
      </c>
      <c r="I1088" s="5" t="inlineStr">
        <is>
          <t>DEPÓSITO BANCARIO</t>
        </is>
      </c>
      <c r="J1088" s="5" t="inlineStr">
        <is>
          <t>2464 LUIS FERNANDO GUEVARA PECA</t>
        </is>
      </c>
    </row>
    <row r="1089">
      <c r="A1089" s="5" t="inlineStr">
        <is>
          <t>CCAJ-LP02/43/2023</t>
        </is>
      </c>
      <c r="B1089" s="6" t="n">
        <v>44956.87093736111</v>
      </c>
      <c r="C1089" s="5" t="inlineStr">
        <is>
          <t>3884 RIBANA RUTH REA RUEDA</t>
        </is>
      </c>
      <c r="D1089" s="7" t="n">
        <v>367728891</v>
      </c>
      <c r="E1089" s="5" t="inlineStr">
        <is>
          <t>BANCO UNION-10000020161539</t>
        </is>
      </c>
      <c r="H1089" s="9" t="n">
        <v>10055.05</v>
      </c>
      <c r="I1089" s="5" t="inlineStr">
        <is>
          <t>DEPÓSITO BANCARIO</t>
        </is>
      </c>
      <c r="J1089" s="5" t="inlineStr">
        <is>
          <t>2464 LUIS FERNANDO GUEVARA PECA</t>
        </is>
      </c>
    </row>
    <row r="1090">
      <c r="A1090" s="5" t="inlineStr">
        <is>
          <t>CCAJ-LP02/43/2023</t>
        </is>
      </c>
      <c r="B1090" s="6" t="n">
        <v>44956.87093736111</v>
      </c>
      <c r="C1090" s="5" t="inlineStr">
        <is>
          <t>3884 RIBANA RUTH REA RUEDA</t>
        </is>
      </c>
      <c r="D1090" s="7" t="n">
        <v>367728892</v>
      </c>
      <c r="E1090" s="5" t="inlineStr">
        <is>
          <t>BANCO UNION-10000020161539</t>
        </is>
      </c>
      <c r="H1090" s="9" t="n">
        <v>8730.15</v>
      </c>
      <c r="I1090" s="5" t="inlineStr">
        <is>
          <t>DEPÓSITO BANCARIO</t>
        </is>
      </c>
      <c r="J1090" s="5" t="inlineStr">
        <is>
          <t>2464 LUIS FERNANDO GUEVARA PECA</t>
        </is>
      </c>
    </row>
    <row r="1091">
      <c r="A1091" s="5" t="inlineStr">
        <is>
          <t>CCAJ-LP02/43/2023</t>
        </is>
      </c>
      <c r="B1091" s="6" t="n">
        <v>44956.87093736111</v>
      </c>
      <c r="C1091" s="5" t="inlineStr">
        <is>
          <t>3884 RIBANA RUTH REA RUEDA</t>
        </is>
      </c>
      <c r="D1091" s="15" t="n">
        <v>80520570658</v>
      </c>
      <c r="E1091" s="8" t="inlineStr">
        <is>
          <t>BISA-100070022</t>
        </is>
      </c>
      <c r="H1091" s="9" t="n">
        <v>2628</v>
      </c>
      <c r="I1091" s="5" t="inlineStr">
        <is>
          <t>DEPÓSITO BANCARIO</t>
        </is>
      </c>
      <c r="J1091" s="5" t="inlineStr">
        <is>
          <t>4276 CARLOS MARCELO REQUENA TERAN</t>
        </is>
      </c>
    </row>
    <row r="1092">
      <c r="A1092" s="5" t="inlineStr">
        <is>
          <t>CCAJ-LP02/43/2023</t>
        </is>
      </c>
      <c r="B1092" s="6" t="n">
        <v>44956.87093736111</v>
      </c>
      <c r="C1092" s="5" t="inlineStr">
        <is>
          <t>3884 RIBANA RUTH REA RUEDA</t>
        </is>
      </c>
      <c r="D1092" s="15" t="n">
        <v>45123269425</v>
      </c>
      <c r="E1092" s="8" t="inlineStr">
        <is>
          <t>BISA-100070022</t>
        </is>
      </c>
      <c r="H1092" s="9" t="n">
        <v>904.21</v>
      </c>
      <c r="I1092" s="5" t="inlineStr">
        <is>
          <t>DEPÓSITO BANCARIO</t>
        </is>
      </c>
      <c r="J1092" s="5" t="inlineStr">
        <is>
          <t>4276 CARLOS MARCELO REQUENA TERAN</t>
        </is>
      </c>
    </row>
    <row r="1093">
      <c r="A1093" s="5" t="inlineStr">
        <is>
          <t>CCAJ-LP02/43/2023</t>
        </is>
      </c>
      <c r="B1093" s="6" t="n">
        <v>44956.87093736111</v>
      </c>
      <c r="C1093" s="5" t="inlineStr">
        <is>
          <t>3884 RIBANA RUTH REA RUEDA</t>
        </is>
      </c>
      <c r="D1093" s="15" t="n">
        <v>45123269642</v>
      </c>
      <c r="E1093" s="8" t="inlineStr">
        <is>
          <t>BISA-100070022</t>
        </is>
      </c>
      <c r="H1093" s="9" t="n">
        <v>1535.56</v>
      </c>
      <c r="I1093" s="5" t="inlineStr">
        <is>
          <t>DEPÓSITO BANCARIO</t>
        </is>
      </c>
      <c r="J1093" s="5" t="inlineStr">
        <is>
          <t>4276 CARLOS MARCELO REQUENA TERAN</t>
        </is>
      </c>
    </row>
    <row r="1094">
      <c r="A1094" s="5" t="inlineStr">
        <is>
          <t>CCAJ-LP02/43/2023</t>
        </is>
      </c>
      <c r="B1094" s="6" t="n">
        <v>44956.87093736111</v>
      </c>
      <c r="C1094" s="5" t="inlineStr">
        <is>
          <t>3884 RIBANA RUTH REA RUEDA</t>
        </is>
      </c>
      <c r="D1094" s="7" t="n">
        <v>240257</v>
      </c>
      <c r="E1094" s="8" t="inlineStr">
        <is>
          <t>BISA-100070022</t>
        </is>
      </c>
      <c r="H1094" s="9" t="n">
        <v>632.5700000000001</v>
      </c>
      <c r="I1094" s="5" t="inlineStr">
        <is>
          <t>DEPÓSITO BANCARIO</t>
        </is>
      </c>
      <c r="J1094" s="5" t="inlineStr">
        <is>
          <t>4276 CARLOS MARCELO REQUENA TERAN</t>
        </is>
      </c>
    </row>
    <row r="1095">
      <c r="A1095" s="5" t="inlineStr">
        <is>
          <t>CCAJ-LP02/43/2023</t>
        </is>
      </c>
      <c r="B1095" s="6" t="n">
        <v>44956.87093736111</v>
      </c>
      <c r="C1095" s="5" t="inlineStr">
        <is>
          <t>3884 RIBANA RUTH REA RUEDA</t>
        </is>
      </c>
      <c r="D1095" s="7" t="n">
        <v>240256</v>
      </c>
      <c r="E1095" s="8" t="inlineStr">
        <is>
          <t>BISA-100070022</t>
        </is>
      </c>
      <c r="H1095" s="9" t="n">
        <v>25653.8</v>
      </c>
      <c r="I1095" s="5" t="inlineStr">
        <is>
          <t>DEPÓSITO BANCARIO</t>
        </is>
      </c>
      <c r="J1095" s="5" t="inlineStr">
        <is>
          <t>4276 CARLOS MARCELO REQUENA TERAN</t>
        </is>
      </c>
    </row>
    <row r="1096">
      <c r="A1096" s="5" t="inlineStr">
        <is>
          <t>CCAJ-LP02/43/2023</t>
        </is>
      </c>
      <c r="B1096" s="6" t="n">
        <v>44956.87093736111</v>
      </c>
      <c r="C1096" s="5" t="inlineStr">
        <is>
          <t>3884 RIBANA RUTH REA RUEDA</t>
        </is>
      </c>
      <c r="D1096" s="7" t="n">
        <v>173518</v>
      </c>
      <c r="E1096" s="5" t="inlineStr">
        <is>
          <t>MERCANTIL SANTA CRUZ-4010374232</t>
        </is>
      </c>
      <c r="H1096" s="9" t="n">
        <v>3900</v>
      </c>
      <c r="I1096" s="5" t="inlineStr">
        <is>
          <t>DEPÓSITO BANCARIO</t>
        </is>
      </c>
      <c r="J1096" s="5" t="inlineStr">
        <is>
          <t>4276 CARLOS MARCELO REQUENA TERAN</t>
        </is>
      </c>
    </row>
    <row r="1097">
      <c r="A1097" s="5" t="inlineStr">
        <is>
          <t>CCAJ-LP02/43/2023</t>
        </is>
      </c>
      <c r="B1097" s="6" t="n">
        <v>44956.87093736111</v>
      </c>
      <c r="C1097" s="5" t="inlineStr">
        <is>
          <t>3884 RIBANA RUTH REA RUEDA</t>
        </is>
      </c>
      <c r="D1097" s="7" t="n">
        <v>140322</v>
      </c>
      <c r="E1097" s="8" t="inlineStr">
        <is>
          <t>BISA-100070022</t>
        </is>
      </c>
      <c r="H1097" s="9" t="n">
        <v>33363.7</v>
      </c>
      <c r="I1097" s="5" t="inlineStr">
        <is>
          <t>DEPÓSITO BANCARIO</t>
        </is>
      </c>
      <c r="J1097" s="5" t="inlineStr">
        <is>
          <t>4190 JESUS FELCY MENDOZA CAHUANA</t>
        </is>
      </c>
    </row>
    <row r="1098">
      <c r="A1098" s="5" t="inlineStr">
        <is>
          <t>CCAJ-LP02/43/2023</t>
        </is>
      </c>
      <c r="B1098" s="6" t="n">
        <v>44956.87093736111</v>
      </c>
      <c r="C1098" s="5" t="inlineStr">
        <is>
          <t>3884 RIBANA RUTH REA RUEDA</t>
        </is>
      </c>
      <c r="D1098" s="7" t="n">
        <v>140321</v>
      </c>
      <c r="E1098" s="8" t="inlineStr">
        <is>
          <t>BISA-100070022</t>
        </is>
      </c>
      <c r="H1098" s="9" t="n">
        <v>1417.16</v>
      </c>
      <c r="I1098" s="5" t="inlineStr">
        <is>
          <t>DEPÓSITO BANCARIO</t>
        </is>
      </c>
      <c r="J1098" s="5" t="inlineStr">
        <is>
          <t>4190 JESUS FELCY MENDOZA CAHUANA</t>
        </is>
      </c>
    </row>
    <row r="1099">
      <c r="A1099" s="5" t="inlineStr">
        <is>
          <t>CCAJ-LP02/43/2023</t>
        </is>
      </c>
      <c r="B1099" s="6" t="n">
        <v>44956.87093736111</v>
      </c>
      <c r="C1099" s="5" t="inlineStr">
        <is>
          <t>3884 RIBANA RUTH REA RUEDA</t>
        </is>
      </c>
      <c r="D1099" s="7" t="n">
        <v>183324</v>
      </c>
      <c r="E1099" s="5" t="inlineStr">
        <is>
          <t>MERCANTIL SANTA CRUZ-4010374232</t>
        </is>
      </c>
      <c r="H1099" s="9" t="n">
        <v>11949.5</v>
      </c>
      <c r="I1099" s="5" t="inlineStr">
        <is>
          <t>DEPÓSITO BANCARIO</t>
        </is>
      </c>
      <c r="J1099" s="5" t="inlineStr">
        <is>
          <t>4190 JESUS FELCY MENDOZA CAHUANA</t>
        </is>
      </c>
    </row>
    <row r="1100">
      <c r="A1100" s="5" t="inlineStr">
        <is>
          <t>CCAJ-LP02/43/2023</t>
        </is>
      </c>
      <c r="B1100" s="6" t="n">
        <v>44956.87093736111</v>
      </c>
      <c r="C1100" s="5" t="inlineStr">
        <is>
          <t>3884 RIBANA RUTH REA RUEDA</t>
        </is>
      </c>
      <c r="D1100" s="7" t="n"/>
      <c r="E1100" s="8" t="n"/>
      <c r="F1100" s="9" t="n">
        <v>8280.4</v>
      </c>
      <c r="I1100" s="10" t="inlineStr">
        <is>
          <t>EFECTIVO</t>
        </is>
      </c>
      <c r="J1100" s="8" t="inlineStr">
        <is>
          <t>108 GREGORIO RAMIREZ APAZA</t>
        </is>
      </c>
    </row>
    <row r="1101">
      <c r="A1101" s="5" t="inlineStr">
        <is>
          <t>CCAJ-LP02/43/2023</t>
        </is>
      </c>
      <c r="B1101" s="6" t="n">
        <v>44956.87093736111</v>
      </c>
      <c r="C1101" s="5" t="inlineStr">
        <is>
          <t>3884 RIBANA RUTH REA RUEDA</t>
        </is>
      </c>
      <c r="D1101" s="7" t="n"/>
      <c r="E1101" s="8" t="n"/>
      <c r="F1101" s="9" t="n">
        <v>5170</v>
      </c>
      <c r="I1101" s="10" t="inlineStr">
        <is>
          <t>EFECTIVO</t>
        </is>
      </c>
      <c r="J1101" s="5" t="inlineStr">
        <is>
          <t>136 OSCAR REYNALDO LIMACHI SURCO</t>
        </is>
      </c>
    </row>
    <row r="1102">
      <c r="A1102" s="5" t="inlineStr">
        <is>
          <t>CCAJ-LP02/43/2023</t>
        </is>
      </c>
      <c r="B1102" s="6" t="n">
        <v>44956.87093736111</v>
      </c>
      <c r="C1102" s="5" t="inlineStr">
        <is>
          <t>3884 RIBANA RUTH REA RUEDA</t>
        </is>
      </c>
      <c r="D1102" s="7" t="n"/>
      <c r="E1102" s="8" t="n"/>
      <c r="F1102" s="9" t="n">
        <v>1999.7</v>
      </c>
      <c r="I1102" s="10" t="inlineStr">
        <is>
          <t>EFECTIVO</t>
        </is>
      </c>
      <c r="J1102" s="5" t="inlineStr">
        <is>
          <t>266 SANTIAGO MACHACA CALCINA</t>
        </is>
      </c>
    </row>
    <row r="1103">
      <c r="A1103" s="5" t="inlineStr">
        <is>
          <t>CCAJ-LP02/43/2023</t>
        </is>
      </c>
      <c r="B1103" s="6" t="n">
        <v>44956.87093736111</v>
      </c>
      <c r="C1103" s="5" t="inlineStr">
        <is>
          <t>3884 RIBANA RUTH REA RUEDA</t>
        </is>
      </c>
      <c r="D1103" s="7" t="n"/>
      <c r="E1103" s="8" t="n"/>
      <c r="F1103" s="9" t="n">
        <v>3113</v>
      </c>
      <c r="I1103" s="10" t="inlineStr">
        <is>
          <t>EFECTIVO</t>
        </is>
      </c>
      <c r="J1103" s="8" t="inlineStr">
        <is>
          <t>304 ALFREDO MENDOZA APAZA</t>
        </is>
      </c>
    </row>
    <row r="1104">
      <c r="A1104" s="5" t="inlineStr">
        <is>
          <t>CCAJ-LP02/43/2023</t>
        </is>
      </c>
      <c r="B1104" s="6" t="n">
        <v>44956.87093736111</v>
      </c>
      <c r="C1104" s="5" t="inlineStr">
        <is>
          <t>3884 RIBANA RUTH REA RUEDA</t>
        </is>
      </c>
      <c r="D1104" s="7" t="n"/>
      <c r="E1104" s="8" t="n"/>
      <c r="F1104" s="9" t="n">
        <v>3875.7</v>
      </c>
      <c r="I1104" s="10" t="inlineStr">
        <is>
          <t>EFECTIVO</t>
        </is>
      </c>
      <c r="J1104" s="5" t="inlineStr">
        <is>
          <t>584 FREDDY FEDERICO FLORES MARIN</t>
        </is>
      </c>
    </row>
    <row r="1105">
      <c r="A1105" s="5" t="inlineStr">
        <is>
          <t>CCAJ-LP02/43/2023</t>
        </is>
      </c>
      <c r="B1105" s="6" t="n">
        <v>44956.87093736111</v>
      </c>
      <c r="C1105" s="5" t="inlineStr">
        <is>
          <t>3884 RIBANA RUTH REA RUEDA</t>
        </is>
      </c>
      <c r="D1105" s="7" t="n"/>
      <c r="E1105" s="8" t="n"/>
      <c r="F1105" s="9" t="n">
        <v>282.9</v>
      </c>
      <c r="I1105" s="10" t="inlineStr">
        <is>
          <t>EFECTIVO</t>
        </is>
      </c>
      <c r="J1105" s="5" t="inlineStr">
        <is>
          <t>667 WILLIAMS EDSON SANCHEZ SILVA</t>
        </is>
      </c>
    </row>
    <row r="1106">
      <c r="A1106" s="5" t="inlineStr">
        <is>
          <t>CCAJ-LP02/43/2023</t>
        </is>
      </c>
      <c r="B1106" s="6" t="n">
        <v>44956.87093736111</v>
      </c>
      <c r="C1106" s="5" t="inlineStr">
        <is>
          <t>3884 RIBANA RUTH REA RUEDA</t>
        </is>
      </c>
      <c r="D1106" s="7" t="n"/>
      <c r="E1106" s="8" t="n"/>
      <c r="F1106" s="9" t="n">
        <v>6580.6</v>
      </c>
      <c r="I1106" s="10" t="inlineStr">
        <is>
          <t>EFECTIVO</t>
        </is>
      </c>
      <c r="J1106" s="5" t="inlineStr">
        <is>
          <t>883 FRANKLIN CARDOZO RIVERA</t>
        </is>
      </c>
    </row>
    <row r="1107">
      <c r="A1107" s="5" t="inlineStr">
        <is>
          <t>CCAJ-LP02/43/2023</t>
        </is>
      </c>
      <c r="B1107" s="6" t="n">
        <v>44956.87093736111</v>
      </c>
      <c r="C1107" s="5" t="inlineStr">
        <is>
          <t>3884 RIBANA RUTH REA RUEDA</t>
        </is>
      </c>
      <c r="D1107" s="7" t="n"/>
      <c r="E1107" s="8" t="n"/>
      <c r="F1107" s="9" t="n">
        <v>2153.2</v>
      </c>
      <c r="I1107" s="10" t="inlineStr">
        <is>
          <t>EFECTIVO</t>
        </is>
      </c>
      <c r="J1107" s="5" t="inlineStr">
        <is>
          <t>1116 VLADIMIR FRANZ ATAHUACHI RODRIGUEZ</t>
        </is>
      </c>
    </row>
    <row r="1108">
      <c r="A1108" s="5" t="inlineStr">
        <is>
          <t>CCAJ-LP02/43/2023</t>
        </is>
      </c>
      <c r="B1108" s="6" t="n">
        <v>44956.87093736111</v>
      </c>
      <c r="C1108" s="5" t="inlineStr">
        <is>
          <t>3884 RIBANA RUTH REA RUEDA</t>
        </is>
      </c>
      <c r="D1108" s="7" t="n"/>
      <c r="E1108" s="8" t="n"/>
      <c r="F1108" s="9" t="n">
        <v>95093.8</v>
      </c>
      <c r="I1108" s="10" t="inlineStr">
        <is>
          <t>EFECTIVO</t>
        </is>
      </c>
      <c r="J1108" s="5" t="inlineStr">
        <is>
          <t>2309 FERNANDO POMA ESCOBAR</t>
        </is>
      </c>
    </row>
    <row r="1109">
      <c r="A1109" s="5" t="inlineStr">
        <is>
          <t>CCAJ-LP02/43/2023</t>
        </is>
      </c>
      <c r="B1109" s="6" t="n">
        <v>44956.87093736111</v>
      </c>
      <c r="C1109" s="5" t="inlineStr">
        <is>
          <t>3884 RIBANA RUTH REA RUEDA</t>
        </is>
      </c>
      <c r="D1109" s="7" t="n"/>
      <c r="E1109" s="8" t="n"/>
      <c r="F1109" s="9" t="n">
        <v>16715</v>
      </c>
      <c r="I1109" s="10" t="inlineStr">
        <is>
          <t>EFECTIVO</t>
        </is>
      </c>
      <c r="J1109" s="5" t="inlineStr">
        <is>
          <t>3052 JUAN JOSE MACHACA TORREZ</t>
        </is>
      </c>
    </row>
    <row r="1110">
      <c r="A1110" s="5" t="inlineStr">
        <is>
          <t>CCAJ-LP02/43/2023</t>
        </is>
      </c>
      <c r="B1110" s="6" t="n">
        <v>44956.87093736111</v>
      </c>
      <c r="C1110" s="5" t="inlineStr">
        <is>
          <t>3884 RIBANA RUTH REA RUEDA</t>
        </is>
      </c>
      <c r="D1110" s="7" t="n"/>
      <c r="E1110" s="8" t="n"/>
      <c r="F1110" s="9" t="n">
        <v>0.2</v>
      </c>
      <c r="I1110" s="10" t="inlineStr">
        <is>
          <t>EFECTIVO</t>
        </is>
      </c>
      <c r="J1110" s="5" t="inlineStr">
        <is>
          <t>2464 LUIS FERNANDO GUEVARA PECA</t>
        </is>
      </c>
    </row>
    <row r="1111">
      <c r="A1111" s="5" t="inlineStr">
        <is>
          <t>CCAJ-LP02/43/2023</t>
        </is>
      </c>
      <c r="B1111" s="6" t="n">
        <v>44956.87093736111</v>
      </c>
      <c r="C1111" s="5" t="inlineStr">
        <is>
          <t>3884 RIBANA RUTH REA RUEDA</t>
        </is>
      </c>
      <c r="D1111" s="7" t="n"/>
      <c r="E1111" s="8" t="n"/>
      <c r="F1111" s="9" t="n">
        <v>3219.6</v>
      </c>
      <c r="I1111" s="10" t="inlineStr">
        <is>
          <t>EFECTIVO</t>
        </is>
      </c>
      <c r="J1111" s="8" t="inlineStr">
        <is>
          <t>2597 JOSE MAIDANA LP - T01</t>
        </is>
      </c>
    </row>
    <row r="1112">
      <c r="A1112" s="5" t="inlineStr">
        <is>
          <t>CCAJ-LP02/43/2023</t>
        </is>
      </c>
      <c r="B1112" s="6" t="n">
        <v>44956.87093736111</v>
      </c>
      <c r="C1112" s="5" t="inlineStr">
        <is>
          <t>3884 RIBANA RUTH REA RUEDA</t>
        </is>
      </c>
      <c r="D1112" s="7" t="n"/>
      <c r="E1112" s="8" t="n"/>
      <c r="F1112" s="9" t="n">
        <v>8851.9</v>
      </c>
      <c r="I1112" s="10" t="inlineStr">
        <is>
          <t>EFECTIVO</t>
        </is>
      </c>
      <c r="J1112" s="8" t="inlineStr">
        <is>
          <t>2597 JOSE MAIDANA LP - T02</t>
        </is>
      </c>
    </row>
    <row r="1113">
      <c r="A1113" s="5" t="inlineStr">
        <is>
          <t>CCAJ-LP02/43/2023</t>
        </is>
      </c>
      <c r="B1113" s="6" t="n">
        <v>44956.87093736111</v>
      </c>
      <c r="C1113" s="5" t="inlineStr">
        <is>
          <t>3884 RIBANA RUTH REA RUEDA</t>
        </is>
      </c>
      <c r="D1113" s="7" t="n"/>
      <c r="E1113" s="8" t="n"/>
      <c r="F1113" s="9" t="n">
        <v>8741.4</v>
      </c>
      <c r="I1113" s="10" t="inlineStr">
        <is>
          <t>EFECTIVO</t>
        </is>
      </c>
      <c r="J1113" s="8" t="inlineStr">
        <is>
          <t>2597 JOSE MAIDANA LP - T03</t>
        </is>
      </c>
    </row>
    <row r="1114">
      <c r="A1114" s="5" t="inlineStr">
        <is>
          <t>CCAJ-LP02/43/2023</t>
        </is>
      </c>
      <c r="B1114" s="6" t="n">
        <v>44956.87093736111</v>
      </c>
      <c r="C1114" s="5" t="inlineStr">
        <is>
          <t>3884 RIBANA RUTH REA RUEDA</t>
        </is>
      </c>
      <c r="D1114" s="7" t="n"/>
      <c r="E1114" s="8" t="n"/>
      <c r="F1114" s="9" t="n">
        <v>8425</v>
      </c>
      <c r="I1114" s="10" t="inlineStr">
        <is>
          <t>EFECTIVO</t>
        </is>
      </c>
      <c r="J1114" s="8" t="inlineStr">
        <is>
          <t>2597 JOSE MAIDANA LP - T04</t>
        </is>
      </c>
    </row>
    <row r="1115">
      <c r="A1115" s="5" t="inlineStr">
        <is>
          <t>CCAJ-LP02/43/2023</t>
        </is>
      </c>
      <c r="B1115" s="6" t="n">
        <v>44956.87093736111</v>
      </c>
      <c r="C1115" s="5" t="inlineStr">
        <is>
          <t>3884 RIBANA RUTH REA RUEDA</t>
        </is>
      </c>
      <c r="D1115" s="7" t="n"/>
      <c r="E1115" s="8" t="n"/>
      <c r="F1115" s="9" t="n">
        <v>10227.2</v>
      </c>
      <c r="I1115" s="10" t="inlineStr">
        <is>
          <t>EFECTIVO</t>
        </is>
      </c>
      <c r="J1115" s="8" t="inlineStr">
        <is>
          <t>2597 JOSE MAIDANA LP - T05</t>
        </is>
      </c>
    </row>
    <row r="1116">
      <c r="A1116" s="11" t="inlineStr">
        <is>
          <t>SAP</t>
        </is>
      </c>
      <c r="B1116" s="3" t="n"/>
      <c r="C1116" s="3" t="n"/>
      <c r="D1116" s="7" t="n"/>
      <c r="E1116" s="8" t="n"/>
      <c r="F1116" s="37">
        <f>SUM(F1071:G1115)</f>
        <v/>
      </c>
      <c r="G1116" s="9" t="n"/>
      <c r="I1116" s="10" t="n"/>
      <c r="J1116" s="8" t="n"/>
    </row>
    <row r="1117" ht="15.75" customHeight="1">
      <c r="A1117" s="13" t="inlineStr">
        <is>
          <t>FECHA</t>
        </is>
      </c>
      <c r="B1117" s="13" t="inlineStr">
        <is>
          <t>CIERRE DE CAJA</t>
        </is>
      </c>
      <c r="C1117" s="13" t="inlineStr">
        <is>
          <t>IMPORTE</t>
        </is>
      </c>
      <c r="D1117" s="14" t="n">
        <v>112691616</v>
      </c>
      <c r="E1117" s="8" t="n"/>
      <c r="G1117" s="9" t="n"/>
      <c r="I1117" s="10" t="n"/>
      <c r="J1117" s="8" t="n"/>
    </row>
    <row r="1118">
      <c r="A1118" s="5" t="n"/>
      <c r="B1118" s="6" t="n"/>
      <c r="C1118" s="5" t="n"/>
      <c r="D1118" s="7" t="n"/>
      <c r="E1118" s="8" t="n"/>
      <c r="G1118" s="9" t="n"/>
      <c r="I1118" s="10" t="n"/>
      <c r="J1118" s="8" t="n"/>
    </row>
    <row r="1120">
      <c r="A1120" s="1" t="inlineStr">
        <is>
          <t>Cierre Caja</t>
        </is>
      </c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3" t="inlineStr">
        <is>
          <t>Del 31/01/2023</t>
        </is>
      </c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98" t="inlineStr">
        <is>
          <t>Cierre Caja</t>
        </is>
      </c>
      <c r="B1122" s="98" t="inlineStr">
        <is>
          <t>Fecha</t>
        </is>
      </c>
      <c r="C1122" s="98" t="inlineStr">
        <is>
          <t>Cajero</t>
        </is>
      </c>
      <c r="D1122" s="98" t="inlineStr">
        <is>
          <t>Nro Voucher</t>
        </is>
      </c>
      <c r="E1122" s="98" t="inlineStr">
        <is>
          <t>Nro Cuenta</t>
        </is>
      </c>
      <c r="F1122" s="98" t="inlineStr">
        <is>
          <t>Tipo Ingreso</t>
        </is>
      </c>
      <c r="G1122" s="99" t="n"/>
      <c r="H1122" s="100" t="n"/>
      <c r="I1122" s="98" t="inlineStr">
        <is>
          <t>TIPO DE INGRESO</t>
        </is>
      </c>
      <c r="J1122" s="98" t="inlineStr">
        <is>
          <t>Cobrador</t>
        </is>
      </c>
    </row>
    <row r="1123">
      <c r="A1123" s="101" t="n"/>
      <c r="B1123" s="101" t="n"/>
      <c r="C1123" s="101" t="n"/>
      <c r="D1123" s="101" t="n"/>
      <c r="E1123" s="101" t="n"/>
      <c r="F1123" s="4" t="inlineStr">
        <is>
          <t>EFECTIVO</t>
        </is>
      </c>
      <c r="G1123" s="4" t="inlineStr">
        <is>
          <t>CHEQUE</t>
        </is>
      </c>
      <c r="H1123" s="4" t="inlineStr">
        <is>
          <t>TRANSFERENCIA</t>
        </is>
      </c>
      <c r="I1123" s="101" t="n"/>
      <c r="J1123" s="101" t="n"/>
    </row>
    <row r="1124">
      <c r="A1124" s="5" t="inlineStr">
        <is>
          <t>CCAJ-LP02/44/2023</t>
        </is>
      </c>
      <c r="B1124" s="6" t="n">
        <v>44957.48087434028</v>
      </c>
      <c r="C1124" s="5" t="inlineStr">
        <is>
          <t>3884 RIBANA RUTH REA RUEDA</t>
        </is>
      </c>
      <c r="D1124" s="10" t="n"/>
      <c r="E1124" s="8" t="n"/>
      <c r="F1124" s="9" t="n">
        <v>7648</v>
      </c>
      <c r="I1124" s="10" t="inlineStr">
        <is>
          <t>EFECTIVO</t>
        </is>
      </c>
      <c r="J1124" s="8" t="inlineStr">
        <is>
          <t>108 GREGORIO RAMIREZ APAZA</t>
        </is>
      </c>
    </row>
    <row r="1125">
      <c r="A1125" s="5" t="inlineStr">
        <is>
          <t>CCAJ-LP02/44/2023</t>
        </is>
      </c>
      <c r="B1125" s="6" t="n">
        <v>44957.48087434028</v>
      </c>
      <c r="C1125" s="5" t="inlineStr">
        <is>
          <t>3884 RIBANA RUTH REA RUEDA</t>
        </is>
      </c>
      <c r="D1125" s="10" t="n"/>
      <c r="E1125" s="8" t="n"/>
      <c r="F1125" s="9" t="n">
        <v>7745.4</v>
      </c>
      <c r="I1125" s="10" t="inlineStr">
        <is>
          <t>EFECTIVO</t>
        </is>
      </c>
      <c r="J1125" s="5" t="inlineStr">
        <is>
          <t>136 OSCAR REYNALDO LIMACHI SURCO</t>
        </is>
      </c>
    </row>
    <row r="1126">
      <c r="A1126" s="5" t="inlineStr">
        <is>
          <t>CCAJ-LP02/44/2023</t>
        </is>
      </c>
      <c r="B1126" s="6" t="n">
        <v>44957.48087434028</v>
      </c>
      <c r="C1126" s="5" t="inlineStr">
        <is>
          <t>3884 RIBANA RUTH REA RUEDA</t>
        </is>
      </c>
      <c r="D1126" s="10" t="n"/>
      <c r="E1126" s="8" t="n"/>
      <c r="F1126" s="9" t="n">
        <v>10512.6</v>
      </c>
      <c r="I1126" s="10" t="inlineStr">
        <is>
          <t>EFECTIVO</t>
        </is>
      </c>
      <c r="J1126" s="5" t="inlineStr">
        <is>
          <t>331 CARLOS ALFREDO GUTIERREZ HUANCA</t>
        </is>
      </c>
    </row>
    <row r="1127">
      <c r="A1127" s="5" t="inlineStr">
        <is>
          <t>CCAJ-LP02/44/2023</t>
        </is>
      </c>
      <c r="B1127" s="6" t="n">
        <v>44957.48087434028</v>
      </c>
      <c r="C1127" s="5" t="inlineStr">
        <is>
          <t>3884 RIBANA RUTH REA RUEDA</t>
        </is>
      </c>
      <c r="D1127" s="10" t="n"/>
      <c r="E1127" s="8" t="n"/>
      <c r="F1127" s="9" t="n">
        <v>16156.5</v>
      </c>
      <c r="I1127" s="10" t="inlineStr">
        <is>
          <t>EFECTIVO</t>
        </is>
      </c>
      <c r="J1127" s="5" t="inlineStr">
        <is>
          <t>883 FRANKLIN CARDOZO RIVERA</t>
        </is>
      </c>
    </row>
    <row r="1128">
      <c r="A1128" s="5" t="inlineStr">
        <is>
          <t>CCAJ-LP02/44/2023</t>
        </is>
      </c>
      <c r="B1128" s="6" t="n">
        <v>44957.48087434028</v>
      </c>
      <c r="C1128" s="5" t="inlineStr">
        <is>
          <t>3884 RIBANA RUTH REA RUEDA</t>
        </is>
      </c>
      <c r="D1128" s="10" t="n"/>
      <c r="E1128" s="8" t="n"/>
      <c r="F1128" s="9" t="n">
        <v>7162.6</v>
      </c>
      <c r="I1128" s="10" t="inlineStr">
        <is>
          <t>EFECTIVO</t>
        </is>
      </c>
      <c r="J1128" s="5" t="inlineStr">
        <is>
          <t>1180 JAIME RAMIRO CHACON PAREDES</t>
        </is>
      </c>
    </row>
    <row r="1129">
      <c r="A1129" s="5" t="inlineStr">
        <is>
          <t>CCAJ-LP02/44/2023</t>
        </is>
      </c>
      <c r="B1129" s="6" t="n">
        <v>44957.48087434028</v>
      </c>
      <c r="C1129" s="5" t="inlineStr">
        <is>
          <t>3884 RIBANA RUTH REA RUEDA</t>
        </is>
      </c>
      <c r="D1129" s="10" t="n"/>
      <c r="E1129" s="8" t="n"/>
      <c r="F1129" s="9" t="n">
        <v>9168.200000000001</v>
      </c>
      <c r="I1129" s="10" t="inlineStr">
        <is>
          <t>EFECTIVO</t>
        </is>
      </c>
      <c r="J1129" s="8" t="inlineStr">
        <is>
          <t>2597 JOSE MAIDANA LP - T03</t>
        </is>
      </c>
    </row>
    <row r="1130">
      <c r="A1130" s="11" t="inlineStr">
        <is>
          <t>SAP</t>
        </is>
      </c>
      <c r="B1130" s="3" t="n"/>
      <c r="C1130" s="3" t="n"/>
      <c r="D1130" s="7" t="n"/>
      <c r="E1130" s="8" t="n"/>
      <c r="F1130" s="37">
        <f>SUM(F1124:G1129)</f>
        <v/>
      </c>
      <c r="G1130" s="9" t="n"/>
      <c r="I1130" s="10" t="n"/>
      <c r="J1130" s="5" t="n"/>
    </row>
    <row r="1131" ht="15.75" customHeight="1">
      <c r="A1131" s="13" t="inlineStr">
        <is>
          <t>FECHA</t>
        </is>
      </c>
      <c r="B1131" s="13" t="inlineStr">
        <is>
          <t>CIERRE DE CAJA</t>
        </is>
      </c>
      <c r="C1131" s="13" t="inlineStr">
        <is>
          <t>IMPORTE</t>
        </is>
      </c>
      <c r="D1131" s="14" t="n">
        <v>112691617</v>
      </c>
      <c r="E1131" s="8" t="n"/>
      <c r="G1131" s="9" t="n"/>
      <c r="I1131" s="10" t="n"/>
      <c r="J1131" s="5" t="n"/>
    </row>
    <row r="1132">
      <c r="A1132" s="5" t="n"/>
      <c r="B1132" s="6" t="n"/>
      <c r="C1132" s="5" t="n"/>
      <c r="D1132" s="7" t="n"/>
      <c r="E1132" s="8" t="n"/>
      <c r="G1132" s="9" t="n"/>
      <c r="I1132" s="10" t="n"/>
      <c r="J1132" s="5" t="n"/>
    </row>
    <row r="1133">
      <c r="A1133" s="5" t="n"/>
      <c r="B1133" s="6" t="n"/>
      <c r="C1133" s="5" t="n"/>
      <c r="D1133" s="7" t="n"/>
      <c r="E1133" s="8" t="n"/>
      <c r="G1133" s="9" t="n"/>
      <c r="I1133" s="10" t="n"/>
      <c r="J1133" s="5" t="n"/>
    </row>
    <row r="1134">
      <c r="A1134" s="5" t="inlineStr">
        <is>
          <t>CCAJ-LP02/45/202</t>
        </is>
      </c>
      <c r="B1134" s="6" t="n">
        <v>44957.88379290509</v>
      </c>
      <c r="C1134" s="5" t="inlineStr">
        <is>
          <t>3884 RIBANA RUTH REA RUEDA</t>
        </is>
      </c>
      <c r="D1134" s="7" t="n"/>
      <c r="E1134" s="8" t="n"/>
      <c r="F1134" s="9" t="n">
        <v>13431.7</v>
      </c>
      <c r="I1134" s="10" t="inlineStr">
        <is>
          <t>EFECTIVO</t>
        </is>
      </c>
      <c r="J1134" s="8" t="inlineStr">
        <is>
          <t>108 GREGORIO RAMIREZ APAZA</t>
        </is>
      </c>
    </row>
    <row r="1135">
      <c r="A1135" s="5" t="inlineStr">
        <is>
          <t>CCAJ-LP02/45/2023</t>
        </is>
      </c>
      <c r="B1135" s="6" t="n">
        <v>44957.88379290509</v>
      </c>
      <c r="C1135" s="5" t="inlineStr">
        <is>
          <t>3884 RIBANA RUTH REA RUEDA</t>
        </is>
      </c>
      <c r="D1135" s="7" t="n"/>
      <c r="E1135" s="8" t="n"/>
      <c r="F1135" s="9" t="n">
        <v>15561</v>
      </c>
      <c r="I1135" s="10" t="inlineStr">
        <is>
          <t>EFECTIVO</t>
        </is>
      </c>
      <c r="J1135" s="5" t="inlineStr">
        <is>
          <t>883 FRANKLIN CARDOZO RIVERA</t>
        </is>
      </c>
    </row>
    <row r="1136">
      <c r="A1136" s="5" t="inlineStr">
        <is>
          <t>CCAJ-LP02/45/2023</t>
        </is>
      </c>
      <c r="B1136" s="6" t="n">
        <v>44957.88379290509</v>
      </c>
      <c r="C1136" s="5" t="inlineStr">
        <is>
          <t>3884 RIBANA RUTH REA RUEDA</t>
        </is>
      </c>
      <c r="D1136" s="7" t="n"/>
      <c r="E1136" s="8" t="n"/>
      <c r="F1136" s="9" t="n">
        <v>10225.7</v>
      </c>
      <c r="I1136" s="10" t="inlineStr">
        <is>
          <t>EFECTIVO</t>
        </is>
      </c>
      <c r="J1136" s="5" t="inlineStr">
        <is>
          <t>1116 VLADIMIR FRANZ ATAHUACHI RODRIGUEZ</t>
        </is>
      </c>
    </row>
    <row r="1137">
      <c r="A1137" s="5" t="inlineStr">
        <is>
          <t>CCAJ-LP02/45/2023</t>
        </is>
      </c>
      <c r="B1137" s="6" t="n">
        <v>44957.88379290509</v>
      </c>
      <c r="C1137" s="5" t="inlineStr">
        <is>
          <t>3884 RIBANA RUTH REA RUEDA</t>
        </is>
      </c>
      <c r="D1137" s="7" t="n"/>
      <c r="E1137" s="8" t="n"/>
      <c r="F1137" s="9" t="n">
        <v>3426.2</v>
      </c>
      <c r="I1137" s="10" t="inlineStr">
        <is>
          <t>EFECTIVO</t>
        </is>
      </c>
      <c r="J1137" s="8" t="inlineStr">
        <is>
          <t>2597 JOSE MAIDANA LP - T02</t>
        </is>
      </c>
    </row>
    <row r="1138">
      <c r="A1138" s="5" t="inlineStr">
        <is>
          <t>CCAJ-LP02/45/2023</t>
        </is>
      </c>
      <c r="B1138" s="6" t="n">
        <v>44957.88379290509</v>
      </c>
      <c r="C1138" s="5" t="inlineStr">
        <is>
          <t>3884 RIBANA RUTH REA RUEDA</t>
        </is>
      </c>
      <c r="D1138" s="7" t="n"/>
      <c r="E1138" s="8" t="n"/>
      <c r="F1138" s="9" t="n">
        <v>9472</v>
      </c>
      <c r="I1138" s="10" t="inlineStr">
        <is>
          <t>EFECTIVO</t>
        </is>
      </c>
      <c r="J1138" s="8" t="inlineStr">
        <is>
          <t>2597 JOSE MAIDANA LP - T03</t>
        </is>
      </c>
    </row>
    <row r="1139">
      <c r="A1139" s="5" t="inlineStr">
        <is>
          <t>CCAJ-LP02/45/2023</t>
        </is>
      </c>
      <c r="B1139" s="6" t="n">
        <v>44957.88379290509</v>
      </c>
      <c r="C1139" s="5" t="inlineStr">
        <is>
          <t>3884 RIBANA RUTH REA RUEDA</t>
        </is>
      </c>
      <c r="D1139" s="7" t="n"/>
      <c r="E1139" s="8" t="n"/>
      <c r="F1139" s="9" t="n">
        <v>6955.8</v>
      </c>
      <c r="I1139" s="10" t="inlineStr">
        <is>
          <t>EFECTIVO</t>
        </is>
      </c>
      <c r="J1139" s="8" t="inlineStr">
        <is>
          <t>2597 JOSE MAIDANA LP - T06</t>
        </is>
      </c>
    </row>
    <row r="1140">
      <c r="A1140" s="11" t="inlineStr">
        <is>
          <t>SAP</t>
        </is>
      </c>
      <c r="B1140" s="3" t="n"/>
      <c r="C1140" s="3" t="n"/>
      <c r="D1140" s="19">
        <f>64714-F1140</f>
        <v/>
      </c>
      <c r="E1140" s="8" t="n"/>
      <c r="F1140" s="37">
        <f>SUM(F1134:G1139)</f>
        <v/>
      </c>
      <c r="G1140" s="9" t="n"/>
      <c r="I1140" s="10" t="n"/>
      <c r="J1140" s="5" t="n"/>
    </row>
    <row r="1141" ht="15.75" customHeight="1">
      <c r="A1141" s="13" t="inlineStr">
        <is>
          <t>FECHA</t>
        </is>
      </c>
      <c r="B1141" s="13" t="inlineStr">
        <is>
          <t>CIERRE DE CAJA</t>
        </is>
      </c>
      <c r="C1141" s="13" t="inlineStr">
        <is>
          <t>IMPORTE</t>
        </is>
      </c>
      <c r="D1141" s="14" t="n">
        <v>112695413</v>
      </c>
      <c r="E1141" s="8" t="n"/>
      <c r="G1141" s="9" t="n"/>
      <c r="I1141" s="10" t="n"/>
      <c r="J1141" s="5" t="n"/>
    </row>
    <row r="1142">
      <c r="A1142" s="5" t="n"/>
      <c r="B1142" s="6" t="n"/>
      <c r="C1142" s="5" t="n"/>
      <c r="D1142" s="7" t="n"/>
      <c r="E1142" s="8" t="n"/>
      <c r="G1142" s="9" t="n"/>
      <c r="I1142" s="10" t="n"/>
      <c r="J1142" s="5" t="n"/>
    </row>
    <row r="1143">
      <c r="A1143" s="40" t="inlineStr">
        <is>
          <t>DIFERENCIA DEBIDO A ANULACION DE 2 FACTURAS SIMSA REEMPLAZO DEL CCAJ-LP02/12/2023</t>
        </is>
      </c>
      <c r="B1143" s="41" t="n"/>
      <c r="C1143" s="42" t="n"/>
      <c r="D1143" s="70" t="n"/>
      <c r="E1143" s="71" t="n"/>
      <c r="G1143" s="9" t="n"/>
      <c r="I1143" s="10" t="n"/>
      <c r="J1143" s="5" t="n"/>
    </row>
    <row r="1144">
      <c r="A1144" s="40" t="inlineStr">
        <is>
          <t>se realizo el traslado etv con el CCAJ-LP02/50/2023</t>
        </is>
      </c>
      <c r="B1144" s="52" t="n"/>
      <c r="C1144" s="40" t="n"/>
      <c r="D1144" s="7" t="n"/>
      <c r="E1144" s="8" t="n"/>
      <c r="H1144" s="9" t="n"/>
      <c r="I1144" s="10" t="n"/>
      <c r="J1144" s="5" t="n"/>
    </row>
    <row r="1145">
      <c r="A1145" s="5" t="n"/>
      <c r="B1145" s="6" t="n"/>
      <c r="C1145" s="5" t="n"/>
      <c r="D1145" s="7" t="n"/>
      <c r="E1145" s="8" t="n"/>
      <c r="G1145" s="9" t="n"/>
      <c r="I1145" s="10" t="n"/>
      <c r="J1145" s="5" t="n"/>
    </row>
    <row r="1146">
      <c r="A1146" s="5" t="n"/>
      <c r="B1146" s="6" t="n"/>
      <c r="C1146" s="5" t="n"/>
      <c r="D1146" s="7" t="n"/>
      <c r="E1146" s="8" t="n"/>
      <c r="G1146" s="9" t="n"/>
      <c r="I1146" s="10" t="n"/>
      <c r="J1146" s="5" t="n"/>
    </row>
    <row r="1147">
      <c r="A1147" s="5" t="n"/>
      <c r="B1147" s="6" t="n"/>
      <c r="C1147" s="5" t="n"/>
      <c r="D1147" s="7" t="n"/>
      <c r="E1147" s="8" t="n"/>
      <c r="G1147" s="9" t="n"/>
      <c r="I1147" s="10" t="n"/>
      <c r="J1147" s="5" t="n"/>
    </row>
    <row r="1148">
      <c r="A1148" s="5" t="inlineStr">
        <is>
          <t>CCAJ-LP02/46/2023</t>
        </is>
      </c>
      <c r="B1148" s="6" t="n">
        <v>44957.88667474537</v>
      </c>
      <c r="C1148" s="5" t="inlineStr">
        <is>
          <t>3884 RIBANA RUTH REA RUEDA</t>
        </is>
      </c>
      <c r="D1148" s="7" t="n"/>
      <c r="E1148" s="8" t="n"/>
      <c r="F1148" s="9" t="n">
        <v>9964.4</v>
      </c>
      <c r="I1148" s="10" t="inlineStr">
        <is>
          <t>EFECTIVO</t>
        </is>
      </c>
      <c r="J1148" s="8" t="inlineStr">
        <is>
          <t>108 GREGORIO RAMIREZ APAZA</t>
        </is>
      </c>
    </row>
    <row r="1149">
      <c r="A1149" s="5" t="inlineStr">
        <is>
          <t>CCAJ-LP02/46/2023</t>
        </is>
      </c>
      <c r="B1149" s="6" t="n">
        <v>44957.88667474537</v>
      </c>
      <c r="C1149" s="5" t="inlineStr">
        <is>
          <t>3884 RIBANA RUTH REA RUEDA</t>
        </is>
      </c>
      <c r="D1149" s="7" t="n"/>
      <c r="E1149" s="8" t="n"/>
      <c r="F1149" s="9" t="n">
        <v>4265.6</v>
      </c>
      <c r="I1149" s="10" t="inlineStr">
        <is>
          <t>EFECTIVO</t>
        </is>
      </c>
      <c r="J1149" s="5" t="inlineStr">
        <is>
          <t>136 OSCAR REYNALDO LIMACHI SURCO</t>
        </is>
      </c>
    </row>
    <row r="1150">
      <c r="A1150" s="5" t="inlineStr">
        <is>
          <t>CCAJ-LP02/46/2023</t>
        </is>
      </c>
      <c r="B1150" s="6" t="n">
        <v>44957.88667474537</v>
      </c>
      <c r="C1150" s="5" t="inlineStr">
        <is>
          <t>3884 RIBANA RUTH REA RUEDA</t>
        </is>
      </c>
      <c r="D1150" s="7" t="n"/>
      <c r="E1150" s="8" t="n"/>
      <c r="F1150" s="9" t="n">
        <v>2812</v>
      </c>
      <c r="I1150" s="10" t="inlineStr">
        <is>
          <t>EFECTIVO</t>
        </is>
      </c>
      <c r="J1150" s="5" t="inlineStr">
        <is>
          <t>266 SANTIAGO MACHACA CALCINA</t>
        </is>
      </c>
    </row>
    <row r="1151">
      <c r="A1151" s="5" t="inlineStr">
        <is>
          <t>CCAJ-LP02/46/2023</t>
        </is>
      </c>
      <c r="B1151" s="6" t="n">
        <v>44957.88667474537</v>
      </c>
      <c r="C1151" s="5" t="inlineStr">
        <is>
          <t>3884 RIBANA RUTH REA RUEDA</t>
        </is>
      </c>
      <c r="D1151" s="7" t="n"/>
      <c r="E1151" s="8" t="n"/>
      <c r="F1151" s="9" t="n">
        <v>4715</v>
      </c>
      <c r="I1151" s="10" t="inlineStr">
        <is>
          <t>EFECTIVO</t>
        </is>
      </c>
      <c r="J1151" s="8" t="inlineStr">
        <is>
          <t>304 ALFREDO MENDOZA APAZA</t>
        </is>
      </c>
    </row>
    <row r="1152">
      <c r="A1152" s="5" t="inlineStr">
        <is>
          <t>CCAJ-LP02/46/2023</t>
        </is>
      </c>
      <c r="B1152" s="6" t="n">
        <v>44957.88667474537</v>
      </c>
      <c r="C1152" s="5" t="inlineStr">
        <is>
          <t>3884 RIBANA RUTH REA RUEDA</t>
        </is>
      </c>
      <c r="D1152" s="7" t="n"/>
      <c r="E1152" s="8" t="n"/>
      <c r="F1152" s="9" t="n">
        <v>5495.1</v>
      </c>
      <c r="I1152" s="10" t="inlineStr">
        <is>
          <t>EFECTIVO</t>
        </is>
      </c>
      <c r="J1152" s="5" t="inlineStr">
        <is>
          <t>331 CARLOS ALFREDO GUTIERREZ HUANCA</t>
        </is>
      </c>
    </row>
    <row r="1153">
      <c r="A1153" s="5" t="inlineStr">
        <is>
          <t>CCAJ-LP02/46/2023</t>
        </is>
      </c>
      <c r="B1153" s="6" t="n">
        <v>44957.88667474537</v>
      </c>
      <c r="C1153" s="5" t="inlineStr">
        <is>
          <t>3884 RIBANA RUTH REA RUEDA</t>
        </is>
      </c>
      <c r="D1153" s="7" t="n"/>
      <c r="E1153" s="8" t="n"/>
      <c r="F1153" s="9" t="n">
        <v>273</v>
      </c>
      <c r="I1153" s="10" t="inlineStr">
        <is>
          <t>EFECTIVO</t>
        </is>
      </c>
      <c r="J1153" s="5" t="inlineStr">
        <is>
          <t>584 FREDDY FEDERICO FLORES MARIN</t>
        </is>
      </c>
    </row>
    <row r="1154">
      <c r="A1154" s="5" t="inlineStr">
        <is>
          <t>CCAJ-LP02/46/2023</t>
        </is>
      </c>
      <c r="B1154" s="6" t="n">
        <v>44957.88667474537</v>
      </c>
      <c r="C1154" s="5" t="inlineStr">
        <is>
          <t>3884 RIBANA RUTH REA RUEDA</t>
        </is>
      </c>
      <c r="D1154" s="7" t="n"/>
      <c r="E1154" s="8" t="n"/>
      <c r="F1154" s="9" t="n">
        <v>5970</v>
      </c>
      <c r="I1154" s="10" t="inlineStr">
        <is>
          <t>EFECTIVO</t>
        </is>
      </c>
      <c r="J1154" s="5" t="inlineStr">
        <is>
          <t>883 FRANKLIN CARDOZO RIVERA</t>
        </is>
      </c>
    </row>
    <row r="1155">
      <c r="A1155" s="5" t="inlineStr">
        <is>
          <t>CCAJ-LP02/46/2023</t>
        </is>
      </c>
      <c r="B1155" s="6" t="n">
        <v>44957.88667474537</v>
      </c>
      <c r="C1155" s="5" t="inlineStr">
        <is>
          <t>3884 RIBANA RUTH REA RUEDA</t>
        </is>
      </c>
      <c r="D1155" s="7" t="n"/>
      <c r="E1155" s="8" t="n"/>
      <c r="F1155" s="9" t="n">
        <v>12039.4</v>
      </c>
      <c r="I1155" s="10" t="inlineStr">
        <is>
          <t>EFECTIVO</t>
        </is>
      </c>
      <c r="J1155" s="5" t="inlineStr">
        <is>
          <t>1116 VLADIMIR FRANZ ATAHUACHI RODRIGUEZ</t>
        </is>
      </c>
    </row>
    <row r="1156">
      <c r="A1156" s="5" t="inlineStr">
        <is>
          <t>CCAJ-LP02/46/2023</t>
        </is>
      </c>
      <c r="B1156" s="6" t="n">
        <v>44957.88667474537</v>
      </c>
      <c r="C1156" s="5" t="inlineStr">
        <is>
          <t>3884 RIBANA RUTH REA RUEDA</t>
        </is>
      </c>
      <c r="D1156" s="7" t="n"/>
      <c r="E1156" s="8" t="n"/>
      <c r="F1156" s="9" t="n">
        <v>19900.7</v>
      </c>
      <c r="I1156" s="10" t="inlineStr">
        <is>
          <t>EFECTIVO</t>
        </is>
      </c>
      <c r="J1156" s="5" t="inlineStr">
        <is>
          <t>1180 JAIME RAMIRO CHACON PAREDES</t>
        </is>
      </c>
    </row>
    <row r="1157">
      <c r="A1157" s="5" t="inlineStr">
        <is>
          <t>CCAJ-LP02/46/2023</t>
        </is>
      </c>
      <c r="B1157" s="6" t="n">
        <v>44957.88667474537</v>
      </c>
      <c r="C1157" s="5" t="inlineStr">
        <is>
          <t>3884 RIBANA RUTH REA RUEDA</t>
        </is>
      </c>
      <c r="D1157" s="7" t="n"/>
      <c r="E1157" s="8" t="n"/>
      <c r="F1157" s="9" t="n">
        <v>10945.8</v>
      </c>
      <c r="I1157" s="10" t="inlineStr">
        <is>
          <t>EFECTIVO</t>
        </is>
      </c>
      <c r="J1157" s="5" t="inlineStr">
        <is>
          <t>3052 JUAN JOSE MACHACA TORREZ</t>
        </is>
      </c>
    </row>
    <row r="1158">
      <c r="A1158" s="5" t="inlineStr">
        <is>
          <t>CCAJ-LP02/46/2023</t>
        </is>
      </c>
      <c r="B1158" s="6" t="n">
        <v>44957.88667474537</v>
      </c>
      <c r="C1158" s="5" t="inlineStr">
        <is>
          <t>3884 RIBANA RUTH REA RUEDA</t>
        </is>
      </c>
      <c r="D1158" s="7" t="n"/>
      <c r="E1158" s="8" t="n"/>
      <c r="F1158" s="9" t="n">
        <v>3705.8</v>
      </c>
      <c r="I1158" s="10" t="inlineStr">
        <is>
          <t>EFECTIVO</t>
        </is>
      </c>
      <c r="J1158" s="8" t="inlineStr">
        <is>
          <t>2597 JOSE MAIDANA LP - T02</t>
        </is>
      </c>
    </row>
    <row r="1159">
      <c r="A1159" s="5" t="inlineStr">
        <is>
          <t>CCAJ-LP02/46/2023</t>
        </is>
      </c>
      <c r="B1159" s="6" t="n">
        <v>44957.88667474537</v>
      </c>
      <c r="C1159" s="5" t="inlineStr">
        <is>
          <t>3884 RIBANA RUTH REA RUEDA</t>
        </is>
      </c>
      <c r="D1159" s="7" t="n"/>
      <c r="E1159" s="8" t="n"/>
      <c r="F1159" s="9" t="n">
        <v>11849.5</v>
      </c>
      <c r="I1159" s="10" t="inlineStr">
        <is>
          <t>EFECTIVO</t>
        </is>
      </c>
      <c r="J1159" s="8" t="inlineStr">
        <is>
          <t>2597 JOSE MAIDANA LP - T03</t>
        </is>
      </c>
    </row>
    <row r="1160">
      <c r="A1160" s="5" t="inlineStr">
        <is>
          <t>CCAJ-LP02/46/2023</t>
        </is>
      </c>
      <c r="B1160" s="6" t="n">
        <v>44957.88667474537</v>
      </c>
      <c r="C1160" s="5" t="inlineStr">
        <is>
          <t>3884 RIBANA RUTH REA RUEDA</t>
        </is>
      </c>
      <c r="D1160" s="7" t="n"/>
      <c r="E1160" s="8" t="n"/>
      <c r="F1160" s="9" t="n">
        <v>5970.5</v>
      </c>
      <c r="I1160" s="10" t="inlineStr">
        <is>
          <t>EFECTIVO</t>
        </is>
      </c>
      <c r="J1160" s="8" t="inlineStr">
        <is>
          <t>2597 JOSE MAIDANA LP - T04</t>
        </is>
      </c>
    </row>
    <row r="1161">
      <c r="A1161" s="5" t="inlineStr">
        <is>
          <t>CCAJ-LP02/46/2023</t>
        </is>
      </c>
      <c r="B1161" s="6" t="n">
        <v>44957.88667474537</v>
      </c>
      <c r="C1161" s="5" t="inlineStr">
        <is>
          <t>3884 RIBANA RUTH REA RUEDA</t>
        </is>
      </c>
      <c r="D1161" s="7" t="n"/>
      <c r="E1161" s="8" t="n"/>
      <c r="F1161" s="9" t="n">
        <v>15115.2</v>
      </c>
      <c r="I1161" s="10" t="inlineStr">
        <is>
          <t>EFECTIVO</t>
        </is>
      </c>
      <c r="J1161" s="8" t="inlineStr">
        <is>
          <t>2597 JOSE MAIDANA LP - T05</t>
        </is>
      </c>
    </row>
    <row r="1162">
      <c r="A1162" s="5" t="inlineStr">
        <is>
          <t>CCAJ-LP02/46/2023</t>
        </is>
      </c>
      <c r="B1162" s="6" t="n">
        <v>44957.88667474537</v>
      </c>
      <c r="C1162" s="5" t="inlineStr">
        <is>
          <t>3884 RIBANA RUTH REA RUEDA</t>
        </is>
      </c>
      <c r="D1162" s="7" t="n"/>
      <c r="E1162" s="27" t="n"/>
      <c r="F1162" s="9" t="n">
        <v>11429.8</v>
      </c>
      <c r="I1162" s="10" t="inlineStr">
        <is>
          <t>EFECTIVO</t>
        </is>
      </c>
      <c r="J1162" s="8" t="inlineStr">
        <is>
          <t>2597 JOSE MAIDANA LP - T06</t>
        </is>
      </c>
    </row>
    <row r="1163">
      <c r="A1163" s="11" t="inlineStr">
        <is>
          <t>SAP</t>
        </is>
      </c>
      <c r="B1163" s="3" t="n"/>
      <c r="C1163" s="3" t="n"/>
      <c r="D1163" s="19">
        <f>131122.6-124451.8</f>
        <v/>
      </c>
      <c r="E1163" s="8" t="n"/>
      <c r="F1163" s="37">
        <f>SUM(F1148:G1162)</f>
        <v/>
      </c>
      <c r="G1163" s="9" t="n"/>
      <c r="I1163" s="10" t="n"/>
      <c r="J1163" s="5" t="n"/>
    </row>
    <row r="1164" ht="15.75" customHeight="1">
      <c r="A1164" s="13" t="inlineStr">
        <is>
          <t>FECHA</t>
        </is>
      </c>
      <c r="B1164" s="13" t="inlineStr">
        <is>
          <t>CIERRE DE CAJA</t>
        </is>
      </c>
      <c r="C1164" s="13" t="inlineStr">
        <is>
          <t>IMPORTE</t>
        </is>
      </c>
      <c r="D1164" s="14" t="n">
        <v>112695414</v>
      </c>
      <c r="E1164" s="8" t="n"/>
      <c r="G1164" s="9" t="n"/>
      <c r="I1164" s="10" t="n"/>
      <c r="J1164" s="5" t="n"/>
    </row>
    <row r="1165">
      <c r="A1165" s="5" t="n"/>
      <c r="B1165" s="6" t="n"/>
      <c r="C1165" s="5" t="n"/>
      <c r="D1165" s="7" t="n"/>
      <c r="E1165" s="8" t="n"/>
      <c r="G1165" s="9" t="n"/>
      <c r="I1165" s="10" t="n"/>
      <c r="J1165" s="5" t="n"/>
    </row>
    <row r="1166">
      <c r="A1166" s="40" t="inlineStr">
        <is>
          <t>DIFERENCIA DEBIDO A ANULACION DE 2 FACTURAS SIMSA REEMPLAZO DEL CCAJ-LP02/21/2023</t>
        </is>
      </c>
      <c r="B1166" s="41" t="n"/>
      <c r="C1166" s="42" t="n"/>
      <c r="D1166" s="70" t="n"/>
      <c r="E1166" s="71" t="n"/>
      <c r="G1166" s="9" t="n"/>
      <c r="I1166" s="10" t="n"/>
      <c r="J1166" s="5" t="n"/>
    </row>
    <row r="1167">
      <c r="A1167" s="40" t="inlineStr">
        <is>
          <t>se realizo el traslado etv con el CCAJ-LP02/52/2023</t>
        </is>
      </c>
      <c r="B1167" s="52" t="n"/>
      <c r="C1167" s="40" t="n"/>
      <c r="D1167" s="7" t="n"/>
      <c r="E1167" s="8" t="n"/>
      <c r="H1167" s="9" t="n"/>
      <c r="I1167" s="10" t="n"/>
      <c r="J1167" s="5" t="n"/>
    </row>
    <row r="1168">
      <c r="A1168" s="5" t="n"/>
      <c r="B1168" s="6" t="n"/>
      <c r="C1168" s="5" t="n"/>
      <c r="D1168" s="7" t="n"/>
      <c r="E1168" s="8" t="n"/>
      <c r="G1168" s="9" t="n"/>
      <c r="I1168" s="10" t="n"/>
      <c r="J1168" s="5" t="n"/>
    </row>
    <row r="1169">
      <c r="A1169" s="5" t="n"/>
      <c r="B1169" s="6" t="n"/>
      <c r="C1169" s="5" t="n"/>
      <c r="D1169" s="7" t="n"/>
      <c r="E1169" s="8" t="n"/>
      <c r="G1169" s="9" t="n"/>
      <c r="I1169" s="10" t="n"/>
      <c r="J1169" s="5" t="n"/>
    </row>
    <row r="1170">
      <c r="A1170" s="5" t="n"/>
      <c r="B1170" s="6" t="n"/>
      <c r="C1170" s="5" t="n"/>
      <c r="D1170" s="7" t="n"/>
      <c r="E1170" s="8" t="n"/>
      <c r="G1170" s="9" t="n"/>
      <c r="I1170" s="10" t="n"/>
      <c r="J1170" s="5" t="n"/>
    </row>
    <row r="1171">
      <c r="A1171" s="5" t="n"/>
      <c r="B1171" s="6" t="n"/>
      <c r="C1171" s="5" t="n"/>
      <c r="D1171" s="7" t="n"/>
      <c r="E1171" s="8" t="n"/>
      <c r="G1171" s="9" t="n"/>
      <c r="I1171" s="10" t="n"/>
      <c r="J1171" s="5" t="n"/>
    </row>
    <row r="1172">
      <c r="A1172" s="5" t="inlineStr">
        <is>
          <t>CCAJ-LP02/47/2023</t>
        </is>
      </c>
      <c r="B1172" s="6" t="n">
        <v>44957.90052417824</v>
      </c>
      <c r="C1172" s="5" t="inlineStr">
        <is>
          <t>3884 RIBANA RUTH REA RUEDA</t>
        </is>
      </c>
      <c r="D1172" s="7" t="n"/>
      <c r="E1172" s="8" t="n"/>
      <c r="F1172" s="9" t="n">
        <v>980</v>
      </c>
      <c r="I1172" s="10" t="inlineStr">
        <is>
          <t>EFECTIVO</t>
        </is>
      </c>
      <c r="J1172" s="5" t="inlineStr">
        <is>
          <t>667 WILLIAMS EDSON SANCHEZ SILVA</t>
        </is>
      </c>
    </row>
    <row r="1173">
      <c r="A1173" s="5" t="inlineStr">
        <is>
          <t>CCAJ-LP02/47/2023</t>
        </is>
      </c>
      <c r="B1173" s="6" t="n">
        <v>44957.90052417824</v>
      </c>
      <c r="C1173" s="5" t="inlineStr">
        <is>
          <t>3884 RIBANA RUTH REA RUEDA</t>
        </is>
      </c>
      <c r="D1173" s="7" t="n"/>
      <c r="E1173" s="8" t="n"/>
      <c r="F1173" s="9" t="n">
        <v>11332.4</v>
      </c>
      <c r="I1173" s="10" t="inlineStr">
        <is>
          <t>EFECTIVO</t>
        </is>
      </c>
      <c r="J1173" s="8" t="inlineStr">
        <is>
          <t>2597 JOSE MAIDANA LP - T01</t>
        </is>
      </c>
    </row>
    <row r="1174">
      <c r="A1174" s="11" t="inlineStr">
        <is>
          <t>SAP</t>
        </is>
      </c>
      <c r="B1174" s="3" t="n"/>
      <c r="C1174" s="3" t="n"/>
      <c r="D1174" s="7" t="n"/>
      <c r="E1174" s="8" t="n"/>
      <c r="F1174" s="37">
        <f>SUM(F1172:G1173)</f>
        <v/>
      </c>
      <c r="G1174" s="9" t="n"/>
      <c r="I1174" s="10" t="n"/>
      <c r="J1174" s="5" t="n"/>
    </row>
    <row r="1175">
      <c r="A1175" s="13" t="inlineStr">
        <is>
          <t>FECHA</t>
        </is>
      </c>
      <c r="B1175" s="13" t="inlineStr">
        <is>
          <t>CIERRE DE CAJA</t>
        </is>
      </c>
      <c r="C1175" s="13" t="inlineStr">
        <is>
          <t>IMPORTE</t>
        </is>
      </c>
      <c r="D1175" s="7" t="n"/>
      <c r="E1175" s="8" t="n"/>
      <c r="G1175" s="9" t="n"/>
      <c r="I1175" s="10" t="n"/>
      <c r="J1175" s="5" t="n"/>
    </row>
    <row r="1176">
      <c r="A1176" s="40" t="inlineStr">
        <is>
          <t>SIN SALDO POR ANULACION DE 2 FACTURAS SIMSA</t>
        </is>
      </c>
      <c r="B1176" s="41" t="n"/>
      <c r="C1176" s="42" t="n"/>
      <c r="D1176" s="7" t="n"/>
      <c r="E1176" s="8" t="n"/>
      <c r="G1176" s="9" t="n"/>
      <c r="I1176" s="10" t="n"/>
      <c r="J1176" s="5" t="n"/>
    </row>
    <row r="1177">
      <c r="A1177" s="24" t="n"/>
      <c r="B1177" s="6" t="n"/>
      <c r="C1177" s="5" t="n"/>
      <c r="D1177" s="7" t="n"/>
      <c r="E1177" s="8" t="n"/>
      <c r="G1177" s="9" t="n"/>
      <c r="I1177" s="10" t="n"/>
      <c r="J1177" s="5" t="n"/>
    </row>
    <row r="1178">
      <c r="A1178" s="24" t="n"/>
      <c r="B1178" s="6" t="n"/>
      <c r="C1178" s="5" t="n"/>
      <c r="D1178" s="7" t="n"/>
      <c r="E1178" s="8" t="n"/>
      <c r="G1178" s="9" t="n"/>
      <c r="I1178" s="10" t="n"/>
      <c r="J1178" s="5" t="n"/>
    </row>
    <row r="1179">
      <c r="A1179" s="24" t="n"/>
      <c r="B1179" s="6" t="n"/>
      <c r="C1179" s="5" t="n"/>
      <c r="D1179" s="7" t="n"/>
      <c r="E1179" s="8" t="n"/>
      <c r="G1179" s="9" t="n"/>
      <c r="I1179" s="10" t="n"/>
      <c r="J1179" s="5" t="n"/>
    </row>
    <row r="1180">
      <c r="A1180" s="5" t="n"/>
      <c r="B1180" s="6" t="n"/>
      <c r="C1180" s="5" t="n"/>
      <c r="D1180" s="7" t="n"/>
      <c r="E1180" s="8" t="n"/>
      <c r="G1180" s="9" t="n"/>
      <c r="I1180" s="10" t="n"/>
      <c r="J1180" s="5" t="n"/>
    </row>
    <row r="1181">
      <c r="A1181" s="5" t="inlineStr">
        <is>
          <t>CCAJ-LP02/48/2023</t>
        </is>
      </c>
      <c r="B1181" s="6" t="n">
        <v>44957.94230523148</v>
      </c>
      <c r="C1181" s="5" t="inlineStr">
        <is>
          <t>3884 RIBANA RUTH REA RUEDA</t>
        </is>
      </c>
      <c r="D1181" s="15" t="n">
        <v>45123271954</v>
      </c>
      <c r="E1181" s="8" t="inlineStr">
        <is>
          <t>BISA-100070022</t>
        </is>
      </c>
      <c r="H1181" s="9" t="n">
        <v>1309.4</v>
      </c>
      <c r="I1181" s="5" t="inlineStr">
        <is>
          <t>DEPÓSITO BANCARIO</t>
        </is>
      </c>
      <c r="J1181" s="5" t="inlineStr">
        <is>
          <t>4276 CARLOS MARCELO REQUENA TERAN</t>
        </is>
      </c>
    </row>
    <row r="1182">
      <c r="A1182" s="5" t="inlineStr">
        <is>
          <t>CCAJ-LP02/48/2023</t>
        </is>
      </c>
      <c r="B1182" s="6" t="n">
        <v>44957.94230523148</v>
      </c>
      <c r="C1182" s="5" t="inlineStr">
        <is>
          <t>3884 RIBANA RUTH REA RUEDA</t>
        </is>
      </c>
      <c r="D1182" s="15" t="n">
        <v>17660690270</v>
      </c>
      <c r="E1182" s="8" t="inlineStr">
        <is>
          <t>BISA-100070022</t>
        </is>
      </c>
      <c r="H1182" s="9" t="n">
        <v>853.58</v>
      </c>
      <c r="I1182" s="5" t="inlineStr">
        <is>
          <t>DEPÓSITO BANCARIO</t>
        </is>
      </c>
      <c r="J1182" s="5" t="inlineStr">
        <is>
          <t>4276 CARLOS MARCELO REQUENA TERAN</t>
        </is>
      </c>
    </row>
    <row r="1183">
      <c r="A1183" s="5" t="inlineStr">
        <is>
          <t>CCAJ-LP02/48/2023</t>
        </is>
      </c>
      <c r="B1183" s="6" t="n">
        <v>44957.94230523148</v>
      </c>
      <c r="C1183" s="5" t="inlineStr">
        <is>
          <t>3884 RIBANA RUTH REA RUEDA</t>
        </is>
      </c>
      <c r="D1183" s="15" t="n">
        <v>45113288951</v>
      </c>
      <c r="E1183" s="8" t="inlineStr">
        <is>
          <t>BISA-100070022</t>
        </is>
      </c>
      <c r="H1183" s="9" t="n">
        <v>12293.68</v>
      </c>
      <c r="I1183" s="5" t="inlineStr">
        <is>
          <t>DEPÓSITO BANCARIO</t>
        </is>
      </c>
      <c r="J1183" s="5" t="inlineStr">
        <is>
          <t>4190 JESUS FELCY MENDOZA CAHUANA</t>
        </is>
      </c>
    </row>
    <row r="1184">
      <c r="A1184" s="5" t="inlineStr">
        <is>
          <t>CCAJ-LP02/48/2023</t>
        </is>
      </c>
      <c r="B1184" s="6" t="n">
        <v>44957.94230523148</v>
      </c>
      <c r="C1184" s="5" t="inlineStr">
        <is>
          <t>3884 RIBANA RUTH REA RUEDA</t>
        </is>
      </c>
      <c r="D1184" s="15" t="n">
        <v>45163229248</v>
      </c>
      <c r="E1184" s="8" t="inlineStr">
        <is>
          <t>BISA-100070022</t>
        </is>
      </c>
      <c r="H1184" s="9" t="n">
        <v>19801.49</v>
      </c>
      <c r="I1184" s="5" t="inlineStr">
        <is>
          <t>DEPÓSITO BANCARIO</t>
        </is>
      </c>
      <c r="J1184" s="5" t="inlineStr">
        <is>
          <t>4276 CARLOS MARCELO REQUENA TERAN</t>
        </is>
      </c>
    </row>
    <row r="1185">
      <c r="A1185" s="5" t="inlineStr">
        <is>
          <t>CCAJ-LP02/48/2023</t>
        </is>
      </c>
      <c r="B1185" s="6" t="n">
        <v>44957.94230523148</v>
      </c>
      <c r="C1185" s="5" t="inlineStr">
        <is>
          <t>3884 RIBANA RUTH REA RUEDA</t>
        </is>
      </c>
      <c r="D1185" s="7" t="n">
        <v>36967197</v>
      </c>
      <c r="E1185" s="5" t="inlineStr">
        <is>
          <t>BANCO UNION-10000020161539</t>
        </is>
      </c>
      <c r="H1185" s="9" t="n">
        <v>27958.71</v>
      </c>
      <c r="I1185" s="5" t="inlineStr">
        <is>
          <t>DEPÓSITO BANCARIO</t>
        </is>
      </c>
      <c r="J1185" s="5" t="inlineStr">
        <is>
          <t>2464 LUIS FERNANDO GUEVARA PECA</t>
        </is>
      </c>
    </row>
    <row r="1186">
      <c r="A1186" s="5" t="inlineStr">
        <is>
          <t>CCAJ-LP02/48/2023</t>
        </is>
      </c>
      <c r="B1186" s="6" t="n">
        <v>44957.94230523148</v>
      </c>
      <c r="C1186" s="5" t="inlineStr">
        <is>
          <t>3884 RIBANA RUTH REA RUEDA</t>
        </is>
      </c>
      <c r="D1186" s="7" t="n">
        <v>369671971</v>
      </c>
      <c r="E1186" s="5" t="inlineStr">
        <is>
          <t>BANCO UNION-10000020161539</t>
        </is>
      </c>
      <c r="H1186" s="9" t="n">
        <v>6060</v>
      </c>
      <c r="I1186" s="5" t="inlineStr">
        <is>
          <t>DEPÓSITO BANCARIO</t>
        </is>
      </c>
      <c r="J1186" s="5" t="inlineStr">
        <is>
          <t>2464 LUIS FERNANDO GUEVARA PECA</t>
        </is>
      </c>
    </row>
    <row r="1187">
      <c r="A1187" s="5" t="inlineStr">
        <is>
          <t>CCAJ-LP02/48/2023</t>
        </is>
      </c>
      <c r="B1187" s="6" t="n">
        <v>44957.94230523148</v>
      </c>
      <c r="C1187" s="5" t="inlineStr">
        <is>
          <t>3884 RIBANA RUTH REA RUEDA</t>
        </is>
      </c>
      <c r="D1187" s="7" t="n">
        <v>369671972</v>
      </c>
      <c r="E1187" s="5" t="inlineStr">
        <is>
          <t>BANCO UNION-10000020161539</t>
        </is>
      </c>
      <c r="H1187" s="9" t="n">
        <v>2054.99</v>
      </c>
      <c r="I1187" s="5" t="inlineStr">
        <is>
          <t>DEPÓSITO BANCARIO</t>
        </is>
      </c>
      <c r="J1187" s="5" t="inlineStr">
        <is>
          <t>2464 LUIS FERNANDO GUEVARA PECA</t>
        </is>
      </c>
    </row>
    <row r="1188">
      <c r="A1188" s="5" t="inlineStr">
        <is>
          <t>CCAJ-LP02/48/2023</t>
        </is>
      </c>
      <c r="B1188" s="6" t="n">
        <v>44957.94230523148</v>
      </c>
      <c r="C1188" s="5" t="inlineStr">
        <is>
          <t>3884 RIBANA RUTH REA RUEDA</t>
        </is>
      </c>
      <c r="D1188" s="7" t="n">
        <v>36881767</v>
      </c>
      <c r="E1188" s="5" t="inlineStr">
        <is>
          <t>BANCO UNION-10000020161539</t>
        </is>
      </c>
      <c r="H1188" s="9" t="n">
        <v>1713</v>
      </c>
      <c r="I1188" s="5" t="inlineStr">
        <is>
          <t>DEPÓSITO BANCARIO</t>
        </is>
      </c>
      <c r="J1188" s="5" t="inlineStr">
        <is>
          <t>2464 LUIS FERNANDO GUEVARA PECA</t>
        </is>
      </c>
    </row>
    <row r="1189">
      <c r="A1189" s="5" t="inlineStr">
        <is>
          <t>CCAJ-LP02/48/2023</t>
        </is>
      </c>
      <c r="B1189" s="6" t="n">
        <v>44957.94230523148</v>
      </c>
      <c r="C1189" s="5" t="inlineStr">
        <is>
          <t>3884 RIBANA RUTH REA RUEDA</t>
        </is>
      </c>
      <c r="D1189" s="7" t="n">
        <v>36918489</v>
      </c>
      <c r="E1189" s="5" t="inlineStr">
        <is>
          <t>BANCO UNION-10000020161539</t>
        </is>
      </c>
      <c r="H1189" s="9" t="n">
        <v>370</v>
      </c>
      <c r="I1189" s="5" t="inlineStr">
        <is>
          <t>DEPÓSITO BANCARIO</t>
        </is>
      </c>
      <c r="J1189" s="5" t="inlineStr">
        <is>
          <t>2464 LUIS FERNANDO GUEVARA PECA</t>
        </is>
      </c>
    </row>
    <row r="1190">
      <c r="A1190" s="5" t="inlineStr">
        <is>
          <t>CCAJ-LP02/48/2023</t>
        </is>
      </c>
      <c r="B1190" s="6" t="n">
        <v>44957.94230523148</v>
      </c>
      <c r="C1190" s="5" t="inlineStr">
        <is>
          <t>3884 RIBANA RUTH REA RUEDA</t>
        </is>
      </c>
      <c r="D1190" s="15" t="n">
        <v>45113288601</v>
      </c>
      <c r="E1190" s="8" t="inlineStr">
        <is>
          <t>BISA-100070022</t>
        </is>
      </c>
      <c r="H1190" s="9" t="n">
        <v>2435</v>
      </c>
      <c r="I1190" s="5" t="inlineStr">
        <is>
          <t>DEPÓSITO BANCARIO</t>
        </is>
      </c>
      <c r="J1190" s="5" t="inlineStr">
        <is>
          <t>2464 LUIS FERNANDO GUEVARA PECA</t>
        </is>
      </c>
    </row>
    <row r="1191">
      <c r="A1191" s="5" t="inlineStr">
        <is>
          <t>CCAJ-LP02/48/2023</t>
        </is>
      </c>
      <c r="B1191" s="6" t="n">
        <v>44957.94230523148</v>
      </c>
      <c r="C1191" s="5" t="inlineStr">
        <is>
          <t>3884 RIBANA RUTH REA RUEDA</t>
        </is>
      </c>
      <c r="D1191" s="15" t="n">
        <v>53212277220</v>
      </c>
      <c r="E1191" s="8" t="inlineStr">
        <is>
          <t>BISA-100070022</t>
        </is>
      </c>
      <c r="H1191" s="9" t="n">
        <v>598</v>
      </c>
      <c r="I1191" s="5" t="inlineStr">
        <is>
          <t>DEPÓSITO BANCARIO</t>
        </is>
      </c>
      <c r="J1191" s="5" t="inlineStr">
        <is>
          <t>2464 LUIS FERNANDO GUEVARA PECA</t>
        </is>
      </c>
    </row>
    <row r="1192">
      <c r="A1192" s="5" t="inlineStr">
        <is>
          <t>CCAJ-LP02/48/2023</t>
        </is>
      </c>
      <c r="B1192" s="6" t="n">
        <v>44957.94230523148</v>
      </c>
      <c r="C1192" s="5" t="inlineStr">
        <is>
          <t>3884 RIBANA RUTH REA RUEDA</t>
        </is>
      </c>
      <c r="D1192" s="15" t="n">
        <v>51417428754</v>
      </c>
      <c r="E1192" s="8" t="inlineStr">
        <is>
          <t>BISA-100070022</t>
        </is>
      </c>
      <c r="H1192" s="9" t="n">
        <v>235</v>
      </c>
      <c r="I1192" s="5" t="inlineStr">
        <is>
          <t>DEPÓSITO BANCARIO</t>
        </is>
      </c>
      <c r="J1192" s="5" t="inlineStr">
        <is>
          <t>2464 LUIS FERNANDO GUEVARA PECA</t>
        </is>
      </c>
    </row>
    <row r="1193">
      <c r="A1193" s="5" t="inlineStr">
        <is>
          <t>CCAJ-LP02/48/2023</t>
        </is>
      </c>
      <c r="B1193" s="6" t="n">
        <v>44957.94230523148</v>
      </c>
      <c r="C1193" s="5" t="inlineStr">
        <is>
          <t>3884 RIBANA RUTH REA RUEDA</t>
        </is>
      </c>
      <c r="D1193" s="15" t="n">
        <v>45133140390</v>
      </c>
      <c r="E1193" s="8" t="inlineStr">
        <is>
          <t>BISA-100070022</t>
        </is>
      </c>
      <c r="H1193" s="9" t="n">
        <v>5405.84</v>
      </c>
      <c r="I1193" s="5" t="inlineStr">
        <is>
          <t>DEPÓSITO BANCARIO</t>
        </is>
      </c>
      <c r="J1193" s="5" t="inlineStr">
        <is>
          <t>2464 LUIS FERNANDO GUEVARA PECA</t>
        </is>
      </c>
    </row>
    <row r="1194">
      <c r="A1194" s="5" t="inlineStr">
        <is>
          <t>CCAJ-LP02/48/2023</t>
        </is>
      </c>
      <c r="B1194" s="6" t="n">
        <v>44957.94230523148</v>
      </c>
      <c r="C1194" s="5" t="inlineStr">
        <is>
          <t>3884 RIBANA RUTH REA RUEDA</t>
        </is>
      </c>
      <c r="D1194" s="15" t="n">
        <v>58670126425</v>
      </c>
      <c r="E1194" s="8" t="inlineStr">
        <is>
          <t>BISA-100070022</t>
        </is>
      </c>
      <c r="H1194" s="9" t="n">
        <v>39623.75</v>
      </c>
      <c r="I1194" s="5" t="inlineStr">
        <is>
          <t>DEPÓSITO BANCARIO</t>
        </is>
      </c>
      <c r="J1194" s="5" t="inlineStr">
        <is>
          <t>2464 LUIS FERNANDO GUEVARA PECA</t>
        </is>
      </c>
    </row>
    <row r="1195">
      <c r="A1195" s="5" t="inlineStr">
        <is>
          <t>CCAJ-LP02/48/2023</t>
        </is>
      </c>
      <c r="B1195" s="6" t="n">
        <v>44957.94230523148</v>
      </c>
      <c r="C1195" s="5" t="inlineStr">
        <is>
          <t>3884 RIBANA RUTH REA RUEDA</t>
        </is>
      </c>
      <c r="D1195" s="15" t="n">
        <v>45123272838</v>
      </c>
      <c r="E1195" s="8" t="inlineStr">
        <is>
          <t>BISA-100070022</t>
        </is>
      </c>
      <c r="H1195" s="9" t="n">
        <v>740</v>
      </c>
      <c r="I1195" s="5" t="inlineStr">
        <is>
          <t>DEPÓSITO BANCARIO</t>
        </is>
      </c>
      <c r="J1195" s="5" t="inlineStr">
        <is>
          <t>2464 LUIS FERNANDO GUEVARA PECA</t>
        </is>
      </c>
    </row>
    <row r="1196">
      <c r="A1196" s="5" t="inlineStr">
        <is>
          <t>CCAJ-LP02/48/2023</t>
        </is>
      </c>
      <c r="B1196" s="6" t="n">
        <v>44957.94230523148</v>
      </c>
      <c r="C1196" s="5" t="inlineStr">
        <is>
          <t>3884 RIBANA RUTH REA RUEDA</t>
        </is>
      </c>
      <c r="D1196" s="15" t="n">
        <v>45163220141</v>
      </c>
      <c r="E1196" s="8" t="inlineStr">
        <is>
          <t>BISA-100070022</t>
        </is>
      </c>
      <c r="H1196" s="9" t="n">
        <v>298.5</v>
      </c>
      <c r="I1196" s="5" t="inlineStr">
        <is>
          <t>DEPÓSITO BANCARIO</t>
        </is>
      </c>
      <c r="J1196" s="5" t="inlineStr">
        <is>
          <t>2464 LUIS FERNANDO GUEVARA PECA</t>
        </is>
      </c>
    </row>
    <row r="1197">
      <c r="A1197" s="5" t="inlineStr">
        <is>
          <t>CCAJ-LP02/48/2023</t>
        </is>
      </c>
      <c r="B1197" s="6" t="n">
        <v>44957.94230523148</v>
      </c>
      <c r="C1197" s="5" t="inlineStr">
        <is>
          <t>3884 RIBANA RUTH REA RUEDA</t>
        </is>
      </c>
      <c r="D1197" s="7" t="n">
        <v>201501</v>
      </c>
      <c r="E1197" s="5" t="inlineStr">
        <is>
          <t>MERCANTIL SANTA CRUZ-4010374232</t>
        </is>
      </c>
      <c r="H1197" s="9" t="n">
        <v>52152.7</v>
      </c>
      <c r="I1197" s="5" t="inlineStr">
        <is>
          <t>DEPÓSITO BANCARIO</t>
        </is>
      </c>
      <c r="J1197" s="5" t="inlineStr">
        <is>
          <t>4276 CARLOS MARCELO REQUENA TERAN</t>
        </is>
      </c>
    </row>
    <row r="1198">
      <c r="A1198" s="5" t="inlineStr">
        <is>
          <t>CCAJ-LP02/48/2023</t>
        </is>
      </c>
      <c r="B1198" s="6" t="n">
        <v>44957.94230523148</v>
      </c>
      <c r="C1198" s="5" t="inlineStr">
        <is>
          <t>3884 RIBANA RUTH REA RUEDA</t>
        </is>
      </c>
      <c r="D1198" s="7" t="n">
        <v>202804</v>
      </c>
      <c r="E1198" s="5" t="inlineStr">
        <is>
          <t>MERCANTIL SANTA CRUZ-4010374232</t>
        </is>
      </c>
      <c r="H1198" s="9" t="n">
        <v>93934.2</v>
      </c>
      <c r="I1198" s="5" t="inlineStr">
        <is>
          <t>DEPÓSITO BANCARIO</t>
        </is>
      </c>
      <c r="J1198" s="5" t="inlineStr">
        <is>
          <t>4190 JESUS FELCY MENDOZA CAHUANA</t>
        </is>
      </c>
    </row>
    <row r="1199">
      <c r="A1199" s="5" t="inlineStr">
        <is>
          <t>CCAJ-LP02/48/2023</t>
        </is>
      </c>
      <c r="B1199" s="6" t="n">
        <v>44957.94230523148</v>
      </c>
      <c r="C1199" s="5" t="inlineStr">
        <is>
          <t>3884 RIBANA RUTH REA RUEDA</t>
        </is>
      </c>
      <c r="D1199" s="7" t="n">
        <v>202942</v>
      </c>
      <c r="E1199" s="5" t="inlineStr">
        <is>
          <t>MERCANTIL SANTA CRUZ-4010374232</t>
        </is>
      </c>
      <c r="H1199" s="9" t="n">
        <v>7392.66</v>
      </c>
      <c r="I1199" s="5" t="inlineStr">
        <is>
          <t>DEPÓSITO BANCARIO</t>
        </is>
      </c>
      <c r="J1199" s="5" t="inlineStr">
        <is>
          <t>4190 JESUS FELCY MENDOZA CAHUANA</t>
        </is>
      </c>
    </row>
    <row r="1200">
      <c r="A1200" s="5" t="inlineStr">
        <is>
          <t>CCAJ-LP02/48/202</t>
        </is>
      </c>
      <c r="B1200" s="6" t="n">
        <v>44957.94230523148</v>
      </c>
      <c r="C1200" s="5" t="inlineStr">
        <is>
          <t>3884 RIBANA RUTH REA RUEDA</t>
        </is>
      </c>
      <c r="D1200" s="7" t="n"/>
      <c r="E1200" s="8" t="n"/>
      <c r="F1200" s="9" t="n">
        <v>11407</v>
      </c>
      <c r="I1200" s="10" t="inlineStr">
        <is>
          <t>EFECTIVO</t>
        </is>
      </c>
      <c r="J1200" s="5" t="inlineStr">
        <is>
          <t>3052 JUAN JOSE MACHACA TORREZ</t>
        </is>
      </c>
    </row>
    <row r="1201">
      <c r="A1201" s="5" t="inlineStr">
        <is>
          <t>CCAJ-LP02/48/2023</t>
        </is>
      </c>
      <c r="B1201" s="6" t="n">
        <v>44957.94230523148</v>
      </c>
      <c r="C1201" s="5" t="inlineStr">
        <is>
          <t>3884 RIBANA RUTH REA RUEDA</t>
        </is>
      </c>
      <c r="D1201" s="7" t="n"/>
      <c r="E1201" s="8" t="n"/>
      <c r="F1201" s="9" t="n">
        <v>6922.1</v>
      </c>
      <c r="I1201" s="10" t="inlineStr">
        <is>
          <t>EFECTIVO</t>
        </is>
      </c>
      <c r="J1201" s="8" t="inlineStr">
        <is>
          <t>108 GREGORIO RAMIREZ APAZA</t>
        </is>
      </c>
    </row>
    <row r="1202">
      <c r="A1202" s="5" t="inlineStr">
        <is>
          <t>CCAJ-LP02/48/2023</t>
        </is>
      </c>
      <c r="B1202" s="6" t="n">
        <v>44957.94230523148</v>
      </c>
      <c r="C1202" s="5" t="inlineStr">
        <is>
          <t>3884 RIBANA RUTH REA RUEDA</t>
        </is>
      </c>
      <c r="D1202" s="7" t="n"/>
      <c r="E1202" s="8" t="n"/>
      <c r="F1202" s="9" t="n">
        <v>5350.5</v>
      </c>
      <c r="I1202" s="10" t="inlineStr">
        <is>
          <t>EFECTIVO</t>
        </is>
      </c>
      <c r="J1202" s="5" t="inlineStr">
        <is>
          <t>136 OSCAR REYNALDO LIMACHI SURCO</t>
        </is>
      </c>
    </row>
    <row r="1203">
      <c r="A1203" s="5" t="inlineStr">
        <is>
          <t>CCAJ-LP02/48/2023</t>
        </is>
      </c>
      <c r="B1203" s="6" t="n">
        <v>44957.94230523148</v>
      </c>
      <c r="C1203" s="5" t="inlineStr">
        <is>
          <t>3884 RIBANA RUTH REA RUEDA</t>
        </is>
      </c>
      <c r="D1203" s="7" t="n"/>
      <c r="E1203" s="8" t="n"/>
      <c r="F1203" s="9" t="n">
        <v>10072.8</v>
      </c>
      <c r="I1203" s="10" t="inlineStr">
        <is>
          <t>EFECTIVO</t>
        </is>
      </c>
      <c r="J1203" s="5" t="inlineStr">
        <is>
          <t>266 SANTIAGO MACHACA CALCINA</t>
        </is>
      </c>
    </row>
    <row r="1204">
      <c r="A1204" s="5" t="inlineStr">
        <is>
          <t>CCAJ-LP02/48/2023</t>
        </is>
      </c>
      <c r="B1204" s="6" t="n">
        <v>44957.94230523148</v>
      </c>
      <c r="C1204" s="5" t="inlineStr">
        <is>
          <t>3884 RIBANA RUTH REA RUEDA</t>
        </is>
      </c>
      <c r="D1204" s="7" t="n"/>
      <c r="E1204" s="8" t="n"/>
      <c r="F1204" s="9" t="n">
        <v>8678.700000000001</v>
      </c>
      <c r="I1204" s="10" t="inlineStr">
        <is>
          <t>EFECTIVO</t>
        </is>
      </c>
      <c r="J1204" s="8" t="inlineStr">
        <is>
          <t>304 ALFREDO MENDOZA APAZA</t>
        </is>
      </c>
    </row>
    <row r="1205">
      <c r="A1205" s="5" t="inlineStr">
        <is>
          <t>CCAJ-LP02/48/2023</t>
        </is>
      </c>
      <c r="B1205" s="6" t="n">
        <v>44957.94230523148</v>
      </c>
      <c r="C1205" s="5" t="inlineStr">
        <is>
          <t>3884 RIBANA RUTH REA RUEDA</t>
        </is>
      </c>
      <c r="D1205" s="7" t="n"/>
      <c r="E1205" s="8" t="n"/>
      <c r="F1205" s="9" t="n">
        <v>15542.8</v>
      </c>
      <c r="I1205" s="10" t="inlineStr">
        <is>
          <t>EFECTIVO</t>
        </is>
      </c>
      <c r="J1205" s="5" t="inlineStr">
        <is>
          <t>331 CARLOS ALFREDO GUTIERREZ HUANCA</t>
        </is>
      </c>
    </row>
    <row r="1206">
      <c r="A1206" s="5" t="inlineStr">
        <is>
          <t>CCAJ-LP02/48/2023</t>
        </is>
      </c>
      <c r="B1206" s="6" t="n">
        <v>44957.94230523148</v>
      </c>
      <c r="C1206" s="5" t="inlineStr">
        <is>
          <t>3884 RIBANA RUTH REA RUEDA</t>
        </is>
      </c>
      <c r="D1206" s="7" t="n"/>
      <c r="E1206" s="8" t="n"/>
      <c r="F1206" s="9" t="n">
        <v>14633.1</v>
      </c>
      <c r="I1206" s="10" t="inlineStr">
        <is>
          <t>EFECTIVO</t>
        </is>
      </c>
      <c r="J1206" s="5" t="inlineStr">
        <is>
          <t>584 FREDDY FEDERICO FLORES MARIN</t>
        </is>
      </c>
    </row>
    <row r="1207">
      <c r="A1207" s="5" t="inlineStr">
        <is>
          <t>CCAJ-LP02/48/2023</t>
        </is>
      </c>
      <c r="B1207" s="6" t="n">
        <v>44957.94230523148</v>
      </c>
      <c r="C1207" s="5" t="inlineStr">
        <is>
          <t>3884 RIBANA RUTH REA RUEDA</t>
        </is>
      </c>
      <c r="D1207" s="7" t="n"/>
      <c r="E1207" s="8" t="n"/>
      <c r="F1207" s="9" t="n">
        <v>12210.1</v>
      </c>
      <c r="I1207" s="10" t="inlineStr">
        <is>
          <t>EFECTIVO</t>
        </is>
      </c>
      <c r="J1207" s="5" t="inlineStr">
        <is>
          <t>883 FRANKLIN CARDOZO RIVERA</t>
        </is>
      </c>
    </row>
    <row r="1208">
      <c r="A1208" s="5" t="inlineStr">
        <is>
          <t>CCAJ-LP02/48/2023</t>
        </is>
      </c>
      <c r="B1208" s="6" t="n">
        <v>44957.94230523148</v>
      </c>
      <c r="C1208" s="5" t="inlineStr">
        <is>
          <t>3884 RIBANA RUTH REA RUEDA</t>
        </is>
      </c>
      <c r="D1208" s="7" t="n"/>
      <c r="E1208" s="8" t="n"/>
      <c r="F1208" s="9" t="n">
        <v>13344.5</v>
      </c>
      <c r="I1208" s="10" t="inlineStr">
        <is>
          <t>EFECTIVO</t>
        </is>
      </c>
      <c r="J1208" s="5" t="inlineStr">
        <is>
          <t>1116 VLADIMIR FRANZ ATAHUACHI RODRIGUEZ</t>
        </is>
      </c>
    </row>
    <row r="1209">
      <c r="A1209" s="5" t="inlineStr">
        <is>
          <t>CCAJ-LP02/48/2023</t>
        </is>
      </c>
      <c r="B1209" s="6" t="n">
        <v>44957.94230523148</v>
      </c>
      <c r="C1209" s="5" t="inlineStr">
        <is>
          <t>3884 RIBANA RUTH REA RUEDA</t>
        </is>
      </c>
      <c r="D1209" s="7" t="n"/>
      <c r="E1209" s="8" t="n"/>
      <c r="F1209" s="9" t="n">
        <v>13228.4</v>
      </c>
      <c r="I1209" s="10" t="inlineStr">
        <is>
          <t>EFECTIVO</t>
        </is>
      </c>
      <c r="J1209" s="5" t="inlineStr">
        <is>
          <t>1180 JAIME RAMIRO CHACON PAREDES</t>
        </is>
      </c>
    </row>
    <row r="1210">
      <c r="A1210" s="5" t="inlineStr">
        <is>
          <t>CCAJ-LP02/48/2023</t>
        </is>
      </c>
      <c r="B1210" s="6" t="n">
        <v>44957.94230523148</v>
      </c>
      <c r="C1210" s="5" t="inlineStr">
        <is>
          <t>3884 RIBANA RUTH REA RUEDA</t>
        </is>
      </c>
      <c r="D1210" s="7" t="n"/>
      <c r="E1210" s="8" t="n"/>
      <c r="F1210" s="9" t="n">
        <v>0.4</v>
      </c>
      <c r="I1210" s="10" t="inlineStr">
        <is>
          <t>EFECTIVO</t>
        </is>
      </c>
      <c r="J1210" s="5" t="inlineStr">
        <is>
          <t>2464 LUIS FERNANDO GUEVARA PECA</t>
        </is>
      </c>
    </row>
    <row r="1211">
      <c r="A1211" s="5" t="inlineStr">
        <is>
          <t>CCAJ-LP02/48/2023</t>
        </is>
      </c>
      <c r="B1211" s="6" t="n">
        <v>44957.94230523148</v>
      </c>
      <c r="C1211" s="5" t="inlineStr">
        <is>
          <t>3884 RIBANA RUTH REA RUEDA</t>
        </is>
      </c>
      <c r="D1211" s="7" t="n"/>
      <c r="E1211" s="8" t="n"/>
      <c r="F1211" s="9" t="n">
        <v>4358.8</v>
      </c>
      <c r="I1211" s="10" t="inlineStr">
        <is>
          <t>EFECTIVO</t>
        </is>
      </c>
      <c r="J1211" s="8" t="inlineStr">
        <is>
          <t>2597 JOSE MAIDANA LP - T01</t>
        </is>
      </c>
    </row>
    <row r="1212">
      <c r="A1212" s="5" t="inlineStr">
        <is>
          <t>CCAJ-LP02/48/2023</t>
        </is>
      </c>
      <c r="B1212" s="6" t="n">
        <v>44957.94230523148</v>
      </c>
      <c r="C1212" s="5" t="inlineStr">
        <is>
          <t>3884 RIBANA RUTH REA RUEDA</t>
        </is>
      </c>
      <c r="D1212" s="7" t="n"/>
      <c r="E1212" s="8" t="n"/>
      <c r="F1212" s="9" t="n">
        <v>9128.700000000001</v>
      </c>
      <c r="I1212" s="10" t="inlineStr">
        <is>
          <t>EFECTIVO</t>
        </is>
      </c>
      <c r="J1212" s="8" t="inlineStr">
        <is>
          <t>2597 JOSE MAIDANA LP - T02</t>
        </is>
      </c>
    </row>
    <row r="1213">
      <c r="A1213" s="5" t="inlineStr">
        <is>
          <t>CCAJ-LP02/48/2023</t>
        </is>
      </c>
      <c r="B1213" s="6" t="n">
        <v>44957.94230523148</v>
      </c>
      <c r="C1213" s="5" t="inlineStr">
        <is>
          <t>3884 RIBANA RUTH REA RUEDA</t>
        </is>
      </c>
      <c r="D1213" s="7" t="n"/>
      <c r="E1213" s="8" t="n"/>
      <c r="F1213" s="9" t="n">
        <v>13207.7</v>
      </c>
      <c r="I1213" s="10" t="inlineStr">
        <is>
          <t>EFECTIVO</t>
        </is>
      </c>
      <c r="J1213" s="8" t="inlineStr">
        <is>
          <t>2597 JOSE MAIDANA LP - T03</t>
        </is>
      </c>
    </row>
    <row r="1214">
      <c r="A1214" s="5" t="inlineStr">
        <is>
          <t>CCAJ-LP02/48/2023</t>
        </is>
      </c>
      <c r="B1214" s="6" t="n">
        <v>44957.94230523148</v>
      </c>
      <c r="C1214" s="5" t="inlineStr">
        <is>
          <t>3884 RIBANA RUTH REA RUEDA</t>
        </is>
      </c>
      <c r="D1214" s="7" t="n"/>
      <c r="E1214" s="8" t="n"/>
      <c r="F1214" s="9" t="n">
        <v>10772.9</v>
      </c>
      <c r="I1214" s="10" t="inlineStr">
        <is>
          <t>EFECTIVO</t>
        </is>
      </c>
      <c r="J1214" s="8" t="inlineStr">
        <is>
          <t>2597 JOSE MAIDANA LP - T04</t>
        </is>
      </c>
    </row>
    <row r="1215">
      <c r="A1215" s="5" t="inlineStr">
        <is>
          <t>CCAJ-LP02/48/2023</t>
        </is>
      </c>
      <c r="B1215" s="6" t="n">
        <v>44957.94230523148</v>
      </c>
      <c r="C1215" s="5" t="inlineStr">
        <is>
          <t>3884 RIBANA RUTH REA RUEDA</t>
        </is>
      </c>
      <c r="D1215" s="7" t="n"/>
      <c r="E1215" s="8" t="n"/>
      <c r="F1215" s="9" t="n">
        <v>7900.6</v>
      </c>
      <c r="I1215" s="10" t="inlineStr">
        <is>
          <t>EFECTIVO</t>
        </is>
      </c>
      <c r="J1215" s="8" t="inlineStr">
        <is>
          <t>2597 JOSE MAIDANA LP - T05</t>
        </is>
      </c>
    </row>
    <row r="1216">
      <c r="A1216" s="5" t="inlineStr">
        <is>
          <t>CCAJ-LP02/48/2023</t>
        </is>
      </c>
      <c r="B1216" s="6" t="n">
        <v>44957.94230523148</v>
      </c>
      <c r="C1216" s="5" t="inlineStr">
        <is>
          <t>3884 RIBANA RUTH REA RUEDA</t>
        </is>
      </c>
      <c r="D1216" s="7" t="n"/>
      <c r="E1216" s="8" t="n"/>
      <c r="F1216" s="9" t="n">
        <v>8647</v>
      </c>
      <c r="I1216" s="10" t="inlineStr">
        <is>
          <t>EFECTIVO</t>
        </is>
      </c>
      <c r="J1216" s="8" t="inlineStr">
        <is>
          <t>2597 JOSE MAIDANA LP - T06</t>
        </is>
      </c>
    </row>
    <row r="1217">
      <c r="A1217" s="11" t="inlineStr">
        <is>
          <t>SAP</t>
        </is>
      </c>
      <c r="B1217" s="3" t="n"/>
      <c r="C1217" s="3" t="n"/>
      <c r="D1217" s="7" t="n"/>
      <c r="E1217" s="8" t="n"/>
      <c r="F1217" s="37">
        <f>SUM(F1181:G1216)</f>
        <v/>
      </c>
      <c r="G1217" s="9" t="n"/>
      <c r="I1217" s="10" t="n"/>
      <c r="J1217" s="5" t="n"/>
    </row>
    <row r="1218" ht="15.75" customHeight="1">
      <c r="A1218" s="13" t="inlineStr">
        <is>
          <t>FECHA</t>
        </is>
      </c>
      <c r="B1218" s="13" t="inlineStr">
        <is>
          <t>CIERRE DE CAJA</t>
        </is>
      </c>
      <c r="C1218" s="13" t="inlineStr">
        <is>
          <t>IMPORTE</t>
        </is>
      </c>
      <c r="D1218" s="14" t="n">
        <v>112695416</v>
      </c>
      <c r="E1218" s="8" t="n"/>
      <c r="G1218" s="9" t="n"/>
      <c r="I1218" s="10" t="n"/>
      <c r="J1218" s="5" t="n"/>
    </row>
    <row r="1221">
      <c r="A1221" s="1" t="inlineStr">
        <is>
          <t>Cierre Caja</t>
        </is>
      </c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3" t="inlineStr">
        <is>
          <t>Del 01/02/2023</t>
        </is>
      </c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98" t="inlineStr">
        <is>
          <t>Cierre Caja</t>
        </is>
      </c>
      <c r="B1223" s="98" t="inlineStr">
        <is>
          <t>Fecha</t>
        </is>
      </c>
      <c r="C1223" s="98" t="inlineStr">
        <is>
          <t>Cajero</t>
        </is>
      </c>
      <c r="D1223" s="98" t="inlineStr">
        <is>
          <t>Nro Voucher</t>
        </is>
      </c>
      <c r="E1223" s="98" t="inlineStr">
        <is>
          <t>Nro Cuenta</t>
        </is>
      </c>
      <c r="F1223" s="98" t="inlineStr">
        <is>
          <t>Tipo Ingreso</t>
        </is>
      </c>
      <c r="G1223" s="99" t="n"/>
      <c r="H1223" s="100" t="n"/>
      <c r="I1223" s="98" t="inlineStr">
        <is>
          <t>TIPO DE INGRESO</t>
        </is>
      </c>
      <c r="J1223" s="98" t="inlineStr">
        <is>
          <t>Cobrador</t>
        </is>
      </c>
    </row>
    <row r="1224">
      <c r="A1224" s="101" t="n"/>
      <c r="B1224" s="101" t="n"/>
      <c r="C1224" s="101" t="n"/>
      <c r="D1224" s="101" t="n"/>
      <c r="E1224" s="101" t="n"/>
      <c r="F1224" s="4" t="inlineStr">
        <is>
          <t>EFECTIVO</t>
        </is>
      </c>
      <c r="G1224" s="4" t="inlineStr">
        <is>
          <t>CHEQUE</t>
        </is>
      </c>
      <c r="H1224" s="4" t="inlineStr">
        <is>
          <t>TRANSFERENCIA</t>
        </is>
      </c>
      <c r="I1224" s="101" t="n"/>
      <c r="J1224" s="101" t="n"/>
    </row>
    <row r="1225">
      <c r="A1225" s="5" t="inlineStr">
        <is>
          <t>CCAJ-LP02/49/2023</t>
        </is>
      </c>
      <c r="B1225" s="6" t="n">
        <v>44958.70467623843</v>
      </c>
      <c r="C1225" s="5" t="inlineStr">
        <is>
          <t>3884 RIBANA RUTH REA RUEDA</t>
        </is>
      </c>
      <c r="D1225" s="15" t="n">
        <v>51217552901</v>
      </c>
      <c r="E1225" s="8" t="inlineStr">
        <is>
          <t>BISA-100070022</t>
        </is>
      </c>
      <c r="H1225" s="9" t="n">
        <v>480.7</v>
      </c>
      <c r="I1225" s="5" t="inlineStr">
        <is>
          <t>DEPÓSITO BANCARIO</t>
        </is>
      </c>
      <c r="J1225" s="5" t="inlineStr">
        <is>
          <t>4190 JESUS FELCY MENDOZA CAHUANA</t>
        </is>
      </c>
    </row>
    <row r="1226">
      <c r="A1226" s="5" t="inlineStr">
        <is>
          <t>CCAJ-LP02/49/2023</t>
        </is>
      </c>
      <c r="B1226" s="6" t="n">
        <v>44958.70467623843</v>
      </c>
      <c r="C1226" s="5" t="inlineStr">
        <is>
          <t>3884 RIBANA RUTH REA RUEDA</t>
        </is>
      </c>
      <c r="D1226" s="15" t="n">
        <v>51417437328</v>
      </c>
      <c r="E1226" s="8" t="inlineStr">
        <is>
          <t>BISA-100070022</t>
        </is>
      </c>
      <c r="H1226" s="9" t="n">
        <v>5000</v>
      </c>
      <c r="I1226" s="5" t="inlineStr">
        <is>
          <t>DEPÓSITO BANCARIO</t>
        </is>
      </c>
      <c r="J1226" s="8" t="inlineStr">
        <is>
          <t>5103 JOSE LUIS VARGAS SANTOS</t>
        </is>
      </c>
    </row>
    <row r="1227">
      <c r="A1227" s="5" t="inlineStr">
        <is>
          <t>CCAJ-LP02/49/2023</t>
        </is>
      </c>
      <c r="B1227" s="6" t="n">
        <v>44958.70467623843</v>
      </c>
      <c r="C1227" s="5" t="inlineStr">
        <is>
          <t>3884 RIBANA RUTH REA RUEDA</t>
        </is>
      </c>
      <c r="D1227" s="15" t="n">
        <v>45143510452</v>
      </c>
      <c r="E1227" s="8" t="inlineStr">
        <is>
          <t>BISA-100070022</t>
        </is>
      </c>
      <c r="H1227" s="9" t="n">
        <v>1312.8</v>
      </c>
      <c r="I1227" s="5" t="inlineStr">
        <is>
          <t>DEPÓSITO BANCARIO</t>
        </is>
      </c>
      <c r="J1227" s="5" t="inlineStr">
        <is>
          <t>2464 LUIS FERNANDO GUEVARA PECA</t>
        </is>
      </c>
    </row>
    <row r="1228">
      <c r="A1228" s="5" t="inlineStr">
        <is>
          <t>CCAJ-LP02/49/2023</t>
        </is>
      </c>
      <c r="B1228" s="6" t="n">
        <v>44958.70467623843</v>
      </c>
      <c r="C1228" s="5" t="inlineStr">
        <is>
          <t>3884 RIBANA RUTH REA RUEDA</t>
        </is>
      </c>
      <c r="D1228" s="7" t="n">
        <v>140617</v>
      </c>
      <c r="E1228" s="8" t="inlineStr">
        <is>
          <t>BISA-100070022</t>
        </is>
      </c>
      <c r="H1228" s="9" t="n">
        <v>6700</v>
      </c>
      <c r="I1228" s="5" t="inlineStr">
        <is>
          <t>DEPÓSITO BANCARIO</t>
        </is>
      </c>
      <c r="J1228" s="8" t="inlineStr">
        <is>
          <t>5103 JOSE LUIS VARGAS SANTOS</t>
        </is>
      </c>
    </row>
    <row r="1229">
      <c r="A1229" s="5" t="inlineStr">
        <is>
          <t>CCAJ-LP02/49/2023</t>
        </is>
      </c>
      <c r="B1229" s="6" t="n">
        <v>44958.70467623843</v>
      </c>
      <c r="C1229" s="5" t="inlineStr">
        <is>
          <t>3884 RIBANA RUTH REA RUEDA</t>
        </is>
      </c>
      <c r="D1229" s="7" t="n">
        <v>140615</v>
      </c>
      <c r="E1229" s="8" t="inlineStr">
        <is>
          <t>BISA-100070022</t>
        </is>
      </c>
      <c r="H1229" s="9" t="n">
        <v>6862.3</v>
      </c>
      <c r="I1229" s="5" t="inlineStr">
        <is>
          <t>DEPÓSITO BANCARIO</t>
        </is>
      </c>
      <c r="J1229" s="5" t="inlineStr">
        <is>
          <t>4190 JESUS FELCY MENDOZA CAHUANA</t>
        </is>
      </c>
    </row>
    <row r="1230">
      <c r="A1230" s="5" t="inlineStr">
        <is>
          <t>CCAJ-LP02/49/2023</t>
        </is>
      </c>
      <c r="B1230" s="6" t="n">
        <v>44958.70467623843</v>
      </c>
      <c r="C1230" s="5" t="inlineStr">
        <is>
          <t>3884 RIBANA RUTH REA RUEDA</t>
        </is>
      </c>
      <c r="D1230" s="7" t="n">
        <v>140616</v>
      </c>
      <c r="E1230" s="8" t="inlineStr">
        <is>
          <t>BISA-100070022</t>
        </is>
      </c>
      <c r="H1230" s="9" t="n">
        <v>5983.48</v>
      </c>
      <c r="I1230" s="5" t="inlineStr">
        <is>
          <t>DEPÓSITO BANCARIO</t>
        </is>
      </c>
      <c r="J1230" s="5" t="inlineStr">
        <is>
          <t>4190 JESUS FELCY MENDOZA CAHUANA</t>
        </is>
      </c>
    </row>
    <row r="1231">
      <c r="A1231" s="5" t="inlineStr">
        <is>
          <t>CCAJ-LP02/49/2023</t>
        </is>
      </c>
      <c r="B1231" s="6" t="n">
        <v>44958.70467623843</v>
      </c>
      <c r="C1231" s="5" t="inlineStr">
        <is>
          <t>3884 RIBANA RUTH REA RUEDA</t>
        </is>
      </c>
      <c r="D1231" s="7" t="n">
        <v>240670</v>
      </c>
      <c r="E1231" s="8" t="inlineStr">
        <is>
          <t>BISA-100070022</t>
        </is>
      </c>
      <c r="H1231" s="9" t="n">
        <v>7557.9</v>
      </c>
      <c r="I1231" s="5" t="inlineStr">
        <is>
          <t>DEPÓSITO BANCARIO</t>
        </is>
      </c>
      <c r="J1231" s="5" t="inlineStr">
        <is>
          <t>4276 CARLOS MARCELO REQUENA TERAN</t>
        </is>
      </c>
    </row>
    <row r="1232">
      <c r="A1232" s="5" t="inlineStr">
        <is>
          <t>CCAJ-LP02/49/2023</t>
        </is>
      </c>
      <c r="B1232" s="6" t="n">
        <v>44958.70467623843</v>
      </c>
      <c r="C1232" s="5" t="inlineStr">
        <is>
          <t>3884 RIBANA RUTH REA RUEDA</t>
        </is>
      </c>
      <c r="D1232" s="7" t="n"/>
      <c r="E1232" s="8" t="n"/>
      <c r="F1232" s="9" t="n">
        <v>5495.2</v>
      </c>
      <c r="I1232" s="10" t="inlineStr">
        <is>
          <t>EFECTIVO</t>
        </is>
      </c>
      <c r="J1232" s="5" t="inlineStr">
        <is>
          <t>136 OSCAR REYNALDO LIMACHI SURCO</t>
        </is>
      </c>
    </row>
    <row r="1233">
      <c r="A1233" s="5" t="inlineStr">
        <is>
          <t>CCAJ-LP02/49/2023</t>
        </is>
      </c>
      <c r="B1233" s="6" t="n">
        <v>44958.70467623843</v>
      </c>
      <c r="C1233" s="5" t="inlineStr">
        <is>
          <t>3884 RIBANA RUTH REA RUEDA</t>
        </is>
      </c>
      <c r="D1233" s="7" t="n"/>
      <c r="E1233" s="8" t="n"/>
      <c r="F1233" s="9" t="n">
        <v>7036.2</v>
      </c>
      <c r="I1233" s="10" t="inlineStr">
        <is>
          <t>EFECTIVO</t>
        </is>
      </c>
      <c r="J1233" s="5" t="inlineStr">
        <is>
          <t>266 SANTIAGO MACHACA CALCINA</t>
        </is>
      </c>
    </row>
    <row r="1234">
      <c r="A1234" s="5" t="inlineStr">
        <is>
          <t>CCAJ-LP02/49/2023</t>
        </is>
      </c>
      <c r="B1234" s="6" t="n">
        <v>44958.70467623843</v>
      </c>
      <c r="C1234" s="5" t="inlineStr">
        <is>
          <t>3884 RIBANA RUTH REA RUEDA</t>
        </is>
      </c>
      <c r="D1234" s="7" t="n"/>
      <c r="E1234" s="8" t="n"/>
      <c r="F1234" s="9" t="n">
        <v>8066.6</v>
      </c>
      <c r="I1234" s="10" t="inlineStr">
        <is>
          <t>EFECTIVO</t>
        </is>
      </c>
      <c r="J1234" s="8" t="inlineStr">
        <is>
          <t>304 ALFREDO MENDOZA APAZA</t>
        </is>
      </c>
    </row>
    <row r="1235">
      <c r="A1235" s="5" t="inlineStr">
        <is>
          <t>CCAJ-LP02/49/2023</t>
        </is>
      </c>
      <c r="B1235" s="6" t="n">
        <v>44958.70467623843</v>
      </c>
      <c r="C1235" s="5" t="inlineStr">
        <is>
          <t>3884 RIBANA RUTH REA RUEDA</t>
        </is>
      </c>
      <c r="D1235" s="7" t="n"/>
      <c r="E1235" s="8" t="n"/>
      <c r="F1235" s="9" t="n">
        <v>7546</v>
      </c>
      <c r="I1235" s="10" t="inlineStr">
        <is>
          <t>EFECTIVO</t>
        </is>
      </c>
      <c r="J1235" s="5" t="inlineStr">
        <is>
          <t>883 FRANKLIN CARDOZO RIVERA</t>
        </is>
      </c>
    </row>
    <row r="1236">
      <c r="A1236" s="5" t="inlineStr">
        <is>
          <t>CCAJ-LP02/49/2023</t>
        </is>
      </c>
      <c r="B1236" s="6" t="n">
        <v>44958.70467623843</v>
      </c>
      <c r="C1236" s="5" t="inlineStr">
        <is>
          <t>3884 RIBANA RUTH REA RUEDA</t>
        </is>
      </c>
      <c r="D1236" s="7" t="n"/>
      <c r="E1236" s="8" t="n"/>
      <c r="F1236" s="9" t="n">
        <v>13118.5</v>
      </c>
      <c r="I1236" s="10" t="inlineStr">
        <is>
          <t>EFECTIVO</t>
        </is>
      </c>
      <c r="J1236" s="8" t="inlineStr">
        <is>
          <t>2597 JOSE MAIDANA LP - T02</t>
        </is>
      </c>
    </row>
    <row r="1237">
      <c r="A1237" s="5" t="inlineStr">
        <is>
          <t>CCAJ-LP02/49/2023</t>
        </is>
      </c>
      <c r="B1237" s="6" t="n">
        <v>44958.70467623843</v>
      </c>
      <c r="C1237" s="5" t="inlineStr">
        <is>
          <t>3884 RIBANA RUTH REA RUEDA</t>
        </is>
      </c>
      <c r="D1237" s="7" t="n"/>
      <c r="E1237" s="8" t="n"/>
      <c r="F1237" s="9" t="n">
        <v>6627.4</v>
      </c>
      <c r="I1237" s="10" t="inlineStr">
        <is>
          <t>EFECTIVO</t>
        </is>
      </c>
      <c r="J1237" s="8" t="inlineStr">
        <is>
          <t>2597 JOSE MAIDANA LP - T03</t>
        </is>
      </c>
    </row>
    <row r="1238">
      <c r="A1238" s="5" t="inlineStr">
        <is>
          <t>CCAJ-LP02/49/2023</t>
        </is>
      </c>
      <c r="B1238" s="6" t="n">
        <v>44958.70467623843</v>
      </c>
      <c r="C1238" s="5" t="inlineStr">
        <is>
          <t>3884 RIBANA RUTH REA RUEDA</t>
        </is>
      </c>
      <c r="D1238" s="7" t="n"/>
      <c r="E1238" s="8" t="n"/>
      <c r="F1238" s="9" t="n">
        <v>12408.4</v>
      </c>
      <c r="I1238" s="10" t="inlineStr">
        <is>
          <t>EFECTIVO</t>
        </is>
      </c>
      <c r="J1238" s="8" t="inlineStr">
        <is>
          <t>2597 JOSE MAIDANA LP - T05</t>
        </is>
      </c>
    </row>
    <row r="1239">
      <c r="A1239" s="11" t="inlineStr">
        <is>
          <t>SAP</t>
        </is>
      </c>
      <c r="B1239" s="3" t="n"/>
      <c r="C1239" s="3" t="n"/>
      <c r="D1239" s="7" t="n"/>
      <c r="E1239" s="8" t="n"/>
      <c r="F1239" s="12">
        <f>SUM(F1225:G1238)</f>
        <v/>
      </c>
      <c r="H1239" s="9" t="n"/>
      <c r="I1239" s="10" t="n"/>
      <c r="J1239" s="8" t="n"/>
    </row>
    <row r="1240" ht="15.75" customHeight="1">
      <c r="A1240" s="13" t="inlineStr">
        <is>
          <t>FECHA</t>
        </is>
      </c>
      <c r="B1240" s="13" t="inlineStr">
        <is>
          <t>CIERRE DE CAJA</t>
        </is>
      </c>
      <c r="C1240" s="13" t="inlineStr">
        <is>
          <t>IMPORTE</t>
        </is>
      </c>
      <c r="D1240" s="14" t="n">
        <v>112695417</v>
      </c>
      <c r="E1240" s="8" t="n"/>
      <c r="H1240" s="9" t="n"/>
      <c r="I1240" s="10" t="n"/>
      <c r="J1240" s="8" t="n"/>
    </row>
    <row r="1242">
      <c r="A1242" s="17" t="inlineStr">
        <is>
          <t>Se realizo el traslado ETV junto a el CCAJ-LP02/53/2023</t>
        </is>
      </c>
      <c r="B1242" s="30" t="n"/>
      <c r="C1242" s="30" t="n"/>
    </row>
    <row r="1243">
      <c r="A1243" s="85" t="inlineStr">
        <is>
          <t xml:space="preserve">SE QUEDÓ CON LA REFERENCIA QUE REALIZO EL BOOT NO SE CAMBIO A TRASLADO ETV EN EL TRASLADO ETV </t>
        </is>
      </c>
      <c r="B1243" s="86" t="n"/>
      <c r="C1243" s="86" t="n"/>
      <c r="D1243" s="87" t="n"/>
    </row>
    <row r="1245">
      <c r="A1245" s="1" t="inlineStr">
        <is>
          <t>Cierre Caja</t>
        </is>
      </c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3" t="inlineStr">
        <is>
          <t>Del 02/02/2023</t>
        </is>
      </c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98" t="inlineStr">
        <is>
          <t>Cierre Caja</t>
        </is>
      </c>
      <c r="B1247" s="98" t="inlineStr">
        <is>
          <t>Fecha</t>
        </is>
      </c>
      <c r="C1247" s="98" t="inlineStr">
        <is>
          <t>Cajero</t>
        </is>
      </c>
      <c r="D1247" s="98" t="inlineStr">
        <is>
          <t>Nro Voucher</t>
        </is>
      </c>
      <c r="E1247" s="98" t="inlineStr">
        <is>
          <t>Nro Cuenta</t>
        </is>
      </c>
      <c r="F1247" s="98" t="inlineStr">
        <is>
          <t>Tipo Ingreso</t>
        </is>
      </c>
      <c r="G1247" s="99" t="n"/>
      <c r="H1247" s="100" t="n"/>
      <c r="I1247" s="98" t="inlineStr">
        <is>
          <t>TIPO DE INGRESO</t>
        </is>
      </c>
      <c r="J1247" s="98" t="inlineStr">
        <is>
          <t>Cobrador</t>
        </is>
      </c>
    </row>
    <row r="1248">
      <c r="A1248" s="101" t="n"/>
      <c r="B1248" s="101" t="n"/>
      <c r="C1248" s="101" t="n"/>
      <c r="D1248" s="101" t="n"/>
      <c r="E1248" s="101" t="n"/>
      <c r="F1248" s="4" t="inlineStr">
        <is>
          <t>EFECTIVO</t>
        </is>
      </c>
      <c r="G1248" s="4" t="inlineStr">
        <is>
          <t>CHEQUE</t>
        </is>
      </c>
      <c r="H1248" s="4" t="inlineStr">
        <is>
          <t>TRANSFERENCIA</t>
        </is>
      </c>
      <c r="I1248" s="101" t="n"/>
      <c r="J1248" s="101" t="n"/>
    </row>
    <row r="1249">
      <c r="A1249" s="5" t="inlineStr">
        <is>
          <t>CCAJ-LP02/50/2023</t>
        </is>
      </c>
      <c r="B1249" s="6" t="n">
        <v>44959.63117770833</v>
      </c>
      <c r="C1249" s="5" t="inlineStr">
        <is>
          <t>3884 RIBANA RUTH REA RUEDA</t>
        </is>
      </c>
      <c r="D1249" s="15" t="n">
        <v>45173152322</v>
      </c>
      <c r="E1249" s="8" t="inlineStr">
        <is>
          <t>BISA-100070022</t>
        </is>
      </c>
      <c r="H1249" s="9" t="n">
        <v>16247.5</v>
      </c>
      <c r="I1249" s="5" t="inlineStr">
        <is>
          <t>DEPÓSITO BANCARIO</t>
        </is>
      </c>
      <c r="J1249" s="5" t="inlineStr">
        <is>
          <t>2464 LUIS FERNANDO GUEVARA PECA</t>
        </is>
      </c>
    </row>
    <row r="1250">
      <c r="A1250" s="5" t="inlineStr">
        <is>
          <t>CCAJ-LP02/50/2023</t>
        </is>
      </c>
      <c r="B1250" s="6" t="n">
        <v>44959.63117770833</v>
      </c>
      <c r="C1250" s="5" t="inlineStr">
        <is>
          <t>3884 RIBANA RUTH REA RUEDA</t>
        </is>
      </c>
      <c r="D1250" s="15" t="n">
        <v>45133091632</v>
      </c>
      <c r="E1250" s="8" t="inlineStr">
        <is>
          <t>BISA-100070022</t>
        </is>
      </c>
      <c r="H1250" s="9" t="n">
        <v>1829.6</v>
      </c>
      <c r="I1250" s="5" t="inlineStr">
        <is>
          <t>DEPÓSITO BANCARIO</t>
        </is>
      </c>
      <c r="J1250" s="5" t="inlineStr">
        <is>
          <t>2464 LUIS FERNANDO GUEVARA PECA</t>
        </is>
      </c>
    </row>
    <row r="1251">
      <c r="A1251" s="5" t="inlineStr">
        <is>
          <t>CCAJ-LP02/50/2023</t>
        </is>
      </c>
      <c r="B1251" s="6" t="n">
        <v>44959.63117770833</v>
      </c>
      <c r="C1251" s="5" t="inlineStr">
        <is>
          <t>3884 RIBANA RUTH REA RUEDA</t>
        </is>
      </c>
      <c r="D1251" s="15" t="n">
        <v>45133092973</v>
      </c>
      <c r="E1251" s="8" t="inlineStr">
        <is>
          <t>BISA-100070022</t>
        </is>
      </c>
      <c r="H1251" s="9" t="n">
        <v>2268</v>
      </c>
      <c r="I1251" s="5" t="inlineStr">
        <is>
          <t>DEPÓSITO BANCARIO</t>
        </is>
      </c>
      <c r="J1251" s="5" t="inlineStr">
        <is>
          <t>2464 LUIS FERNANDO GUEVARA PECA</t>
        </is>
      </c>
    </row>
    <row r="1252">
      <c r="A1252" s="5" t="inlineStr">
        <is>
          <t>CCAJ-LP02/50/2023</t>
        </is>
      </c>
      <c r="B1252" s="6" t="n">
        <v>44959.63117770833</v>
      </c>
      <c r="C1252" s="5" t="inlineStr">
        <is>
          <t>3884 RIBANA RUTH REA RUEDA</t>
        </is>
      </c>
      <c r="D1252" s="15" t="n">
        <v>45163181002</v>
      </c>
      <c r="E1252" s="8" t="inlineStr">
        <is>
          <t>BISA-100070022</t>
        </is>
      </c>
      <c r="H1252" s="9" t="n">
        <v>339.84</v>
      </c>
      <c r="I1252" s="5" t="inlineStr">
        <is>
          <t>DEPÓSITO BANCARIO</t>
        </is>
      </c>
      <c r="J1252" s="5" t="inlineStr">
        <is>
          <t>2464 LUIS FERNANDO GUEVARA PECA</t>
        </is>
      </c>
    </row>
    <row r="1253">
      <c r="A1253" s="5" t="inlineStr">
        <is>
          <t>CCAJ-LP02/50/2023</t>
        </is>
      </c>
      <c r="B1253" s="6" t="n">
        <v>44959.63117770833</v>
      </c>
      <c r="C1253" s="5" t="inlineStr">
        <is>
          <t>3884 RIBANA RUTH REA RUEDA</t>
        </is>
      </c>
      <c r="D1253" s="15" t="n">
        <v>45143460843</v>
      </c>
      <c r="E1253" s="8" t="inlineStr">
        <is>
          <t>BISA-100070022</t>
        </is>
      </c>
      <c r="H1253" s="9" t="n">
        <v>54</v>
      </c>
      <c r="I1253" s="5" t="inlineStr">
        <is>
          <t>DEPÓSITO BANCARIO</t>
        </is>
      </c>
      <c r="J1253" s="5" t="inlineStr">
        <is>
          <t>2464 LUIS FERNANDO GUEVARA PECA</t>
        </is>
      </c>
    </row>
    <row r="1254">
      <c r="A1254" s="5" t="inlineStr">
        <is>
          <t>CCAJ-LP02/50/2023</t>
        </is>
      </c>
      <c r="B1254" s="6" t="n">
        <v>44959.63117770833</v>
      </c>
      <c r="C1254" s="5" t="inlineStr">
        <is>
          <t>3884 RIBANA RUTH REA RUEDA</t>
        </is>
      </c>
      <c r="D1254" s="15" t="n">
        <v>45133093758</v>
      </c>
      <c r="E1254" s="8" t="inlineStr">
        <is>
          <t>BISA-100070022</t>
        </is>
      </c>
      <c r="H1254" s="9" t="n">
        <v>90.09999999999999</v>
      </c>
      <c r="I1254" s="5" t="inlineStr">
        <is>
          <t>DEPÓSITO BANCARIO</t>
        </is>
      </c>
      <c r="J1254" s="5" t="inlineStr">
        <is>
          <t>2464 LUIS FERNANDO GUEVARA PECA</t>
        </is>
      </c>
    </row>
    <row r="1255">
      <c r="A1255" s="5" t="inlineStr">
        <is>
          <t>CCAJ-LP02/50/2023</t>
        </is>
      </c>
      <c r="B1255" s="6" t="n">
        <v>44959.63117770833</v>
      </c>
      <c r="C1255" s="5" t="inlineStr">
        <is>
          <t>3884 RIBANA RUTH REA RUEDA</t>
        </is>
      </c>
      <c r="D1255" s="15" t="n">
        <v>45163181268</v>
      </c>
      <c r="E1255" s="8" t="inlineStr">
        <is>
          <t>BISA-100070022</t>
        </is>
      </c>
      <c r="H1255" s="9" t="n">
        <v>5694.63</v>
      </c>
      <c r="I1255" s="5" t="inlineStr">
        <is>
          <t>DEPÓSITO BANCARIO</t>
        </is>
      </c>
      <c r="J1255" s="5" t="inlineStr">
        <is>
          <t>2464 LUIS FERNANDO GUEVARA PECA</t>
        </is>
      </c>
    </row>
    <row r="1256">
      <c r="A1256" s="5" t="inlineStr">
        <is>
          <t>CCAJ-LP02/50/2023</t>
        </is>
      </c>
      <c r="B1256" s="6" t="n">
        <v>44959.63117770833</v>
      </c>
      <c r="C1256" s="5" t="inlineStr">
        <is>
          <t>3884 RIBANA RUTH REA RUEDA</t>
        </is>
      </c>
      <c r="D1256" s="15" t="n">
        <v>45153091009</v>
      </c>
      <c r="E1256" s="8" t="inlineStr">
        <is>
          <t>BISA-100070022</t>
        </is>
      </c>
      <c r="H1256" s="9" t="n">
        <v>5346</v>
      </c>
      <c r="I1256" s="5" t="inlineStr">
        <is>
          <t>DEPÓSITO BANCARIO</t>
        </is>
      </c>
      <c r="J1256" s="5" t="inlineStr">
        <is>
          <t>4190 JESUS FELCY MENDOZA CAHUANA</t>
        </is>
      </c>
    </row>
    <row r="1257">
      <c r="A1257" s="5" t="inlineStr">
        <is>
          <t>CCAJ-LP02/50/2023</t>
        </is>
      </c>
      <c r="B1257" s="6" t="n">
        <v>44959.63117770833</v>
      </c>
      <c r="C1257" s="5" t="inlineStr">
        <is>
          <t>3884 RIBANA RUTH REA RUEDA</t>
        </is>
      </c>
      <c r="D1257" s="7" t="n">
        <v>200709</v>
      </c>
      <c r="E1257" s="8" t="inlineStr">
        <is>
          <t>BISA-100070022</t>
        </is>
      </c>
      <c r="H1257" s="9" t="n">
        <v>10504.5</v>
      </c>
      <c r="I1257" s="5" t="inlineStr">
        <is>
          <t>DEPÓSITO BANCARIO</t>
        </is>
      </c>
      <c r="J1257" s="5" t="inlineStr">
        <is>
          <t>4190 JESUS FELCY MENDOZA CAHUANA</t>
        </is>
      </c>
    </row>
    <row r="1258">
      <c r="A1258" s="5" t="inlineStr">
        <is>
          <t>CCAJ-LP02/50/2023</t>
        </is>
      </c>
      <c r="B1258" s="6" t="n">
        <v>44959.63117770833</v>
      </c>
      <c r="C1258" s="5" t="inlineStr">
        <is>
          <t>3884 RIBANA RUTH REA RUEDA</t>
        </is>
      </c>
      <c r="D1258" s="7" t="n">
        <v>200707</v>
      </c>
      <c r="E1258" s="8" t="inlineStr">
        <is>
          <t>BISA-100070022</t>
        </is>
      </c>
      <c r="H1258" s="9" t="n">
        <v>100</v>
      </c>
      <c r="I1258" s="5" t="inlineStr">
        <is>
          <t>DEPÓSITO BANCARIO</t>
        </is>
      </c>
      <c r="J1258" s="5" t="inlineStr">
        <is>
          <t>4190 JESUS FELCY MENDOZA CAHUANA</t>
        </is>
      </c>
    </row>
    <row r="1259">
      <c r="A1259" s="5" t="inlineStr">
        <is>
          <t>CCAJ-LP02/50/2023</t>
        </is>
      </c>
      <c r="B1259" s="6" t="n">
        <v>44959.63117770833</v>
      </c>
      <c r="C1259" s="5" t="inlineStr">
        <is>
          <t>3884 RIBANA RUTH REA RUEDA</t>
        </is>
      </c>
      <c r="D1259" s="7" t="n">
        <v>234184</v>
      </c>
      <c r="E1259" s="8" t="inlineStr">
        <is>
          <t>BISA-100070022</t>
        </is>
      </c>
      <c r="H1259" s="9" t="n">
        <v>2400</v>
      </c>
      <c r="I1259" s="5" t="inlineStr">
        <is>
          <t>DEPÓSITO BANCARIO</t>
        </is>
      </c>
      <c r="J1259" s="5" t="inlineStr">
        <is>
          <t>4190 JESUS FELCY MENDOZA CAHUANA</t>
        </is>
      </c>
    </row>
    <row r="1260">
      <c r="A1260" s="5" t="inlineStr">
        <is>
          <t>CCAJ-LP02/50/2023</t>
        </is>
      </c>
      <c r="B1260" s="6" t="n">
        <v>44959.63117770833</v>
      </c>
      <c r="C1260" s="5" t="inlineStr">
        <is>
          <t>3884 RIBANA RUTH REA RUEDA</t>
        </is>
      </c>
      <c r="D1260" s="15" t="n">
        <v>45153086701</v>
      </c>
      <c r="E1260" s="8" t="inlineStr">
        <is>
          <t>BISA-100070022</t>
        </is>
      </c>
      <c r="H1260" s="9" t="n">
        <v>359.44</v>
      </c>
      <c r="I1260" s="5" t="inlineStr">
        <is>
          <t>DEPÓSITO BANCARIO</t>
        </is>
      </c>
      <c r="J1260" s="5" t="inlineStr">
        <is>
          <t>2464 LUIS FERNANDO GUEVARA PECA</t>
        </is>
      </c>
    </row>
    <row r="1261">
      <c r="A1261" s="5" t="inlineStr">
        <is>
          <t>CCAJ-LP02/50/2023</t>
        </is>
      </c>
      <c r="B1261" s="6" t="n">
        <v>44959.63117770833</v>
      </c>
      <c r="C1261" s="5" t="inlineStr">
        <is>
          <t>3884 RIBANA RUTH REA RUEDA</t>
        </is>
      </c>
      <c r="D1261" s="15" t="n">
        <v>45113243924</v>
      </c>
      <c r="E1261" s="8" t="inlineStr">
        <is>
          <t>BISA-100070022</t>
        </is>
      </c>
      <c r="H1261" s="9" t="n">
        <v>668.21</v>
      </c>
      <c r="I1261" s="5" t="inlineStr">
        <is>
          <t>DEPÓSITO BANCARIO</t>
        </is>
      </c>
      <c r="J1261" s="5" t="inlineStr">
        <is>
          <t>2464 LUIS FERNANDO GUEVARA PECA</t>
        </is>
      </c>
    </row>
    <row r="1262">
      <c r="A1262" s="5" t="inlineStr">
        <is>
          <t>CCAJ-LP02/50/2023</t>
        </is>
      </c>
      <c r="B1262" s="6" t="n">
        <v>44959.63117770833</v>
      </c>
      <c r="C1262" s="5" t="inlineStr">
        <is>
          <t>3884 RIBANA RUTH REA RUEDA</t>
        </is>
      </c>
      <c r="D1262" s="15" t="n">
        <v>51217436553</v>
      </c>
      <c r="E1262" s="8" t="inlineStr">
        <is>
          <t>BISA-100070022</t>
        </is>
      </c>
      <c r="H1262" s="9" t="n">
        <v>208.9</v>
      </c>
      <c r="I1262" s="5" t="inlineStr">
        <is>
          <t>DEPÓSITO BANCARIO</t>
        </is>
      </c>
      <c r="J1262" s="5" t="inlineStr">
        <is>
          <t>2464 LUIS FERNANDO GUEVARA PECA</t>
        </is>
      </c>
    </row>
    <row r="1263">
      <c r="A1263" s="5" t="inlineStr">
        <is>
          <t>CCAJ-LP02/50/2023</t>
        </is>
      </c>
      <c r="B1263" s="6" t="n">
        <v>44959.63117770833</v>
      </c>
      <c r="C1263" s="5" t="inlineStr">
        <is>
          <t>3884 RIBANA RUTH REA RUEDA</t>
        </is>
      </c>
      <c r="D1263" s="15" t="n">
        <v>51317313862</v>
      </c>
      <c r="E1263" s="8" t="inlineStr">
        <is>
          <t>BISA-100070022</t>
        </is>
      </c>
      <c r="H1263" s="9" t="n">
        <v>9561.93</v>
      </c>
      <c r="I1263" s="5" t="inlineStr">
        <is>
          <t>DEPÓSITO BANCARIO</t>
        </is>
      </c>
      <c r="J1263" s="5" t="inlineStr">
        <is>
          <t>2464 LUIS FERNANDO GUEVARA PECA</t>
        </is>
      </c>
    </row>
    <row r="1264">
      <c r="A1264" s="5" t="inlineStr">
        <is>
          <t>CCAJ-LP02/50/2023</t>
        </is>
      </c>
      <c r="B1264" s="6" t="n">
        <v>44959.63117770833</v>
      </c>
      <c r="C1264" s="5" t="inlineStr">
        <is>
          <t>3884 RIBANA RUTH REA RUEDA</t>
        </is>
      </c>
      <c r="D1264" s="15" t="n">
        <v>451731490141</v>
      </c>
      <c r="E1264" s="5" t="inlineStr">
        <is>
          <t>BANCO INDUSTRIAL-100070049</t>
        </is>
      </c>
      <c r="H1264" s="9" t="n">
        <v>1375.46</v>
      </c>
      <c r="I1264" s="5" t="inlineStr">
        <is>
          <t>DEPÓSITO BANCARIO</t>
        </is>
      </c>
      <c r="J1264" s="5" t="inlineStr">
        <is>
          <t>4276 CARLOS MARCELO REQUENA TERAN</t>
        </is>
      </c>
    </row>
    <row r="1265">
      <c r="A1265" s="5" t="inlineStr">
        <is>
          <t>CCAJ-LP02/50/2023</t>
        </is>
      </c>
      <c r="B1265" s="6" t="n">
        <v>44959.63117770833</v>
      </c>
      <c r="C1265" s="5" t="inlineStr">
        <is>
          <t>3884 RIBANA RUTH REA RUEDA</t>
        </is>
      </c>
      <c r="D1265" s="15" t="n">
        <v>451731490142</v>
      </c>
      <c r="E1265" s="5" t="inlineStr">
        <is>
          <t>BANCO INDUSTRIAL-100070049</t>
        </is>
      </c>
      <c r="H1265" s="9" t="n">
        <v>109.4</v>
      </c>
      <c r="I1265" s="5" t="inlineStr">
        <is>
          <t>DEPÓSITO BANCARIO</t>
        </is>
      </c>
      <c r="J1265" s="5" t="inlineStr">
        <is>
          <t>4276 CARLOS MARCELO REQUENA TERAN</t>
        </is>
      </c>
    </row>
    <row r="1266">
      <c r="A1266" s="5" t="inlineStr">
        <is>
          <t>CCAJ-LP02/50/2023</t>
        </is>
      </c>
      <c r="B1266" s="6" t="n">
        <v>44959.63117770833</v>
      </c>
      <c r="C1266" s="5" t="inlineStr">
        <is>
          <t>3884 RIBANA RUTH REA RUEDA</t>
        </is>
      </c>
      <c r="D1266" s="15" t="n">
        <v>45153088016</v>
      </c>
      <c r="E1266" s="8" t="inlineStr">
        <is>
          <t>BISA-100070022</t>
        </is>
      </c>
      <c r="H1266" s="9" t="n">
        <v>32166.66</v>
      </c>
      <c r="I1266" s="5" t="inlineStr">
        <is>
          <t>DEPÓSITO BANCARIO</t>
        </is>
      </c>
      <c r="J1266" s="5" t="inlineStr">
        <is>
          <t>4276 CARLOS MARCELO REQUENA TERAN</t>
        </is>
      </c>
    </row>
    <row r="1267">
      <c r="A1267" s="5" t="inlineStr">
        <is>
          <t>CCAJ-LP02/50/2023</t>
        </is>
      </c>
      <c r="B1267" s="6" t="n">
        <v>44959.63117770833</v>
      </c>
      <c r="C1267" s="5" t="inlineStr">
        <is>
          <t>3884 RIBANA RUTH REA RUEDA</t>
        </is>
      </c>
      <c r="D1267" s="7" t="n">
        <v>237527</v>
      </c>
      <c r="E1267" s="8" t="inlineStr">
        <is>
          <t>BISA-100070022</t>
        </is>
      </c>
      <c r="H1267" s="9" t="n">
        <v>15312.9</v>
      </c>
      <c r="I1267" s="5" t="inlineStr">
        <is>
          <t>DEPÓSITO BANCARIO</t>
        </is>
      </c>
      <c r="J1267" s="5" t="inlineStr">
        <is>
          <t>4276 CARLOS MARCELO REQUENA TERAN</t>
        </is>
      </c>
    </row>
    <row r="1268">
      <c r="A1268" s="5" t="inlineStr">
        <is>
          <t>CCAJ-LP02/50/202</t>
        </is>
      </c>
      <c r="B1268" s="6" t="n">
        <v>44959.63117770833</v>
      </c>
      <c r="C1268" s="5" t="inlineStr">
        <is>
          <t>3884 RIBANA RUTH REA RUEDA</t>
        </is>
      </c>
      <c r="D1268" s="7" t="n"/>
      <c r="E1268" s="8" t="n"/>
      <c r="F1268" s="9" t="n">
        <v>0.4</v>
      </c>
      <c r="I1268" s="10" t="inlineStr">
        <is>
          <t>EFECTIVO</t>
        </is>
      </c>
      <c r="J1268" s="5" t="inlineStr">
        <is>
          <t>2464 LUIS FERNANDO GUEVARA PECA</t>
        </is>
      </c>
    </row>
    <row r="1269">
      <c r="A1269" s="5" t="inlineStr">
        <is>
          <t>CCAJ-LP02/50/2023</t>
        </is>
      </c>
      <c r="B1269" s="6" t="n">
        <v>44959.63117770833</v>
      </c>
      <c r="C1269" s="5" t="inlineStr">
        <is>
          <t>3884 RIBANA RUTH REA RUEDA</t>
        </is>
      </c>
      <c r="D1269" s="7" t="n"/>
      <c r="E1269" s="8" t="n"/>
      <c r="F1269" s="9" t="n">
        <v>6031.1</v>
      </c>
      <c r="I1269" s="10" t="inlineStr">
        <is>
          <t>EFECTIVO</t>
        </is>
      </c>
      <c r="J1269" s="5" t="inlineStr">
        <is>
          <t>136 OSCAR REYNALDO LIMACHI SURCO</t>
        </is>
      </c>
    </row>
    <row r="1270">
      <c r="A1270" s="5" t="inlineStr">
        <is>
          <t>CCAJ-LP02/50/2023</t>
        </is>
      </c>
      <c r="B1270" s="6" t="n">
        <v>44959.63117770833</v>
      </c>
      <c r="C1270" s="5" t="inlineStr">
        <is>
          <t>3884 RIBANA RUTH REA RUEDA</t>
        </is>
      </c>
      <c r="D1270" s="7" t="n"/>
      <c r="E1270" s="8" t="n"/>
      <c r="F1270" s="9" t="n">
        <v>12455.8</v>
      </c>
      <c r="I1270" s="10" t="inlineStr">
        <is>
          <t>EFECTIVO</t>
        </is>
      </c>
      <c r="J1270" s="5" t="inlineStr">
        <is>
          <t>331 CARLOS ALFREDO GUTIERREZ HUANCA</t>
        </is>
      </c>
    </row>
    <row r="1271">
      <c r="A1271" s="5" t="inlineStr">
        <is>
          <t>CCAJ-LP02/50/2023</t>
        </is>
      </c>
      <c r="B1271" s="6" t="n">
        <v>44959.63117770833</v>
      </c>
      <c r="C1271" s="5" t="inlineStr">
        <is>
          <t>3884 RIBANA RUTH REA RUEDA</t>
        </is>
      </c>
      <c r="D1271" s="7" t="n"/>
      <c r="E1271" s="8" t="n"/>
      <c r="F1271" s="9" t="n">
        <v>4418.3</v>
      </c>
      <c r="I1271" s="10" t="inlineStr">
        <is>
          <t>EFECTIVO</t>
        </is>
      </c>
      <c r="J1271" s="5" t="inlineStr">
        <is>
          <t>584 FREDDY FEDERICO FLORES MARIN</t>
        </is>
      </c>
    </row>
    <row r="1272">
      <c r="A1272" s="5" t="inlineStr">
        <is>
          <t>CCAJ-LP02/50/2023</t>
        </is>
      </c>
      <c r="B1272" s="6" t="n">
        <v>44959.63117770833</v>
      </c>
      <c r="C1272" s="5" t="inlineStr">
        <is>
          <t>3884 RIBANA RUTH REA RUEDA</t>
        </is>
      </c>
      <c r="D1272" s="7" t="n"/>
      <c r="E1272" s="8" t="n"/>
      <c r="F1272" s="9" t="n">
        <v>15138</v>
      </c>
      <c r="I1272" s="10" t="inlineStr">
        <is>
          <t>EFECTIVO</t>
        </is>
      </c>
      <c r="J1272" s="5" t="inlineStr">
        <is>
          <t>3052 JUAN JOSE MACHACA TORREZ</t>
        </is>
      </c>
    </row>
    <row r="1273">
      <c r="A1273" s="5" t="inlineStr">
        <is>
          <t>CCAJ-LP02/50/2023</t>
        </is>
      </c>
      <c r="B1273" s="6" t="n">
        <v>44959.63117770833</v>
      </c>
      <c r="C1273" s="5" t="inlineStr">
        <is>
          <t>3884 RIBANA RUTH REA RUEDA</t>
        </is>
      </c>
      <c r="D1273" s="7" t="n"/>
      <c r="E1273" s="8" t="n"/>
      <c r="F1273" s="9" t="n">
        <v>5716.2</v>
      </c>
      <c r="I1273" s="10" t="inlineStr">
        <is>
          <t>EFECTIVO</t>
        </is>
      </c>
      <c r="J1273" s="8" t="inlineStr">
        <is>
          <t>2597 JOSE MAIDANA LP - T04</t>
        </is>
      </c>
    </row>
    <row r="1274">
      <c r="A1274" s="5" t="inlineStr">
        <is>
          <t>CCAJ-LP02/50/2023</t>
        </is>
      </c>
      <c r="B1274" s="6" t="n">
        <v>44959.63117770833</v>
      </c>
      <c r="C1274" s="5" t="inlineStr">
        <is>
          <t>3884 RIBANA RUTH REA RUEDA</t>
        </is>
      </c>
      <c r="D1274" s="7" t="n"/>
      <c r="E1274" s="8" t="n"/>
      <c r="F1274" s="9" t="n">
        <v>9492</v>
      </c>
      <c r="I1274" s="10" t="inlineStr">
        <is>
          <t>EFECTIVO</t>
        </is>
      </c>
      <c r="J1274" s="8" t="inlineStr">
        <is>
          <t>2597 JOSE MAIDANA LP - T05</t>
        </is>
      </c>
    </row>
    <row r="1275">
      <c r="A1275" s="11" t="inlineStr">
        <is>
          <t>SAP</t>
        </is>
      </c>
      <c r="B1275" s="3" t="n"/>
      <c r="C1275" s="3" t="n"/>
      <c r="D1275" s="7" t="n"/>
      <c r="E1275" s="8" t="n"/>
      <c r="F1275" s="12">
        <f>SUM(F1249:G1274)</f>
        <v/>
      </c>
      <c r="H1275" s="9" t="n"/>
      <c r="I1275" s="10" t="n"/>
      <c r="J1275" s="5" t="n"/>
    </row>
    <row r="1276" ht="15.75" customHeight="1">
      <c r="A1276" s="13" t="inlineStr">
        <is>
          <t>FECHA</t>
        </is>
      </c>
      <c r="B1276" s="13" t="inlineStr">
        <is>
          <t>CIERRE DE CAJA</t>
        </is>
      </c>
      <c r="C1276" s="13" t="inlineStr">
        <is>
          <t>IMPORTE</t>
        </is>
      </c>
      <c r="D1276" s="14" t="n">
        <v>112695418</v>
      </c>
      <c r="E1276" s="8" t="n"/>
      <c r="H1276" s="9" t="n"/>
      <c r="I1276" s="10" t="n"/>
      <c r="J1276" s="5" t="n"/>
    </row>
    <row r="1277">
      <c r="A1277" s="5" t="n"/>
      <c r="B1277" s="6" t="n"/>
      <c r="C1277" s="5" t="n"/>
      <c r="D1277" s="7" t="n"/>
      <c r="E1277" s="8" t="n"/>
      <c r="H1277" s="9" t="n"/>
      <c r="I1277" s="10" t="n"/>
      <c r="J1277" s="5" t="n"/>
    </row>
    <row r="1278">
      <c r="A1278" s="40" t="inlineStr">
        <is>
          <t>se realizo el traslado etv con el CCAJ-LP02/45/2023</t>
        </is>
      </c>
      <c r="B1278" s="52" t="n"/>
      <c r="C1278" s="40" t="n"/>
      <c r="D1278" s="7" t="n"/>
      <c r="E1278" s="8" t="n"/>
      <c r="H1278" s="9" t="n"/>
      <c r="I1278" s="10" t="n"/>
      <c r="J1278" s="5" t="n"/>
    </row>
    <row r="1279">
      <c r="A1279" s="5" t="n"/>
      <c r="B1279" s="6" t="n"/>
      <c r="C1279" s="5" t="n"/>
      <c r="D1279" s="7" t="n"/>
      <c r="E1279" s="8" t="n"/>
      <c r="H1279" s="9" t="n"/>
      <c r="I1279" s="10" t="n"/>
      <c r="J1279" s="5" t="n"/>
    </row>
    <row r="1280">
      <c r="A1280" s="5" t="inlineStr">
        <is>
          <t>CCAJ-LP02/51/2023</t>
        </is>
      </c>
      <c r="B1280" s="6" t="n">
        <v>44959.63629546297</v>
      </c>
      <c r="C1280" s="5" t="inlineStr">
        <is>
          <t>3884 RIBANA RUTH REA RUEDA</t>
        </is>
      </c>
      <c r="D1280" s="15" t="n">
        <v>58670124248</v>
      </c>
      <c r="E1280" s="8" t="inlineStr">
        <is>
          <t>BISA-100070022</t>
        </is>
      </c>
      <c r="H1280" s="9" t="n">
        <v>47830.68</v>
      </c>
      <c r="I1280" s="5" t="inlineStr">
        <is>
          <t>DEPÓSITO BANCARIO</t>
        </is>
      </c>
      <c r="J1280" s="5" t="inlineStr">
        <is>
          <t>2464 LUIS FERNANDO GUEVARA PECA</t>
        </is>
      </c>
    </row>
    <row r="1281">
      <c r="A1281" s="5" t="inlineStr">
        <is>
          <t>CCAJ-LP02/51/2023</t>
        </is>
      </c>
      <c r="B1281" s="6" t="n">
        <v>44959.63629546297</v>
      </c>
      <c r="C1281" s="5" t="inlineStr">
        <is>
          <t>3884 RIBANA RUTH REA RUEDA</t>
        </is>
      </c>
      <c r="D1281" s="15" t="n">
        <v>45173169575</v>
      </c>
      <c r="E1281" s="8" t="inlineStr">
        <is>
          <t>BISA-100070022</t>
        </is>
      </c>
      <c r="H1281" s="9" t="n">
        <v>395.52</v>
      </c>
      <c r="I1281" s="5" t="inlineStr">
        <is>
          <t>DEPÓSITO BANCARIO</t>
        </is>
      </c>
      <c r="J1281" s="5" t="inlineStr">
        <is>
          <t>2464 LUIS FERNANDO GUEVARA PECA</t>
        </is>
      </c>
    </row>
    <row r="1282">
      <c r="A1282" s="5" t="inlineStr">
        <is>
          <t>CCAJ-LP02/51/2023</t>
        </is>
      </c>
      <c r="B1282" s="6" t="n">
        <v>44959.63629546297</v>
      </c>
      <c r="C1282" s="5" t="inlineStr">
        <is>
          <t>3884 RIBANA RUTH REA RUEDA</t>
        </is>
      </c>
      <c r="D1282" s="15" t="n">
        <v>45163196600</v>
      </c>
      <c r="E1282" s="8" t="inlineStr">
        <is>
          <t>BISA-100070022</t>
        </is>
      </c>
      <c r="H1282" s="9" t="n">
        <v>597.96</v>
      </c>
      <c r="I1282" s="5" t="inlineStr">
        <is>
          <t>DEPÓSITO BANCARIO</t>
        </is>
      </c>
      <c r="J1282" s="5" t="inlineStr">
        <is>
          <t>2464 LUIS FERNANDO GUEVARA PECA</t>
        </is>
      </c>
    </row>
    <row r="1283">
      <c r="A1283" s="5" t="inlineStr">
        <is>
          <t>CCAJ-LP02/51/2023</t>
        </is>
      </c>
      <c r="B1283" s="6" t="n">
        <v>44959.63629546297</v>
      </c>
      <c r="C1283" s="5" t="inlineStr">
        <is>
          <t>3884 RIBANA RUTH REA RUEDA</t>
        </is>
      </c>
      <c r="D1283" s="15" t="n">
        <v>45133109147</v>
      </c>
      <c r="E1283" s="8" t="inlineStr">
        <is>
          <t>BISA-100070022</t>
        </is>
      </c>
      <c r="H1283" s="9" t="n">
        <v>101</v>
      </c>
      <c r="I1283" s="5" t="inlineStr">
        <is>
          <t>DEPÓSITO BANCARIO</t>
        </is>
      </c>
      <c r="J1283" s="5" t="inlineStr">
        <is>
          <t>2464 LUIS FERNANDO GUEVARA PECA</t>
        </is>
      </c>
    </row>
    <row r="1284">
      <c r="A1284" s="5" t="inlineStr">
        <is>
          <t>CCAJ-LP02/51/2023</t>
        </is>
      </c>
      <c r="B1284" s="6" t="n">
        <v>44959.63629546297</v>
      </c>
      <c r="C1284" s="5" t="inlineStr">
        <is>
          <t>3884 RIBANA RUTH REA RUEDA</t>
        </is>
      </c>
      <c r="D1284" s="15" t="n">
        <v>45113257238</v>
      </c>
      <c r="E1284" s="8" t="inlineStr">
        <is>
          <t>BISA-100070022</t>
        </is>
      </c>
      <c r="H1284" s="9" t="n">
        <v>67</v>
      </c>
      <c r="I1284" s="5" t="inlineStr">
        <is>
          <t>DEPÓSITO BANCARIO</t>
        </is>
      </c>
      <c r="J1284" s="5" t="inlineStr">
        <is>
          <t>2464 LUIS FERNANDO GUEVARA PECA</t>
        </is>
      </c>
    </row>
    <row r="1285">
      <c r="A1285" s="5" t="inlineStr">
        <is>
          <t>CCAJ-LP02/51/2023</t>
        </is>
      </c>
      <c r="B1285" s="6" t="n">
        <v>44959.63629546297</v>
      </c>
      <c r="C1285" s="5" t="inlineStr">
        <is>
          <t>3884 RIBANA RUTH REA RUEDA</t>
        </is>
      </c>
      <c r="D1285" s="15" t="n">
        <v>45163199364</v>
      </c>
      <c r="E1285" s="8" t="inlineStr">
        <is>
          <t>BISA-100070022</t>
        </is>
      </c>
      <c r="H1285" s="9" t="n">
        <v>1511.6</v>
      </c>
      <c r="I1285" s="5" t="inlineStr">
        <is>
          <t>DEPÓSITO BANCARIO</t>
        </is>
      </c>
      <c r="J1285" s="5" t="inlineStr">
        <is>
          <t>2464 LUIS FERNANDO GUEVARA PECA</t>
        </is>
      </c>
    </row>
    <row r="1286">
      <c r="A1286" s="5" t="inlineStr">
        <is>
          <t>CCAJ-LP02/51/2023</t>
        </is>
      </c>
      <c r="B1286" s="6" t="n">
        <v>44959.63629546297</v>
      </c>
      <c r="C1286" s="5" t="inlineStr">
        <is>
          <t>3884 RIBANA RUTH REA RUEDA</t>
        </is>
      </c>
      <c r="D1286" s="7" t="n">
        <v>238178</v>
      </c>
      <c r="E1286" s="8" t="inlineStr">
        <is>
          <t>BISA-100070022</t>
        </is>
      </c>
      <c r="H1286" s="9" t="n">
        <v>40570.5</v>
      </c>
      <c r="I1286" s="5" t="inlineStr">
        <is>
          <t>DEPÓSITO BANCARIO</t>
        </is>
      </c>
      <c r="J1286" s="5" t="inlineStr">
        <is>
          <t>4190 JESUS FELCY MENDOZA CAHUANA</t>
        </is>
      </c>
    </row>
    <row r="1287">
      <c r="A1287" s="5" t="inlineStr">
        <is>
          <t>CCAJ-LP02/51/2023</t>
        </is>
      </c>
      <c r="B1287" s="6" t="n">
        <v>44959.63629546297</v>
      </c>
      <c r="C1287" s="5" t="inlineStr">
        <is>
          <t>3884 RIBANA RUTH REA RUEDA</t>
        </is>
      </c>
      <c r="D1287" s="7" t="n">
        <v>238180</v>
      </c>
      <c r="E1287" s="8" t="inlineStr">
        <is>
          <t>BISA-100070022</t>
        </is>
      </c>
      <c r="H1287" s="9" t="n">
        <v>6882.55</v>
      </c>
      <c r="I1287" s="5" t="inlineStr">
        <is>
          <t>DEPÓSITO BANCARIO</t>
        </is>
      </c>
      <c r="J1287" s="5" t="inlineStr">
        <is>
          <t>4190 JESUS FELCY MENDOZA CAHUANA</t>
        </is>
      </c>
    </row>
    <row r="1288">
      <c r="A1288" s="5" t="inlineStr">
        <is>
          <t>CCAJ-LP02/51/2023</t>
        </is>
      </c>
      <c r="B1288" s="6" t="n">
        <v>44959.63629546297</v>
      </c>
      <c r="C1288" s="5" t="inlineStr">
        <is>
          <t>3884 RIBANA RUTH REA RUEDA</t>
        </is>
      </c>
      <c r="D1288" s="7" t="n">
        <v>238174</v>
      </c>
      <c r="E1288" s="8" t="inlineStr">
        <is>
          <t>BISA-100070022</t>
        </is>
      </c>
      <c r="H1288" s="9" t="n">
        <v>1264.34</v>
      </c>
      <c r="I1288" s="5" t="inlineStr">
        <is>
          <t>DEPÓSITO BANCARIO</t>
        </is>
      </c>
      <c r="J1288" s="5" t="inlineStr">
        <is>
          <t>4190 JESUS FELCY MENDOZA CAHUANA</t>
        </is>
      </c>
    </row>
    <row r="1289">
      <c r="A1289" s="5" t="inlineStr">
        <is>
          <t>CCAJ-LP02/51/2023</t>
        </is>
      </c>
      <c r="B1289" s="6" t="n">
        <v>44959.63629546297</v>
      </c>
      <c r="C1289" s="5" t="inlineStr">
        <is>
          <t>3884 RIBANA RUTH REA RUEDA</t>
        </is>
      </c>
      <c r="D1289" s="7" t="n">
        <v>138792</v>
      </c>
      <c r="E1289" s="8" t="inlineStr">
        <is>
          <t>BISA-100070022</t>
        </is>
      </c>
      <c r="H1289" s="9" t="n">
        <v>12804.91</v>
      </c>
      <c r="I1289" s="5" t="inlineStr">
        <is>
          <t>DEPÓSITO BANCARIO</t>
        </is>
      </c>
      <c r="J1289" s="5" t="inlineStr">
        <is>
          <t>4276 CARLOS MARCELO REQUENA TERAN</t>
        </is>
      </c>
    </row>
    <row r="1290">
      <c r="A1290" s="5" t="inlineStr">
        <is>
          <t>CCAJ-LP02/51/2023</t>
        </is>
      </c>
      <c r="B1290" s="6" t="n">
        <v>44959.63629546297</v>
      </c>
      <c r="C1290" s="5" t="inlineStr">
        <is>
          <t>3884 RIBANA RUTH REA RUEDA</t>
        </is>
      </c>
      <c r="D1290" s="7" t="n">
        <v>138793</v>
      </c>
      <c r="E1290" s="8" t="inlineStr">
        <is>
          <t>BISA-100070022</t>
        </is>
      </c>
      <c r="H1290" s="9" t="n">
        <v>23715.4</v>
      </c>
      <c r="I1290" s="5" t="inlineStr">
        <is>
          <t>DEPÓSITO BANCARIO</t>
        </is>
      </c>
      <c r="J1290" s="5" t="inlineStr">
        <is>
          <t>4276 CARLOS MARCELO REQUENA TERAN</t>
        </is>
      </c>
    </row>
    <row r="1291">
      <c r="A1291" s="5" t="inlineStr">
        <is>
          <t>CCAJ-LP02/51/2023</t>
        </is>
      </c>
      <c r="B1291" s="6" t="n">
        <v>44959.63629546297</v>
      </c>
      <c r="C1291" s="5" t="inlineStr">
        <is>
          <t>3884 RIBANA RUTH REA RUEDA</t>
        </is>
      </c>
      <c r="D1291" s="7" t="n"/>
      <c r="E1291" s="8" t="n"/>
      <c r="F1291" s="9" t="n">
        <v>17469.7</v>
      </c>
      <c r="I1291" s="10" t="inlineStr">
        <is>
          <t>EFECTIVO</t>
        </is>
      </c>
      <c r="J1291" s="8" t="inlineStr">
        <is>
          <t>108 GREGORIO RAMIREZ APAZA</t>
        </is>
      </c>
    </row>
    <row r="1292">
      <c r="A1292" s="5" t="inlineStr">
        <is>
          <t>CCAJ-LP02/51/2023</t>
        </is>
      </c>
      <c r="B1292" s="6" t="n">
        <v>44959.63629546297</v>
      </c>
      <c r="C1292" s="5" t="inlineStr">
        <is>
          <t>3884 RIBANA RUTH REA RUEDA</t>
        </is>
      </c>
      <c r="D1292" s="7" t="n"/>
      <c r="E1292" s="8" t="n"/>
      <c r="F1292" s="9" t="n">
        <v>5509.6</v>
      </c>
      <c r="I1292" s="10" t="inlineStr">
        <is>
          <t>EFECTIVO</t>
        </is>
      </c>
      <c r="J1292" s="5" t="inlineStr">
        <is>
          <t>136 OSCAR REYNALDO LIMACHI SURCO</t>
        </is>
      </c>
    </row>
    <row r="1293">
      <c r="A1293" s="5" t="inlineStr">
        <is>
          <t>CCAJ-LP02/51/2023</t>
        </is>
      </c>
      <c r="B1293" s="6" t="n">
        <v>44959.63629546297</v>
      </c>
      <c r="C1293" s="5" t="inlineStr">
        <is>
          <t>3884 RIBANA RUTH REA RUEDA</t>
        </is>
      </c>
      <c r="D1293" s="7" t="n"/>
      <c r="E1293" s="8" t="n"/>
      <c r="F1293" s="9" t="n">
        <v>3946.1</v>
      </c>
      <c r="I1293" s="10" t="inlineStr">
        <is>
          <t>EFECTIVO</t>
        </is>
      </c>
      <c r="J1293" s="5" t="inlineStr">
        <is>
          <t>266 SANTIAGO MACHACA CALCINA</t>
        </is>
      </c>
    </row>
    <row r="1294">
      <c r="A1294" s="5" t="inlineStr">
        <is>
          <t>CCAJ-LP02/51/2023</t>
        </is>
      </c>
      <c r="B1294" s="6" t="n">
        <v>44959.63629546297</v>
      </c>
      <c r="C1294" s="5" t="inlineStr">
        <is>
          <t>3884 RIBANA RUTH REA RUEDA</t>
        </is>
      </c>
      <c r="D1294" s="7" t="n"/>
      <c r="E1294" s="8" t="n"/>
      <c r="F1294" s="9" t="n">
        <v>13368.5</v>
      </c>
      <c r="I1294" s="10" t="inlineStr">
        <is>
          <t>EFECTIVO</t>
        </is>
      </c>
      <c r="J1294" s="8" t="inlineStr">
        <is>
          <t>304 ALFREDO MENDOZA APAZA</t>
        </is>
      </c>
    </row>
    <row r="1295">
      <c r="A1295" s="5" t="inlineStr">
        <is>
          <t>CCAJ-LP02/51/2023</t>
        </is>
      </c>
      <c r="B1295" s="6" t="n">
        <v>44959.63629546297</v>
      </c>
      <c r="C1295" s="5" t="inlineStr">
        <is>
          <t>3884 RIBANA RUTH REA RUEDA</t>
        </is>
      </c>
      <c r="D1295" s="7" t="n"/>
      <c r="E1295" s="8" t="n"/>
      <c r="F1295" s="9" t="n">
        <v>11953.5</v>
      </c>
      <c r="I1295" s="10" t="inlineStr">
        <is>
          <t>EFECTIVO</t>
        </is>
      </c>
      <c r="J1295" s="5" t="inlineStr">
        <is>
          <t>331 CARLOS ALFREDO GUTIERREZ HUANCA</t>
        </is>
      </c>
    </row>
    <row r="1296">
      <c r="A1296" s="5" t="inlineStr">
        <is>
          <t>CCAJ-LP02/51/2023</t>
        </is>
      </c>
      <c r="B1296" s="6" t="n">
        <v>44959.63629546297</v>
      </c>
      <c r="C1296" s="5" t="inlineStr">
        <is>
          <t>3884 RIBANA RUTH REA RUEDA</t>
        </is>
      </c>
      <c r="D1296" s="7" t="n"/>
      <c r="E1296" s="8" t="n"/>
      <c r="F1296" s="9" t="n">
        <v>25954</v>
      </c>
      <c r="I1296" s="10" t="inlineStr">
        <is>
          <t>EFECTIVO</t>
        </is>
      </c>
      <c r="J1296" s="5" t="inlineStr">
        <is>
          <t>584 FREDDY FEDERICO FLORES MARIN</t>
        </is>
      </c>
    </row>
    <row r="1297">
      <c r="A1297" s="5" t="inlineStr">
        <is>
          <t>CCAJ-LP02/51/2023</t>
        </is>
      </c>
      <c r="B1297" s="6" t="n">
        <v>44959.63629546297</v>
      </c>
      <c r="C1297" s="5" t="inlineStr">
        <is>
          <t>3884 RIBANA RUTH REA RUEDA</t>
        </is>
      </c>
      <c r="D1297" s="7" t="n"/>
      <c r="E1297" s="8" t="n"/>
      <c r="F1297" s="9" t="n">
        <v>5976</v>
      </c>
      <c r="I1297" s="10" t="inlineStr">
        <is>
          <t>EFECTIVO</t>
        </is>
      </c>
      <c r="J1297" s="5" t="inlineStr">
        <is>
          <t>883 FRANKLIN CARDOZO RIVERA</t>
        </is>
      </c>
    </row>
    <row r="1298">
      <c r="A1298" s="5" t="inlineStr">
        <is>
          <t>CCAJ-LP02/51/2023</t>
        </is>
      </c>
      <c r="B1298" s="6" t="n">
        <v>44959.63629546297</v>
      </c>
      <c r="C1298" s="5" t="inlineStr">
        <is>
          <t>3884 RIBANA RUTH REA RUEDA</t>
        </is>
      </c>
      <c r="D1298" s="7" t="n"/>
      <c r="E1298" s="8" t="n"/>
      <c r="F1298" s="9" t="n">
        <v>16102.6</v>
      </c>
      <c r="I1298" s="10" t="inlineStr">
        <is>
          <t>EFECTIVO</t>
        </is>
      </c>
      <c r="J1298" s="5" t="inlineStr">
        <is>
          <t>1116 VLADIMIR FRANZ ATAHUACHI RODRIGUEZ</t>
        </is>
      </c>
    </row>
    <row r="1299">
      <c r="A1299" s="5" t="inlineStr">
        <is>
          <t>CCAJ-LP02/51/2023</t>
        </is>
      </c>
      <c r="B1299" s="6" t="n">
        <v>44959.63629546297</v>
      </c>
      <c r="C1299" s="5" t="inlineStr">
        <is>
          <t>3884 RIBANA RUTH REA RUEDA</t>
        </is>
      </c>
      <c r="D1299" s="7" t="n"/>
      <c r="E1299" s="8" t="n"/>
      <c r="F1299" s="9" t="n">
        <v>26967.9</v>
      </c>
      <c r="I1299" s="10" t="inlineStr">
        <is>
          <t>EFECTIVO</t>
        </is>
      </c>
      <c r="J1299" s="5" t="inlineStr">
        <is>
          <t>3052 JUAN JOSE MACHACA TORREZ</t>
        </is>
      </c>
    </row>
    <row r="1300">
      <c r="A1300" s="5" t="inlineStr">
        <is>
          <t>CCAJ-LP02/51/2023</t>
        </is>
      </c>
      <c r="B1300" s="6" t="n">
        <v>44959.63629546297</v>
      </c>
      <c r="C1300" s="5" t="inlineStr">
        <is>
          <t>3884 RIBANA RUTH REA RUEDA</t>
        </is>
      </c>
      <c r="D1300" s="7" t="n"/>
      <c r="E1300" s="8" t="n"/>
      <c r="F1300" s="9" t="n">
        <v>9115</v>
      </c>
      <c r="I1300" s="10" t="inlineStr">
        <is>
          <t>EFECTIVO</t>
        </is>
      </c>
      <c r="J1300" s="8" t="inlineStr">
        <is>
          <t>2597 JOSE MAIDANA LP - T01</t>
        </is>
      </c>
    </row>
    <row r="1301">
      <c r="A1301" s="5" t="inlineStr">
        <is>
          <t>CCAJ-LP02/51/2023</t>
        </is>
      </c>
      <c r="B1301" s="6" t="n">
        <v>44959.63629546297</v>
      </c>
      <c r="C1301" s="5" t="inlineStr">
        <is>
          <t>3884 RIBANA RUTH REA RUEDA</t>
        </is>
      </c>
      <c r="D1301" s="7" t="n"/>
      <c r="E1301" s="8" t="n"/>
      <c r="F1301" s="9" t="n">
        <v>15090</v>
      </c>
      <c r="I1301" s="10" t="inlineStr">
        <is>
          <t>EFECTIVO</t>
        </is>
      </c>
      <c r="J1301" s="8" t="inlineStr">
        <is>
          <t>2597 JOSE MAIDANA LP - T02</t>
        </is>
      </c>
    </row>
    <row r="1302">
      <c r="A1302" s="5" t="inlineStr">
        <is>
          <t>CCAJ-LP02/51/2023</t>
        </is>
      </c>
      <c r="B1302" s="6" t="n">
        <v>44959.63629546297</v>
      </c>
      <c r="C1302" s="5" t="inlineStr">
        <is>
          <t>3884 RIBANA RUTH REA RUEDA</t>
        </is>
      </c>
      <c r="D1302" s="7" t="n"/>
      <c r="E1302" s="8" t="n"/>
      <c r="F1302" s="9" t="n">
        <v>7693.1</v>
      </c>
      <c r="I1302" s="10" t="inlineStr">
        <is>
          <t>EFECTIVO</t>
        </is>
      </c>
      <c r="J1302" s="8" t="inlineStr">
        <is>
          <t>2597 JOSE MAIDANA LP - T03</t>
        </is>
      </c>
    </row>
    <row r="1303">
      <c r="A1303" s="5" t="inlineStr">
        <is>
          <t>CCAJ-LP02/51/2023</t>
        </is>
      </c>
      <c r="B1303" s="6" t="n">
        <v>44959.63629546297</v>
      </c>
      <c r="C1303" s="5" t="inlineStr">
        <is>
          <t>3884 RIBANA RUTH REA RUEDA</t>
        </is>
      </c>
      <c r="D1303" s="7" t="n"/>
      <c r="E1303" s="8" t="n"/>
      <c r="F1303" s="9" t="n">
        <v>8902</v>
      </c>
      <c r="I1303" s="10" t="inlineStr">
        <is>
          <t>EFECTIVO</t>
        </is>
      </c>
      <c r="J1303" s="8" t="inlineStr">
        <is>
          <t>2597 JOSE MAIDANA LP - T05</t>
        </is>
      </c>
    </row>
    <row r="1304">
      <c r="A1304" s="11" t="inlineStr">
        <is>
          <t>SAP</t>
        </is>
      </c>
      <c r="B1304" s="3" t="n"/>
      <c r="C1304" s="3" t="n"/>
      <c r="D1304" s="7" t="n"/>
      <c r="E1304" s="8" t="n"/>
      <c r="F1304" s="12">
        <f>SUM(F1280:G1303)</f>
        <v/>
      </c>
      <c r="H1304" s="9" t="n"/>
      <c r="I1304" s="10" t="n"/>
      <c r="J1304" s="5" t="n"/>
    </row>
    <row r="1305" ht="15.75" customHeight="1">
      <c r="A1305" s="13" t="inlineStr">
        <is>
          <t>FECHA</t>
        </is>
      </c>
      <c r="B1305" s="13" t="inlineStr">
        <is>
          <t>CIERRE DE CAJA</t>
        </is>
      </c>
      <c r="C1305" s="13" t="inlineStr">
        <is>
          <t>IMPORTE</t>
        </is>
      </c>
      <c r="D1305" s="14" t="n">
        <v>112695419</v>
      </c>
      <c r="E1305" s="8" t="n"/>
      <c r="H1305" s="9" t="n"/>
      <c r="I1305" s="10" t="n"/>
      <c r="J1305" s="5" t="n"/>
    </row>
    <row r="1306">
      <c r="A1306" s="5" t="n"/>
      <c r="B1306" s="6" t="n"/>
      <c r="C1306" s="5" t="n"/>
      <c r="D1306" s="7" t="n"/>
      <c r="E1306" s="8" t="n"/>
      <c r="H1306" s="9" t="n"/>
      <c r="I1306" s="10" t="n"/>
      <c r="J1306" s="5" t="n"/>
    </row>
    <row r="1307">
      <c r="A1307" s="5" t="n"/>
      <c r="B1307" s="6" t="n"/>
      <c r="C1307" s="5" t="n"/>
      <c r="D1307" s="7" t="n"/>
      <c r="E1307" s="8" t="n"/>
      <c r="H1307" s="9" t="n"/>
      <c r="I1307" s="10" t="n"/>
      <c r="J1307" s="5" t="n"/>
    </row>
    <row r="1308">
      <c r="A1308" s="5" t="inlineStr">
        <is>
          <t>CCAJ-LP02/52/2023</t>
        </is>
      </c>
      <c r="B1308" s="6" t="n">
        <v>44959.63886275463</v>
      </c>
      <c r="C1308" s="5" t="inlineStr">
        <is>
          <t>3884 RIBANA RUTH REA RUEDA</t>
        </is>
      </c>
      <c r="D1308" s="15" t="n">
        <v>51217459641</v>
      </c>
      <c r="E1308" s="8" t="inlineStr">
        <is>
          <t>BISA-100070022</t>
        </is>
      </c>
      <c r="H1308" s="9" t="n">
        <v>7914.24</v>
      </c>
      <c r="I1308" s="5" t="inlineStr">
        <is>
          <t>DEPÓSITO BANCARIO</t>
        </is>
      </c>
      <c r="J1308" s="5" t="inlineStr">
        <is>
          <t>4276 CARLOS MARCELO REQUENA TERAN</t>
        </is>
      </c>
    </row>
    <row r="1309">
      <c r="A1309" s="5" t="inlineStr">
        <is>
          <t>CCAJ-LP02/52/2023</t>
        </is>
      </c>
      <c r="B1309" s="6" t="n">
        <v>44959.63886275463</v>
      </c>
      <c r="C1309" s="5" t="inlineStr">
        <is>
          <t>3884 RIBANA RUTH REA RUEDA</t>
        </is>
      </c>
      <c r="D1309" s="15" t="n">
        <v>45123239104</v>
      </c>
      <c r="E1309" s="8" t="inlineStr">
        <is>
          <t>BISA-100070022</t>
        </is>
      </c>
      <c r="H1309" s="9" t="n">
        <v>15955.8</v>
      </c>
      <c r="I1309" s="5" t="inlineStr">
        <is>
          <t>DEPÓSITO BANCARIO</t>
        </is>
      </c>
      <c r="J1309" s="5" t="inlineStr">
        <is>
          <t>4276 CARLOS MARCELO REQUENA TERAN</t>
        </is>
      </c>
    </row>
    <row r="1310">
      <c r="A1310" s="5" t="inlineStr">
        <is>
          <t>CCAJ-LP02/52/2023</t>
        </is>
      </c>
      <c r="B1310" s="6" t="n">
        <v>44959.63886275463</v>
      </c>
      <c r="C1310" s="5" t="inlineStr">
        <is>
          <t>3884 RIBANA RUTH REA RUEDA</t>
        </is>
      </c>
      <c r="D1310" s="15" t="n">
        <v>45133111586</v>
      </c>
      <c r="E1310" s="8" t="inlineStr">
        <is>
          <t>BISA-100070022</t>
        </is>
      </c>
      <c r="H1310" s="9" t="n">
        <v>1217.2</v>
      </c>
      <c r="I1310" s="5" t="inlineStr">
        <is>
          <t>DEPÓSITO BANCARIO</t>
        </is>
      </c>
      <c r="J1310" s="5" t="inlineStr">
        <is>
          <t>2464 LUIS FERNANDO GUEVARA PECA</t>
        </is>
      </c>
    </row>
    <row r="1311">
      <c r="A1311" s="5" t="inlineStr">
        <is>
          <t>CCAJ-LP02/52/2023</t>
        </is>
      </c>
      <c r="B1311" s="6" t="n">
        <v>44959.63886275463</v>
      </c>
      <c r="C1311" s="5" t="inlineStr">
        <is>
          <t>3884 RIBANA RUTH REA RUEDA</t>
        </is>
      </c>
      <c r="D1311" s="15" t="n">
        <v>45153105281</v>
      </c>
      <c r="E1311" s="8" t="inlineStr">
        <is>
          <t>BISA-100070022</t>
        </is>
      </c>
      <c r="H1311" s="9" t="n">
        <v>258.51</v>
      </c>
      <c r="I1311" s="5" t="inlineStr">
        <is>
          <t>DEPÓSITO BANCARIO</t>
        </is>
      </c>
      <c r="J1311" s="5" t="inlineStr">
        <is>
          <t>2464 LUIS FERNANDO GUEVARA PECA</t>
        </is>
      </c>
    </row>
    <row r="1312">
      <c r="A1312" s="5" t="inlineStr">
        <is>
          <t>CCAJ-LP02/52/2023</t>
        </is>
      </c>
      <c r="B1312" s="6" t="n">
        <v>44959.63886275463</v>
      </c>
      <c r="C1312" s="5" t="inlineStr">
        <is>
          <t>3884 RIBANA RUTH REA RUEDA</t>
        </is>
      </c>
      <c r="D1312" s="15" t="n">
        <v>51717277560</v>
      </c>
      <c r="E1312" s="8" t="inlineStr">
        <is>
          <t>BISA-100070022</t>
        </is>
      </c>
      <c r="H1312" s="9" t="n">
        <v>2568.78</v>
      </c>
      <c r="I1312" s="5" t="inlineStr">
        <is>
          <t>DEPÓSITO BANCARIO</t>
        </is>
      </c>
      <c r="J1312" s="5" t="inlineStr">
        <is>
          <t>2464 LUIS FERNANDO GUEVARA PECA</t>
        </is>
      </c>
    </row>
    <row r="1313">
      <c r="A1313" s="5" t="inlineStr">
        <is>
          <t>CCAJ-LP02/52/2023</t>
        </is>
      </c>
      <c r="B1313" s="6" t="n">
        <v>44959.63886275463</v>
      </c>
      <c r="C1313" s="5" t="inlineStr">
        <is>
          <t>3884 RIBANA RUTH REA RUEDA</t>
        </is>
      </c>
      <c r="D1313" s="15" t="n">
        <v>45163194665</v>
      </c>
      <c r="E1313" s="8" t="inlineStr">
        <is>
          <t>BISA-100070022</t>
        </is>
      </c>
      <c r="H1313" s="9" t="n">
        <v>192.33</v>
      </c>
      <c r="I1313" s="5" t="inlineStr">
        <is>
          <t>DEPÓSITO BANCARIO</t>
        </is>
      </c>
      <c r="J1313" s="5" t="inlineStr">
        <is>
          <t>2464 LUIS FERNANDO GUEVARA PECA</t>
        </is>
      </c>
    </row>
    <row r="1314">
      <c r="A1314" s="5" t="inlineStr">
        <is>
          <t>CCAJ-LP02/52/2023</t>
        </is>
      </c>
      <c r="B1314" s="6" t="n">
        <v>44959.63886275463</v>
      </c>
      <c r="C1314" s="5" t="inlineStr">
        <is>
          <t>3884 RIBANA RUTH REA RUEDA</t>
        </is>
      </c>
      <c r="D1314" s="7" t="n">
        <v>238282</v>
      </c>
      <c r="E1314" s="8" t="inlineStr">
        <is>
          <t>BISA-100070022</t>
        </is>
      </c>
      <c r="H1314" s="9" t="n">
        <v>17205.3</v>
      </c>
      <c r="I1314" s="5" t="inlineStr">
        <is>
          <t>DEPÓSITO BANCARIO</t>
        </is>
      </c>
      <c r="J1314" s="5" t="inlineStr">
        <is>
          <t>4276 CARLOS MARCELO REQUENA TERAN</t>
        </is>
      </c>
    </row>
    <row r="1315">
      <c r="A1315" s="5" t="inlineStr">
        <is>
          <t>CCAJ-LP02/52/2023</t>
        </is>
      </c>
      <c r="B1315" s="6" t="n">
        <v>44959.63886275463</v>
      </c>
      <c r="C1315" s="5" t="inlineStr">
        <is>
          <t>3884 RIBANA RUTH REA RUEDA</t>
        </is>
      </c>
      <c r="D1315" s="7" t="n">
        <v>201674</v>
      </c>
      <c r="E1315" s="8" t="inlineStr">
        <is>
          <t>BISA-100070022</t>
        </is>
      </c>
      <c r="H1315" s="9" t="n">
        <v>18308.8</v>
      </c>
      <c r="I1315" s="5" t="inlineStr">
        <is>
          <t>DEPÓSITO BANCARIO</t>
        </is>
      </c>
      <c r="J1315" s="5" t="inlineStr">
        <is>
          <t>4190 JESUS FELCY MENDOZA CAHUANA</t>
        </is>
      </c>
    </row>
    <row r="1316">
      <c r="A1316" s="5" t="inlineStr">
        <is>
          <t>CCAJ-LP02/52/202</t>
        </is>
      </c>
      <c r="B1316" s="6" t="n">
        <v>44959.63886275463</v>
      </c>
      <c r="C1316" s="5" t="inlineStr">
        <is>
          <t>3884 RIBANA RUTH REA RUEDA</t>
        </is>
      </c>
      <c r="D1316" s="7" t="n"/>
      <c r="E1316" s="8" t="n"/>
      <c r="F1316" s="9" t="n">
        <v>16588.8</v>
      </c>
      <c r="I1316" s="10" t="inlineStr">
        <is>
          <t>EFECTIVO</t>
        </is>
      </c>
      <c r="J1316" s="5" t="inlineStr">
        <is>
          <t>1180 JAIME RAMIRO CHACON PAREDES</t>
        </is>
      </c>
    </row>
    <row r="1317">
      <c r="A1317" s="5" t="inlineStr">
        <is>
          <t>CCAJ-LP02/52/2023</t>
        </is>
      </c>
      <c r="B1317" s="6" t="n">
        <v>44959.63886275463</v>
      </c>
      <c r="C1317" s="5" t="inlineStr">
        <is>
          <t>3884 RIBANA RUTH REA RUEDA</t>
        </is>
      </c>
      <c r="D1317" s="7" t="n"/>
      <c r="E1317" s="8" t="n"/>
      <c r="F1317" s="9" t="n">
        <v>8835.4</v>
      </c>
      <c r="I1317" s="10" t="inlineStr">
        <is>
          <t>EFECTIVO</t>
        </is>
      </c>
      <c r="J1317" s="5" t="inlineStr">
        <is>
          <t>136 OSCAR REYNALDO LIMACHI SURCO</t>
        </is>
      </c>
    </row>
    <row r="1318">
      <c r="A1318" s="5" t="inlineStr">
        <is>
          <t>CCAJ-LP02/52/2023</t>
        </is>
      </c>
      <c r="B1318" s="6" t="n">
        <v>44959.63886275463</v>
      </c>
      <c r="C1318" s="5" t="inlineStr">
        <is>
          <t>3884 RIBANA RUTH REA RUEDA</t>
        </is>
      </c>
      <c r="D1318" s="7" t="n"/>
      <c r="E1318" s="8" t="n"/>
      <c r="F1318" s="9" t="n">
        <v>3721</v>
      </c>
      <c r="I1318" s="10" t="inlineStr">
        <is>
          <t>EFECTIVO</t>
        </is>
      </c>
      <c r="J1318" s="5" t="inlineStr">
        <is>
          <t>266 SANTIAGO MACHACA CALCINA</t>
        </is>
      </c>
    </row>
    <row r="1319">
      <c r="A1319" s="5" t="inlineStr">
        <is>
          <t>CCAJ-LP02/52/2023</t>
        </is>
      </c>
      <c r="B1319" s="6" t="n">
        <v>44959.63886275463</v>
      </c>
      <c r="C1319" s="5" t="inlineStr">
        <is>
          <t>3884 RIBANA RUTH REA RUEDA</t>
        </is>
      </c>
      <c r="D1319" s="7" t="n"/>
      <c r="E1319" s="8" t="n"/>
      <c r="F1319" s="9" t="n">
        <v>36732.3</v>
      </c>
      <c r="I1319" s="10" t="inlineStr">
        <is>
          <t>EFECTIVO</t>
        </is>
      </c>
      <c r="J1319" s="5" t="inlineStr">
        <is>
          <t>331 CARLOS ALFREDO GUTIERREZ HUANCA</t>
        </is>
      </c>
    </row>
    <row r="1320">
      <c r="A1320" s="5" t="inlineStr">
        <is>
          <t>CCAJ-LP02/52/2023</t>
        </is>
      </c>
      <c r="B1320" s="6" t="n">
        <v>44959.63886275463</v>
      </c>
      <c r="C1320" s="5" t="inlineStr">
        <is>
          <t>3884 RIBANA RUTH REA RUEDA</t>
        </is>
      </c>
      <c r="D1320" s="7" t="n"/>
      <c r="E1320" s="8" t="n"/>
      <c r="F1320" s="9" t="n">
        <v>14926</v>
      </c>
      <c r="I1320" s="10" t="inlineStr">
        <is>
          <t>EFECTIVO</t>
        </is>
      </c>
      <c r="J1320" s="5" t="inlineStr">
        <is>
          <t>584 FREDDY FEDERICO FLORES MARIN</t>
        </is>
      </c>
    </row>
    <row r="1321">
      <c r="A1321" s="5" t="inlineStr">
        <is>
          <t>CCAJ-LP02/52/2023</t>
        </is>
      </c>
      <c r="B1321" s="6" t="n">
        <v>44959.63886275463</v>
      </c>
      <c r="C1321" s="5" t="inlineStr">
        <is>
          <t>3884 RIBANA RUTH REA RUEDA</t>
        </is>
      </c>
      <c r="D1321" s="7" t="n"/>
      <c r="E1321" s="8" t="n"/>
      <c r="F1321" s="9" t="n">
        <v>11852.5</v>
      </c>
      <c r="I1321" s="10" t="inlineStr">
        <is>
          <t>EFECTIVO</t>
        </is>
      </c>
      <c r="J1321" s="5" t="inlineStr">
        <is>
          <t>883 FRANKLIN CARDOZO RIVERA</t>
        </is>
      </c>
    </row>
    <row r="1322">
      <c r="A1322" s="5" t="inlineStr">
        <is>
          <t>CCAJ-LP02/52/2023</t>
        </is>
      </c>
      <c r="B1322" s="6" t="n">
        <v>44959.63886275463</v>
      </c>
      <c r="C1322" s="5" t="inlineStr">
        <is>
          <t>3884 RIBANA RUTH REA RUEDA</t>
        </is>
      </c>
      <c r="D1322" s="7" t="n"/>
      <c r="E1322" s="8" t="n"/>
      <c r="F1322" s="9" t="n">
        <v>14941.5</v>
      </c>
      <c r="I1322" s="10" t="inlineStr">
        <is>
          <t>EFECTIVO</t>
        </is>
      </c>
      <c r="J1322" s="5" t="inlineStr">
        <is>
          <t>1116 VLADIMIR FRANZ ATAHUACHI RODRIGUEZ</t>
        </is>
      </c>
    </row>
    <row r="1323">
      <c r="A1323" s="5" t="inlineStr">
        <is>
          <t>CCAJ-LP02/52/2023</t>
        </is>
      </c>
      <c r="B1323" s="6" t="n">
        <v>44959.63886275463</v>
      </c>
      <c r="C1323" s="5" t="inlineStr">
        <is>
          <t>3884 RIBANA RUTH REA RUEDA</t>
        </is>
      </c>
      <c r="D1323" s="7" t="n"/>
      <c r="E1323" s="8" t="n"/>
      <c r="F1323" s="9" t="n">
        <v>10857.7</v>
      </c>
      <c r="I1323" s="10" t="inlineStr">
        <is>
          <t>EFECTIVO</t>
        </is>
      </c>
      <c r="J1323" s="8" t="inlineStr">
        <is>
          <t>2597 JOSE MAIDANA LP - T01</t>
        </is>
      </c>
    </row>
    <row r="1324">
      <c r="A1324" s="5" t="inlineStr">
        <is>
          <t>CCAJ-LP02/52/2023</t>
        </is>
      </c>
      <c r="B1324" s="6" t="n">
        <v>44959.63886275463</v>
      </c>
      <c r="C1324" s="5" t="inlineStr">
        <is>
          <t>3884 RIBANA RUTH REA RUEDA</t>
        </is>
      </c>
      <c r="D1324" s="7" t="n"/>
      <c r="E1324" s="8" t="n"/>
      <c r="F1324" s="9" t="n">
        <v>11100.5</v>
      </c>
      <c r="I1324" s="10" t="inlineStr">
        <is>
          <t>EFECTIVO</t>
        </is>
      </c>
      <c r="J1324" s="8" t="inlineStr">
        <is>
          <t>2597 JOSE MAIDANA LP - T02</t>
        </is>
      </c>
    </row>
    <row r="1325">
      <c r="A1325" s="5" t="inlineStr">
        <is>
          <t>CCAJ-LP02/52/2023</t>
        </is>
      </c>
      <c r="B1325" s="6" t="n">
        <v>44959.63886275463</v>
      </c>
      <c r="C1325" s="5" t="inlineStr">
        <is>
          <t>3884 RIBANA RUTH REA RUEDA</t>
        </is>
      </c>
      <c r="D1325" s="7" t="n"/>
      <c r="E1325" s="8" t="n"/>
      <c r="F1325" s="9" t="n">
        <v>10306.1</v>
      </c>
      <c r="I1325" s="10" t="inlineStr">
        <is>
          <t>EFECTIVO</t>
        </is>
      </c>
      <c r="J1325" s="8" t="inlineStr">
        <is>
          <t>2597 JOSE MAIDANA LP - T03</t>
        </is>
      </c>
    </row>
    <row r="1326">
      <c r="A1326" s="5" t="inlineStr">
        <is>
          <t>CCAJ-LP02/52/2023</t>
        </is>
      </c>
      <c r="B1326" s="6" t="n">
        <v>44959.63886275463</v>
      </c>
      <c r="C1326" s="5" t="inlineStr">
        <is>
          <t>3884 RIBANA RUTH REA RUEDA</t>
        </is>
      </c>
      <c r="D1326" s="7" t="n"/>
      <c r="E1326" s="8" t="n"/>
      <c r="F1326" s="9" t="n">
        <v>10848.1</v>
      </c>
      <c r="I1326" s="10" t="inlineStr">
        <is>
          <t>EFECTIVO</t>
        </is>
      </c>
      <c r="J1326" s="8" t="inlineStr">
        <is>
          <t>2597 JOSE MAIDANA LP - T04</t>
        </is>
      </c>
    </row>
    <row r="1327">
      <c r="A1327" s="11" t="inlineStr">
        <is>
          <t>SAP</t>
        </is>
      </c>
      <c r="B1327" s="3" t="n"/>
      <c r="C1327" s="3" t="n"/>
      <c r="D1327" s="7" t="n"/>
      <c r="E1327" s="8" t="n"/>
      <c r="F1327" s="12">
        <f>SUM(F1308:G1326)</f>
        <v/>
      </c>
      <c r="H1327" s="9" t="n"/>
      <c r="I1327" s="10" t="n"/>
      <c r="J1327" s="5" t="n"/>
    </row>
    <row r="1328" ht="15.75" customHeight="1">
      <c r="A1328" s="13" t="inlineStr">
        <is>
          <t>FECHA</t>
        </is>
      </c>
      <c r="B1328" s="13" t="inlineStr">
        <is>
          <t>CIERRE DE CAJA</t>
        </is>
      </c>
      <c r="C1328" s="13" t="inlineStr">
        <is>
          <t>IMPORTE</t>
        </is>
      </c>
      <c r="D1328" s="14" t="n">
        <v>112695420</v>
      </c>
      <c r="E1328" s="8" t="n"/>
      <c r="H1328" s="9" t="n"/>
      <c r="I1328" s="10" t="n"/>
      <c r="J1328" s="5" t="n"/>
    </row>
    <row r="1329">
      <c r="A1329" s="5" t="n"/>
      <c r="B1329" s="6" t="n"/>
      <c r="C1329" s="5" t="n"/>
      <c r="D1329" s="7" t="n"/>
      <c r="E1329" s="8" t="n"/>
      <c r="H1329" s="9" t="n"/>
      <c r="I1329" s="10" t="n"/>
      <c r="J1329" s="5" t="n"/>
    </row>
    <row r="1330">
      <c r="A1330" s="40" t="inlineStr">
        <is>
          <t>se realizo el traslado etv con el CCAJ-LP02/46/2023</t>
        </is>
      </c>
      <c r="B1330" s="52" t="n"/>
      <c r="C1330" s="40" t="n"/>
      <c r="D1330" s="7" t="n"/>
      <c r="E1330" s="8" t="n"/>
      <c r="H1330" s="9" t="n"/>
      <c r="I1330" s="10" t="n"/>
      <c r="J1330" s="5" t="n"/>
    </row>
    <row r="1331">
      <c r="A1331" s="5" t="n"/>
      <c r="B1331" s="6" t="n"/>
      <c r="C1331" s="5" t="n"/>
      <c r="D1331" s="7" t="n"/>
      <c r="E1331" s="8" t="n"/>
      <c r="H1331" s="9" t="n"/>
      <c r="I1331" s="10" t="n"/>
      <c r="J1331" s="5" t="n"/>
    </row>
    <row r="1332">
      <c r="A1332" s="5" t="inlineStr">
        <is>
          <t>CCAJ-LP02/53/2023</t>
        </is>
      </c>
      <c r="B1332" s="6" t="n">
        <v>44959.68369945602</v>
      </c>
      <c r="C1332" s="5" t="inlineStr">
        <is>
          <t>3884 RIBANA RUTH REA RUEDA</t>
        </is>
      </c>
      <c r="D1332" s="7" t="n"/>
      <c r="E1332" s="8" t="n"/>
      <c r="F1332" s="9" t="n">
        <v>8683.6</v>
      </c>
      <c r="I1332" s="10" t="inlineStr">
        <is>
          <t>EFECTIVO</t>
        </is>
      </c>
      <c r="J1332" s="8" t="inlineStr">
        <is>
          <t>108 GREGORIO RAMIREZ APAZA</t>
        </is>
      </c>
    </row>
    <row r="1333">
      <c r="A1333" s="5" t="inlineStr">
        <is>
          <t>CCAJ-LP02/53/2023</t>
        </is>
      </c>
      <c r="B1333" s="6" t="n">
        <v>44959.68369945602</v>
      </c>
      <c r="C1333" s="5" t="inlineStr">
        <is>
          <t>3884 RIBANA RUTH REA RUEDA</t>
        </is>
      </c>
      <c r="D1333" s="7" t="n"/>
      <c r="E1333" s="8" t="n"/>
      <c r="F1333" s="9" t="n">
        <v>16380.3</v>
      </c>
      <c r="I1333" s="10" t="inlineStr">
        <is>
          <t>EFECTIVO</t>
        </is>
      </c>
      <c r="J1333" s="5" t="inlineStr">
        <is>
          <t>331 CARLOS ALFREDO GUTIERREZ HUANCA</t>
        </is>
      </c>
    </row>
    <row r="1334">
      <c r="A1334" s="5" t="inlineStr">
        <is>
          <t>CCAJ-LP02/53/2023</t>
        </is>
      </c>
      <c r="B1334" s="6" t="n">
        <v>44959.68369945602</v>
      </c>
      <c r="C1334" s="5" t="inlineStr">
        <is>
          <t>3884 RIBANA RUTH REA RUEDA</t>
        </is>
      </c>
      <c r="D1334" s="7" t="n"/>
      <c r="E1334" s="8" t="n"/>
      <c r="F1334" s="9" t="n">
        <v>11224.7</v>
      </c>
      <c r="I1334" s="10" t="inlineStr">
        <is>
          <t>EFECTIVO</t>
        </is>
      </c>
      <c r="J1334" s="5" t="inlineStr">
        <is>
          <t>584 FREDDY FEDERICO FLORES MARIN</t>
        </is>
      </c>
    </row>
    <row r="1335">
      <c r="A1335" s="5" t="inlineStr">
        <is>
          <t>CCAJ-LP02/53/2023</t>
        </is>
      </c>
      <c r="B1335" s="6" t="n">
        <v>44959.68369945602</v>
      </c>
      <c r="C1335" s="5" t="inlineStr">
        <is>
          <t>3884 RIBANA RUTH REA RUEDA</t>
        </is>
      </c>
      <c r="D1335" s="7" t="n"/>
      <c r="E1335" s="8" t="n"/>
      <c r="F1335" s="9" t="n">
        <v>12837.8</v>
      </c>
      <c r="I1335" s="10" t="inlineStr">
        <is>
          <t>EFECTIVO</t>
        </is>
      </c>
      <c r="J1335" s="5" t="inlineStr">
        <is>
          <t>1116 VLADIMIR FRANZ ATAHUACHI RODRIGUEZ</t>
        </is>
      </c>
    </row>
    <row r="1336">
      <c r="A1336" s="5" t="inlineStr">
        <is>
          <t>CCAJ-LP02/53/2023</t>
        </is>
      </c>
      <c r="B1336" s="6" t="n">
        <v>44959.68369945602</v>
      </c>
      <c r="C1336" s="5" t="inlineStr">
        <is>
          <t>3884 RIBANA RUTH REA RUEDA</t>
        </is>
      </c>
      <c r="D1336" s="7" t="n"/>
      <c r="E1336" s="8" t="n"/>
      <c r="F1336" s="9" t="n">
        <v>11009.6</v>
      </c>
      <c r="I1336" s="10" t="inlineStr">
        <is>
          <t>EFECTIVO</t>
        </is>
      </c>
      <c r="J1336" s="5" t="inlineStr">
        <is>
          <t>1180 JAIME RAMIRO CHACON PAREDES</t>
        </is>
      </c>
    </row>
    <row r="1337">
      <c r="A1337" s="5" t="inlineStr">
        <is>
          <t>CCAJ-LP02/53/2023</t>
        </is>
      </c>
      <c r="B1337" s="6" t="n">
        <v>44959.68369945602</v>
      </c>
      <c r="C1337" s="5" t="inlineStr">
        <is>
          <t>3884 RIBANA RUTH REA RUEDA</t>
        </is>
      </c>
      <c r="D1337" s="7" t="n"/>
      <c r="E1337" s="8" t="n"/>
      <c r="F1337" s="9" t="n">
        <v>8850.6</v>
      </c>
      <c r="I1337" s="10" t="inlineStr">
        <is>
          <t>EFECTIVO</t>
        </is>
      </c>
      <c r="J1337" s="5" t="inlineStr">
        <is>
          <t>3052 JUAN JOSE MACHACA TORREZ</t>
        </is>
      </c>
    </row>
    <row r="1338">
      <c r="A1338" s="5" t="inlineStr">
        <is>
          <t>CCAJ-LP02/53/2023</t>
        </is>
      </c>
      <c r="B1338" s="6" t="n">
        <v>44959.68369945602</v>
      </c>
      <c r="C1338" s="5" t="inlineStr">
        <is>
          <t>3884 RIBANA RUTH REA RUEDA</t>
        </is>
      </c>
      <c r="D1338" s="7" t="n"/>
      <c r="E1338" s="8" t="n"/>
      <c r="F1338" s="9" t="n">
        <v>4874.7</v>
      </c>
      <c r="I1338" s="10" t="inlineStr">
        <is>
          <t>EFECTIVO</t>
        </is>
      </c>
      <c r="J1338" s="8" t="inlineStr">
        <is>
          <t>2597 JOSE MAIDANA LP - T01</t>
        </is>
      </c>
    </row>
    <row r="1339">
      <c r="A1339" s="11" t="inlineStr">
        <is>
          <t>SAP</t>
        </is>
      </c>
      <c r="B1339" s="3" t="n"/>
      <c r="C1339" s="3" t="n"/>
      <c r="D1339" s="7" t="n"/>
      <c r="E1339" s="8" t="n"/>
      <c r="F1339" s="12">
        <f>SUM(F1332:G1338)</f>
        <v/>
      </c>
      <c r="H1339" s="9" t="n"/>
      <c r="I1339" s="10" t="n"/>
      <c r="J1339" s="5" t="n"/>
    </row>
    <row r="1340" ht="15.75" customHeight="1">
      <c r="A1340" s="13" t="inlineStr">
        <is>
          <t>FECHA</t>
        </is>
      </c>
      <c r="B1340" s="13" t="inlineStr">
        <is>
          <t>CIERRE DE CAJA</t>
        </is>
      </c>
      <c r="C1340" s="13" t="inlineStr">
        <is>
          <t>IMPORTE</t>
        </is>
      </c>
      <c r="D1340" s="14" t="n">
        <v>112695421</v>
      </c>
      <c r="E1340" s="8" t="n"/>
      <c r="H1340" s="9" t="n"/>
      <c r="I1340" s="10" t="n"/>
      <c r="J1340" s="5" t="n"/>
    </row>
    <row r="1341">
      <c r="A1341" s="5" t="n"/>
      <c r="B1341" s="6" t="n"/>
      <c r="C1341" s="5" t="n"/>
      <c r="D1341" s="7" t="n"/>
      <c r="E1341" s="8" t="n"/>
      <c r="H1341" s="9" t="n"/>
      <c r="I1341" s="10" t="n"/>
      <c r="J1341" s="5" t="n"/>
    </row>
    <row r="1342">
      <c r="A1342" s="85" t="inlineStr">
        <is>
          <t xml:space="preserve">SE QUEDÓ CON LA REFERENCIA QUE REALIZO EL BOOT NO SE CAMBIO A TRASLADO ETV EN EL TRASLADO ETV </t>
        </is>
      </c>
      <c r="B1342" s="86" t="n"/>
      <c r="C1342" s="86" t="n"/>
      <c r="D1342" s="87" t="n"/>
    </row>
    <row r="1343">
      <c r="A1343" s="5" t="n"/>
      <c r="B1343" s="6" t="n"/>
      <c r="C1343" s="5" t="n"/>
      <c r="D1343" s="7" t="n"/>
      <c r="E1343" s="8" t="n"/>
      <c r="H1343" s="9" t="n"/>
      <c r="I1343" s="10" t="n"/>
      <c r="J1343" s="5" t="n"/>
    </row>
    <row r="1344">
      <c r="A1344" s="5" t="inlineStr">
        <is>
          <t>CCAJ-LP02/54/2023</t>
        </is>
      </c>
      <c r="B1344" s="6" t="n">
        <v>44959.78830853009</v>
      </c>
      <c r="C1344" s="5" t="inlineStr">
        <is>
          <t>3884 RIBANA RUTH REA RUEDA</t>
        </is>
      </c>
      <c r="D1344" s="15" t="n">
        <v>45113293955</v>
      </c>
      <c r="E1344" s="8" t="inlineStr">
        <is>
          <t>BISA-100070022</t>
        </is>
      </c>
      <c r="H1344" s="9" t="n">
        <v>763.4</v>
      </c>
      <c r="I1344" s="5" t="inlineStr">
        <is>
          <t>DEPÓSITO BANCARIO</t>
        </is>
      </c>
      <c r="J1344" s="5" t="inlineStr">
        <is>
          <t>4190 JESUS FELCY MENDOZA CAHUANA</t>
        </is>
      </c>
    </row>
    <row r="1345">
      <c r="A1345" s="5" t="inlineStr">
        <is>
          <t>CCAJ-LP02/54/2023</t>
        </is>
      </c>
      <c r="B1345" s="6" t="n">
        <v>44959.78830853009</v>
      </c>
      <c r="C1345" s="5" t="inlineStr">
        <is>
          <t>3884 RIBANA RUTH REA RUEDA</t>
        </is>
      </c>
      <c r="D1345" s="7" t="n">
        <v>140693</v>
      </c>
      <c r="E1345" s="8" t="inlineStr">
        <is>
          <t>BISA-100070022</t>
        </is>
      </c>
      <c r="H1345" s="9" t="n">
        <v>40968.16</v>
      </c>
      <c r="I1345" s="5" t="inlineStr">
        <is>
          <t>DEPÓSITO BANCARIO</t>
        </is>
      </c>
      <c r="J1345" s="8" t="inlineStr">
        <is>
          <t>5103 JOSE LUIS VARGAS SANTOS</t>
        </is>
      </c>
    </row>
    <row r="1346">
      <c r="A1346" s="5" t="inlineStr">
        <is>
          <t>CCAJ-LP02/54/2023</t>
        </is>
      </c>
      <c r="B1346" s="6" t="n">
        <v>44959.78830853009</v>
      </c>
      <c r="C1346" s="5" t="inlineStr">
        <is>
          <t>3884 RIBANA RUTH REA RUEDA</t>
        </is>
      </c>
      <c r="D1346" s="7" t="n">
        <v>472312</v>
      </c>
      <c r="E1346" s="8" t="inlineStr">
        <is>
          <t>BISA-100070022</t>
        </is>
      </c>
      <c r="H1346" s="9" t="n">
        <v>15095.9</v>
      </c>
      <c r="I1346" s="5" t="inlineStr">
        <is>
          <t>DEPÓSITO BANCARIO</t>
        </is>
      </c>
      <c r="J1346" s="5" t="inlineStr">
        <is>
          <t>4190 JESUS FELCY MENDOZA CAHUANA</t>
        </is>
      </c>
    </row>
    <row r="1347">
      <c r="A1347" s="5" t="inlineStr">
        <is>
          <t>CCAJ-LP02/54/2023</t>
        </is>
      </c>
      <c r="B1347" s="6" t="n">
        <v>44959.78830853009</v>
      </c>
      <c r="C1347" s="5" t="inlineStr">
        <is>
          <t>3884 RIBANA RUTH REA RUEDA</t>
        </is>
      </c>
      <c r="D1347" s="7" t="n">
        <v>472309</v>
      </c>
      <c r="E1347" s="8" t="inlineStr">
        <is>
          <t>BISA-100070022</t>
        </is>
      </c>
      <c r="H1347" s="9" t="n">
        <v>11686.21</v>
      </c>
      <c r="I1347" s="5" t="inlineStr">
        <is>
          <t>DEPÓSITO BANCARIO</t>
        </is>
      </c>
      <c r="J1347" s="5" t="inlineStr">
        <is>
          <t>4190 JESUS FELCY MENDOZA CAHUANA</t>
        </is>
      </c>
    </row>
    <row r="1348">
      <c r="A1348" s="5" t="inlineStr">
        <is>
          <t>CCAJ-LP02/54/2023</t>
        </is>
      </c>
      <c r="B1348" s="6" t="n">
        <v>44959.78830853009</v>
      </c>
      <c r="C1348" s="5" t="inlineStr">
        <is>
          <t>3884 RIBANA RUTH REA RUEDA</t>
        </is>
      </c>
      <c r="D1348" s="7" t="n">
        <v>472308</v>
      </c>
      <c r="E1348" s="8" t="inlineStr">
        <is>
          <t>BISA-100070022</t>
        </is>
      </c>
      <c r="H1348" s="9" t="n">
        <v>1339.48</v>
      </c>
      <c r="I1348" s="5" t="inlineStr">
        <is>
          <t>DEPÓSITO BANCARIO</t>
        </is>
      </c>
      <c r="J1348" s="5" t="inlineStr">
        <is>
          <t>4190 JESUS FELCY MENDOZA CAHUANA</t>
        </is>
      </c>
    </row>
    <row r="1349">
      <c r="A1349" s="5" t="inlineStr">
        <is>
          <t>CCAJ-LP02/54/2023</t>
        </is>
      </c>
      <c r="B1349" s="6" t="n">
        <v>44959.78830853009</v>
      </c>
      <c r="C1349" s="5" t="inlineStr">
        <is>
          <t>3884 RIBANA RUTH REA RUEDA</t>
        </is>
      </c>
      <c r="D1349" s="7" t="n">
        <v>240851</v>
      </c>
      <c r="E1349" s="8" t="inlineStr">
        <is>
          <t>BISA-100070022</t>
        </is>
      </c>
      <c r="H1349" s="9" t="n">
        <v>35606.8</v>
      </c>
      <c r="I1349" s="5" t="inlineStr">
        <is>
          <t>DEPÓSITO BANCARIO</t>
        </is>
      </c>
      <c r="J1349" s="5" t="inlineStr">
        <is>
          <t>4276 CARLOS MARCELO REQUENA TERAN</t>
        </is>
      </c>
    </row>
    <row r="1350">
      <c r="A1350" s="5" t="inlineStr">
        <is>
          <t>CCAJ-LP02/54/2023</t>
        </is>
      </c>
      <c r="B1350" s="6" t="n">
        <v>44959.78830853009</v>
      </c>
      <c r="C1350" s="5" t="inlineStr">
        <is>
          <t>3884 RIBANA RUTH REA RUEDA</t>
        </is>
      </c>
      <c r="D1350" s="15" t="n">
        <v>45153136804</v>
      </c>
      <c r="E1350" s="8" t="inlineStr">
        <is>
          <t>BISA-100070022</t>
        </is>
      </c>
      <c r="H1350" s="9" t="n">
        <v>8524.09</v>
      </c>
      <c r="I1350" s="5" t="inlineStr">
        <is>
          <t>DEPÓSITO BANCARIO</t>
        </is>
      </c>
      <c r="J1350" s="5" t="inlineStr">
        <is>
          <t>2464 LUIS FERNANDO GUEVARA PECA</t>
        </is>
      </c>
    </row>
    <row r="1351">
      <c r="A1351" s="5" t="inlineStr">
        <is>
          <t>CCAJ-LP02/54/2023</t>
        </is>
      </c>
      <c r="B1351" s="6" t="n">
        <v>44959.78830853009</v>
      </c>
      <c r="C1351" s="5" t="inlineStr">
        <is>
          <t>3884 RIBANA RUTH REA RUEDA</t>
        </is>
      </c>
      <c r="D1351" s="15" t="n">
        <v>451531368041</v>
      </c>
      <c r="E1351" s="8" t="inlineStr">
        <is>
          <t>BISA-100070022</t>
        </is>
      </c>
      <c r="H1351" s="9" t="n">
        <v>9721.219999999999</v>
      </c>
      <c r="I1351" s="5" t="inlineStr">
        <is>
          <t>DEPÓSITO BANCARIO</t>
        </is>
      </c>
      <c r="J1351" s="5" t="inlineStr">
        <is>
          <t>2464 LUIS FERNANDO GUEVARA PECA</t>
        </is>
      </c>
    </row>
    <row r="1352">
      <c r="A1352" s="5" t="inlineStr">
        <is>
          <t>CCAJ-LP02/54/2023</t>
        </is>
      </c>
      <c r="B1352" s="6" t="n">
        <v>44959.78830853009</v>
      </c>
      <c r="C1352" s="5" t="inlineStr">
        <is>
          <t>3884 RIBANA RUTH REA RUEDA</t>
        </is>
      </c>
      <c r="D1352" s="15" t="n">
        <v>451531368042</v>
      </c>
      <c r="E1352" s="8" t="inlineStr">
        <is>
          <t>BISA-100070022</t>
        </is>
      </c>
      <c r="H1352" s="9" t="n">
        <v>28851.25</v>
      </c>
      <c r="I1352" s="5" t="inlineStr">
        <is>
          <t>DEPÓSITO BANCARIO</t>
        </is>
      </c>
      <c r="J1352" s="5" t="inlineStr">
        <is>
          <t>2464 LUIS FERNANDO GUEVARA PECA</t>
        </is>
      </c>
    </row>
    <row r="1353">
      <c r="A1353" s="5" t="inlineStr">
        <is>
          <t>CCAJ-LP02/54/2023</t>
        </is>
      </c>
      <c r="B1353" s="6" t="n">
        <v>44959.78830853009</v>
      </c>
      <c r="C1353" s="5" t="inlineStr">
        <is>
          <t>3884 RIBANA RUTH REA RUEDA</t>
        </is>
      </c>
      <c r="D1353" s="15" t="n">
        <v>45143510398</v>
      </c>
      <c r="E1353" s="8" t="inlineStr">
        <is>
          <t>BISA-100070022</t>
        </is>
      </c>
      <c r="H1353" s="9" t="n">
        <v>26318.68</v>
      </c>
      <c r="I1353" s="5" t="inlineStr">
        <is>
          <t>DEPÓSITO BANCARIO</t>
        </is>
      </c>
      <c r="J1353" s="5" t="inlineStr">
        <is>
          <t>2464 LUIS FERNANDO GUEVARA PECA</t>
        </is>
      </c>
    </row>
    <row r="1354">
      <c r="A1354" s="5" t="inlineStr">
        <is>
          <t>CCAJ-LP02/54/2023</t>
        </is>
      </c>
      <c r="B1354" s="6" t="n">
        <v>44959.78830853009</v>
      </c>
      <c r="C1354" s="5" t="inlineStr">
        <is>
          <t>3884 RIBANA RUTH REA RUEDA</t>
        </is>
      </c>
      <c r="D1354" s="15" t="n">
        <v>451435103981</v>
      </c>
      <c r="E1354" s="8" t="inlineStr">
        <is>
          <t>BISA-100070022</t>
        </is>
      </c>
      <c r="H1354" s="9" t="n">
        <v>107860.4</v>
      </c>
      <c r="I1354" s="5" t="inlineStr">
        <is>
          <t>DEPÓSITO BANCARIO</t>
        </is>
      </c>
      <c r="J1354" s="5" t="inlineStr">
        <is>
          <t>2464 LUIS FERNANDO GUEVARA PECA</t>
        </is>
      </c>
    </row>
    <row r="1355">
      <c r="A1355" s="5" t="inlineStr">
        <is>
          <t>CCAJ-LP02/54/2023</t>
        </is>
      </c>
      <c r="B1355" s="6" t="n">
        <v>44959.78830853009</v>
      </c>
      <c r="C1355" s="5" t="inlineStr">
        <is>
          <t>3884 RIBANA RUTH REA RUEDA</t>
        </is>
      </c>
      <c r="D1355" s="15" t="n">
        <v>51217554769</v>
      </c>
      <c r="E1355" s="8" t="inlineStr">
        <is>
          <t>BISA-100070022</t>
        </is>
      </c>
      <c r="H1355" s="9" t="n">
        <v>246.9</v>
      </c>
      <c r="I1355" s="5" t="inlineStr">
        <is>
          <t>DEPÓSITO BANCARIO</t>
        </is>
      </c>
      <c r="J1355" s="5" t="inlineStr">
        <is>
          <t>2464 LUIS FERNANDO GUEVARA PECA</t>
        </is>
      </c>
    </row>
    <row r="1356">
      <c r="A1356" s="5" t="inlineStr">
        <is>
          <t>CCAJ-LP02/54/2023</t>
        </is>
      </c>
      <c r="B1356" s="6" t="n">
        <v>44959.78830853009</v>
      </c>
      <c r="C1356" s="5" t="inlineStr">
        <is>
          <t>3884 RIBANA RUTH REA RUEDA</t>
        </is>
      </c>
      <c r="D1356" s="15" t="n">
        <v>45153139639</v>
      </c>
      <c r="E1356" s="8" t="inlineStr">
        <is>
          <t>BISA-100070022</t>
        </is>
      </c>
      <c r="H1356" s="9" t="n">
        <v>1867.45</v>
      </c>
      <c r="I1356" s="5" t="inlineStr">
        <is>
          <t>DEPÓSITO BANCARIO</t>
        </is>
      </c>
      <c r="J1356" s="5" t="inlineStr">
        <is>
          <t>2464 LUIS FERNANDO GUEVARA PECA</t>
        </is>
      </c>
    </row>
    <row r="1357">
      <c r="A1357" s="5" t="inlineStr">
        <is>
          <t>CCAJ-LP02/54/2023</t>
        </is>
      </c>
      <c r="B1357" s="6" t="n">
        <v>44959.78830853009</v>
      </c>
      <c r="C1357" s="5" t="inlineStr">
        <is>
          <t>3884 RIBANA RUTH REA RUEDA</t>
        </is>
      </c>
      <c r="D1357" s="15" t="n">
        <v>45123277467</v>
      </c>
      <c r="E1357" s="8" t="inlineStr">
        <is>
          <t>BISA-100070022</t>
        </is>
      </c>
      <c r="H1357" s="9" t="n">
        <v>50.5</v>
      </c>
      <c r="I1357" s="5" t="inlineStr">
        <is>
          <t>DEPÓSITO BANCARIO</t>
        </is>
      </c>
      <c r="J1357" s="5" t="inlineStr">
        <is>
          <t>2464 LUIS FERNANDO GUEVARA PECA</t>
        </is>
      </c>
    </row>
    <row r="1358">
      <c r="A1358" s="5" t="inlineStr">
        <is>
          <t>CCAJ-LP02/54/2023</t>
        </is>
      </c>
      <c r="B1358" s="6" t="n">
        <v>44959.78830853009</v>
      </c>
      <c r="C1358" s="5" t="inlineStr">
        <is>
          <t>3884 RIBANA RUTH REA RUEDA</t>
        </is>
      </c>
      <c r="D1358" s="7" t="n"/>
      <c r="E1358" s="8" t="n"/>
      <c r="F1358" s="9" t="n">
        <v>78785</v>
      </c>
      <c r="I1358" s="10" t="inlineStr">
        <is>
          <t>EFECTIVO</t>
        </is>
      </c>
      <c r="J1358" s="5" t="inlineStr">
        <is>
          <t>2309 FERNANDO POMA ESCOBAR</t>
        </is>
      </c>
    </row>
    <row r="1359">
      <c r="A1359" s="5" t="inlineStr">
        <is>
          <t>CCAJ-LP02/54/2023</t>
        </is>
      </c>
      <c r="B1359" s="6" t="n">
        <v>44959.78830853009</v>
      </c>
      <c r="C1359" s="5" t="inlineStr">
        <is>
          <t>3884 RIBANA RUTH REA RUEDA</t>
        </is>
      </c>
      <c r="D1359" s="7" t="n"/>
      <c r="E1359" s="8" t="n"/>
      <c r="F1359" s="9" t="n">
        <v>7977.5</v>
      </c>
      <c r="I1359" s="10" t="inlineStr">
        <is>
          <t>EFECTIVO</t>
        </is>
      </c>
      <c r="J1359" s="8" t="inlineStr">
        <is>
          <t>2597 JOSE MAIDANA LP - T04</t>
        </is>
      </c>
    </row>
    <row r="1360">
      <c r="A1360" s="11" t="inlineStr">
        <is>
          <t>SAP</t>
        </is>
      </c>
      <c r="B1360" s="3" t="n"/>
      <c r="C1360" s="3" t="n"/>
      <c r="D1360" s="7" t="n"/>
      <c r="E1360" s="8" t="n"/>
      <c r="F1360" s="12">
        <f>SUM(F1344:G1359)</f>
        <v/>
      </c>
      <c r="H1360" s="9" t="n"/>
      <c r="I1360" s="10" t="n"/>
      <c r="J1360" s="5" t="n"/>
    </row>
    <row r="1361" ht="15.75" customHeight="1">
      <c r="A1361" s="13" t="inlineStr">
        <is>
          <t>FECHA</t>
        </is>
      </c>
      <c r="B1361" s="13" t="inlineStr">
        <is>
          <t>CIERRE DE CAJA</t>
        </is>
      </c>
      <c r="C1361" s="13" t="inlineStr">
        <is>
          <t>IMPORTE</t>
        </is>
      </c>
      <c r="D1361" s="14" t="n">
        <v>112722288</v>
      </c>
      <c r="E1361" s="8" t="n"/>
      <c r="H1361" s="9" t="n"/>
      <c r="I1361" s="10" t="n"/>
      <c r="J1361" s="5" t="n"/>
    </row>
    <row r="1364">
      <c r="A1364" s="1" t="inlineStr">
        <is>
          <t>Cierre Caja</t>
        </is>
      </c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3" t="inlineStr">
        <is>
          <t>Del 03/02/2023</t>
        </is>
      </c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98" t="inlineStr">
        <is>
          <t>Cierre Caja</t>
        </is>
      </c>
      <c r="B1366" s="98" t="inlineStr">
        <is>
          <t>Fecha</t>
        </is>
      </c>
      <c r="C1366" s="98" t="inlineStr">
        <is>
          <t>Cajero</t>
        </is>
      </c>
      <c r="D1366" s="98" t="inlineStr">
        <is>
          <t>Nro Voucher</t>
        </is>
      </c>
      <c r="E1366" s="98" t="inlineStr">
        <is>
          <t>Nro Cuenta</t>
        </is>
      </c>
      <c r="F1366" s="98" t="inlineStr">
        <is>
          <t>Tipo Ingreso</t>
        </is>
      </c>
      <c r="G1366" s="99" t="n"/>
      <c r="H1366" s="100" t="n"/>
      <c r="I1366" s="98" t="inlineStr">
        <is>
          <t>TIPO DE INGRESO</t>
        </is>
      </c>
      <c r="J1366" s="98" t="inlineStr">
        <is>
          <t>Cobrador</t>
        </is>
      </c>
    </row>
    <row r="1367">
      <c r="A1367" s="101" t="n"/>
      <c r="B1367" s="101" t="n"/>
      <c r="C1367" s="101" t="n"/>
      <c r="D1367" s="101" t="n"/>
      <c r="E1367" s="101" t="n"/>
      <c r="F1367" s="4" t="inlineStr">
        <is>
          <t>EFECTIVO</t>
        </is>
      </c>
      <c r="G1367" s="4" t="inlineStr">
        <is>
          <t>CHEQUE</t>
        </is>
      </c>
      <c r="H1367" s="4" t="inlineStr">
        <is>
          <t>TRANSFERENCIA</t>
        </is>
      </c>
      <c r="I1367" s="101" t="n"/>
      <c r="J1367" s="101" t="n"/>
    </row>
    <row r="1368">
      <c r="A1368" s="5" t="inlineStr">
        <is>
          <t>CCAJ-LP02/55/2023</t>
        </is>
      </c>
      <c r="B1368" s="6" t="n">
        <v>44960.47555586806</v>
      </c>
      <c r="C1368" s="5" t="inlineStr">
        <is>
          <t>3884 RIBANA RUTH REA RUEDA</t>
        </is>
      </c>
      <c r="D1368" s="7" t="n"/>
      <c r="E1368" s="8" t="n"/>
      <c r="F1368" s="9" t="n">
        <v>1579.3</v>
      </c>
      <c r="I1368" s="10" t="inlineStr">
        <is>
          <t>EFECTIVO</t>
        </is>
      </c>
      <c r="J1368" s="8" t="inlineStr">
        <is>
          <t>108 GREGORIO RAMIREZ APAZA</t>
        </is>
      </c>
    </row>
    <row r="1369">
      <c r="A1369" s="5" t="inlineStr">
        <is>
          <t>CCAJ-LP02/55/2023</t>
        </is>
      </c>
      <c r="B1369" s="6" t="n">
        <v>44960.47555586806</v>
      </c>
      <c r="C1369" s="5" t="inlineStr">
        <is>
          <t>3884 RIBANA RUTH REA RUEDA</t>
        </is>
      </c>
      <c r="D1369" s="7" t="n"/>
      <c r="E1369" s="8" t="n"/>
      <c r="F1369" s="9" t="n">
        <v>5361.7</v>
      </c>
      <c r="I1369" s="10" t="inlineStr">
        <is>
          <t>EFECTIVO</t>
        </is>
      </c>
      <c r="J1369" s="5" t="inlineStr">
        <is>
          <t>136 OSCAR REYNALDO LIMACHI SURCO</t>
        </is>
      </c>
    </row>
    <row r="1370">
      <c r="A1370" s="5" t="inlineStr">
        <is>
          <t>CCAJ-LP02/55/2023</t>
        </is>
      </c>
      <c r="B1370" s="6" t="n">
        <v>44960.47555586806</v>
      </c>
      <c r="C1370" s="5" t="inlineStr">
        <is>
          <t>3884 RIBANA RUTH REA RUEDA</t>
        </is>
      </c>
      <c r="D1370" s="7" t="n"/>
      <c r="E1370" s="8" t="n"/>
      <c r="F1370" s="9" t="n">
        <v>2996.3</v>
      </c>
      <c r="I1370" s="10" t="inlineStr">
        <is>
          <t>EFECTIVO</t>
        </is>
      </c>
      <c r="J1370" s="5" t="inlineStr">
        <is>
          <t>266 SANTIAGO MACHACA CALCINA</t>
        </is>
      </c>
    </row>
    <row r="1371">
      <c r="A1371" s="5" t="inlineStr">
        <is>
          <t>CCAJ-LP02/55/2023</t>
        </is>
      </c>
      <c r="B1371" s="6" t="n">
        <v>44960.47555586806</v>
      </c>
      <c r="C1371" s="5" t="inlineStr">
        <is>
          <t>3884 RIBANA RUTH REA RUEDA</t>
        </is>
      </c>
      <c r="D1371" s="7" t="n"/>
      <c r="E1371" s="8" t="n"/>
      <c r="F1371" s="9" t="n">
        <v>1380.6</v>
      </c>
      <c r="I1371" s="10" t="inlineStr">
        <is>
          <t>EFECTIVO</t>
        </is>
      </c>
      <c r="J1371" s="8" t="inlineStr">
        <is>
          <t>304 ALFREDO MENDOZA APAZA</t>
        </is>
      </c>
    </row>
    <row r="1372">
      <c r="A1372" s="5" t="inlineStr">
        <is>
          <t>CCAJ-LP02/55/2023</t>
        </is>
      </c>
      <c r="B1372" s="6" t="n">
        <v>44960.47555586806</v>
      </c>
      <c r="C1372" s="5" t="inlineStr">
        <is>
          <t>3884 RIBANA RUTH REA RUEDA</t>
        </is>
      </c>
      <c r="D1372" s="7" t="n"/>
      <c r="E1372" s="8" t="n"/>
      <c r="F1372" s="9" t="n">
        <v>8820.1</v>
      </c>
      <c r="I1372" s="10" t="inlineStr">
        <is>
          <t>EFECTIVO</t>
        </is>
      </c>
      <c r="J1372" s="5" t="inlineStr">
        <is>
          <t>331 CARLOS ALFREDO GUTIERREZ HUANCA</t>
        </is>
      </c>
    </row>
    <row r="1373">
      <c r="A1373" s="5" t="inlineStr">
        <is>
          <t>CCAJ-LP02/55/2023</t>
        </is>
      </c>
      <c r="B1373" s="6" t="n">
        <v>44960.47555586806</v>
      </c>
      <c r="C1373" s="5" t="inlineStr">
        <is>
          <t>3884 RIBANA RUTH REA RUEDA</t>
        </is>
      </c>
      <c r="D1373" s="7" t="n"/>
      <c r="E1373" s="8" t="n"/>
      <c r="F1373" s="9" t="n">
        <v>8487</v>
      </c>
      <c r="I1373" s="10" t="inlineStr">
        <is>
          <t>EFECTIVO</t>
        </is>
      </c>
      <c r="J1373" s="5" t="inlineStr">
        <is>
          <t>584 FREDDY FEDERICO FLORES MARIN</t>
        </is>
      </c>
    </row>
    <row r="1374">
      <c r="A1374" s="5" t="inlineStr">
        <is>
          <t>CCAJ-LP02/55/2023</t>
        </is>
      </c>
      <c r="B1374" s="6" t="n">
        <v>44960.47555586806</v>
      </c>
      <c r="C1374" s="5" t="inlineStr">
        <is>
          <t>3884 RIBANA RUTH REA RUEDA</t>
        </is>
      </c>
      <c r="D1374" s="7" t="n"/>
      <c r="E1374" s="8" t="n"/>
      <c r="F1374" s="9" t="n">
        <v>6149.5</v>
      </c>
      <c r="I1374" s="10" t="inlineStr">
        <is>
          <t>EFECTIVO</t>
        </is>
      </c>
      <c r="J1374" s="5" t="inlineStr">
        <is>
          <t>883 FRANKLIN CARDOZO RIVERA</t>
        </is>
      </c>
    </row>
    <row r="1375">
      <c r="A1375" s="5" t="inlineStr">
        <is>
          <t>CCAJ-LP02/55/2023</t>
        </is>
      </c>
      <c r="B1375" s="6" t="n">
        <v>44960.47555586806</v>
      </c>
      <c r="C1375" s="5" t="inlineStr">
        <is>
          <t>3884 RIBANA RUTH REA RUEDA</t>
        </is>
      </c>
      <c r="D1375" s="7" t="n"/>
      <c r="E1375" s="8" t="n"/>
      <c r="F1375" s="9" t="n">
        <v>55360.7</v>
      </c>
      <c r="I1375" s="10" t="inlineStr">
        <is>
          <t>EFECTIVO</t>
        </is>
      </c>
      <c r="J1375" s="5" t="inlineStr">
        <is>
          <t>1116 VLADIMIR FRANZ ATAHUACHI RODRIGUEZ</t>
        </is>
      </c>
    </row>
    <row r="1376">
      <c r="A1376" s="5" t="inlineStr">
        <is>
          <t>CCAJ-LP02/55/2023</t>
        </is>
      </c>
      <c r="B1376" s="6" t="n">
        <v>44960.47555586806</v>
      </c>
      <c r="C1376" s="5" t="inlineStr">
        <is>
          <t>3884 RIBANA RUTH REA RUEDA</t>
        </is>
      </c>
      <c r="D1376" s="7" t="n"/>
      <c r="E1376" s="8" t="n"/>
      <c r="F1376" s="9" t="n">
        <v>12524.9</v>
      </c>
      <c r="I1376" s="10" t="inlineStr">
        <is>
          <t>EFECTIVO</t>
        </is>
      </c>
      <c r="J1376" s="5" t="inlineStr">
        <is>
          <t>1180 JAIME RAMIRO CHACON PAREDES</t>
        </is>
      </c>
    </row>
    <row r="1377">
      <c r="A1377" s="5" t="inlineStr">
        <is>
          <t>CCAJ-LP02/55/2023</t>
        </is>
      </c>
      <c r="B1377" s="6" t="n">
        <v>44960.47555586806</v>
      </c>
      <c r="C1377" s="5" t="inlineStr">
        <is>
          <t>3884 RIBANA RUTH REA RUEDA</t>
        </is>
      </c>
      <c r="D1377" s="7" t="n"/>
      <c r="E1377" s="8" t="n"/>
      <c r="F1377" s="9" t="n">
        <v>8161.9</v>
      </c>
      <c r="I1377" s="10" t="inlineStr">
        <is>
          <t>EFECTIVO</t>
        </is>
      </c>
      <c r="J1377" s="5" t="inlineStr">
        <is>
          <t>3052 JUAN JOSE MACHACA TORREZ</t>
        </is>
      </c>
    </row>
    <row r="1378">
      <c r="A1378" s="5" t="inlineStr">
        <is>
          <t>CCAJ-LP02/55/2023</t>
        </is>
      </c>
      <c r="B1378" s="6" t="n">
        <v>44960.47555586806</v>
      </c>
      <c r="C1378" s="5" t="inlineStr">
        <is>
          <t>3884 RIBANA RUTH REA RUEDA</t>
        </is>
      </c>
      <c r="D1378" s="7" t="n"/>
      <c r="E1378" s="8" t="n"/>
      <c r="F1378" s="9" t="n">
        <v>7098.8</v>
      </c>
      <c r="I1378" s="10" t="inlineStr">
        <is>
          <t>EFECTIVO</t>
        </is>
      </c>
      <c r="J1378" s="8" t="inlineStr">
        <is>
          <t>2597 JOSE MAIDANA LP - T01</t>
        </is>
      </c>
    </row>
    <row r="1379">
      <c r="A1379" s="5" t="inlineStr">
        <is>
          <t>CCAJ-LP02/55/2023</t>
        </is>
      </c>
      <c r="B1379" s="6" t="n">
        <v>44960.47555586806</v>
      </c>
      <c r="C1379" s="5" t="inlineStr">
        <is>
          <t>3884 RIBANA RUTH REA RUEDA</t>
        </is>
      </c>
      <c r="D1379" s="7" t="n"/>
      <c r="E1379" s="8" t="n"/>
      <c r="F1379" s="9" t="n">
        <v>1903.4</v>
      </c>
      <c r="I1379" s="10" t="inlineStr">
        <is>
          <t>EFECTIVO</t>
        </is>
      </c>
      <c r="J1379" s="8" t="inlineStr">
        <is>
          <t>2597 JOSE MAIDANA LP - T02</t>
        </is>
      </c>
    </row>
    <row r="1380">
      <c r="A1380" s="5" t="inlineStr">
        <is>
          <t>CCAJ-LP02/55/2023</t>
        </is>
      </c>
      <c r="B1380" s="6" t="n">
        <v>44960.47555586806</v>
      </c>
      <c r="C1380" s="5" t="inlineStr">
        <is>
          <t>3884 RIBANA RUTH REA RUEDA</t>
        </is>
      </c>
      <c r="D1380" s="7" t="n"/>
      <c r="E1380" s="8" t="n"/>
      <c r="F1380" s="9" t="n">
        <v>7832</v>
      </c>
      <c r="I1380" s="10" t="inlineStr">
        <is>
          <t>EFECTIVO</t>
        </is>
      </c>
      <c r="J1380" s="8" t="inlineStr">
        <is>
          <t>2597 JOSE MAIDANA LP - T03</t>
        </is>
      </c>
    </row>
    <row r="1381">
      <c r="A1381" s="5" t="inlineStr">
        <is>
          <t>CCAJ-LP02/55/2023</t>
        </is>
      </c>
      <c r="B1381" s="6" t="n">
        <v>44960.47555586806</v>
      </c>
      <c r="C1381" s="5" t="inlineStr">
        <is>
          <t>3884 RIBANA RUTH REA RUEDA</t>
        </is>
      </c>
      <c r="D1381" s="7" t="n"/>
      <c r="E1381" s="8" t="n"/>
      <c r="F1381" s="9" t="n">
        <v>8850</v>
      </c>
      <c r="I1381" s="10" t="inlineStr">
        <is>
          <t>EFECTIVO</t>
        </is>
      </c>
      <c r="J1381" s="8" t="inlineStr">
        <is>
          <t>2597 JOSE MAIDANA LP - T04</t>
        </is>
      </c>
    </row>
    <row r="1382">
      <c r="A1382" s="5" t="inlineStr">
        <is>
          <t>CCAJ-LP02/55/2023</t>
        </is>
      </c>
      <c r="B1382" s="6" t="n">
        <v>44960.47555586806</v>
      </c>
      <c r="C1382" s="5" t="inlineStr">
        <is>
          <t>3884 RIBANA RUTH REA RUEDA</t>
        </is>
      </c>
      <c r="D1382" s="7" t="n"/>
      <c r="E1382" s="8" t="n"/>
      <c r="F1382" s="9" t="n">
        <v>3907.5</v>
      </c>
      <c r="I1382" s="10" t="inlineStr">
        <is>
          <t>EFECTIVO</t>
        </is>
      </c>
      <c r="J1382" s="8" t="inlineStr">
        <is>
          <t>2597 JOSE MAIDANA LP - T05</t>
        </is>
      </c>
    </row>
    <row r="1383">
      <c r="A1383" s="11" t="inlineStr">
        <is>
          <t>SAP</t>
        </is>
      </c>
      <c r="B1383" s="3" t="n"/>
      <c r="C1383" s="3" t="n"/>
      <c r="D1383" s="7" t="n"/>
      <c r="E1383" s="8" t="n"/>
      <c r="F1383" s="37">
        <f>SUM(F1368:G1382)</f>
        <v/>
      </c>
      <c r="H1383" s="9" t="n"/>
      <c r="I1383" s="10" t="n"/>
      <c r="J1383" s="5" t="n"/>
    </row>
    <row r="1384" ht="15.75" customHeight="1">
      <c r="A1384" s="13" t="inlineStr">
        <is>
          <t>FECHA</t>
        </is>
      </c>
      <c r="B1384" s="13" t="inlineStr">
        <is>
          <t>CIERRE DE CAJA</t>
        </is>
      </c>
      <c r="C1384" s="13" t="inlineStr">
        <is>
          <t>IMPORTE</t>
        </is>
      </c>
      <c r="D1384" s="14" t="n">
        <v>112722289</v>
      </c>
      <c r="E1384" s="8" t="n"/>
      <c r="H1384" s="9" t="n"/>
      <c r="I1384" s="10" t="n"/>
      <c r="J1384" s="5" t="n"/>
    </row>
    <row r="1385">
      <c r="A1385" s="5" t="n"/>
      <c r="B1385" s="6" t="n"/>
      <c r="C1385" s="5" t="n"/>
      <c r="D1385" s="7" t="n"/>
      <c r="E1385" s="8" t="n"/>
      <c r="H1385" s="9" t="n"/>
      <c r="I1385" s="10" t="n"/>
      <c r="J1385" s="5" t="n"/>
    </row>
    <row r="1386">
      <c r="A1386" s="5" t="n"/>
      <c r="B1386" s="6" t="n"/>
      <c r="C1386" s="5" t="n"/>
      <c r="D1386" s="7" t="n"/>
      <c r="E1386" s="8" t="n"/>
      <c r="H1386" s="9" t="n"/>
      <c r="I1386" s="10" t="n"/>
      <c r="J1386" s="5" t="n"/>
    </row>
    <row r="1387">
      <c r="A1387" s="5" t="inlineStr">
        <is>
          <t>CCAJ-LP02/56/2023</t>
        </is>
      </c>
      <c r="B1387" s="6" t="n">
        <v>44960.86647209491</v>
      </c>
      <c r="C1387" s="5" t="inlineStr">
        <is>
          <t>3884 RIBANA RUTH REA RUEDA</t>
        </is>
      </c>
      <c r="D1387" s="7" t="n"/>
      <c r="E1387" s="8" t="n"/>
      <c r="G1387" s="9" t="n">
        <v>85845.19</v>
      </c>
      <c r="I1387" s="10" t="inlineStr">
        <is>
          <t>CHEQUE</t>
        </is>
      </c>
      <c r="J1387" s="5" t="inlineStr">
        <is>
          <t>2464 LUIS FERNANDO GUEVARA PECA</t>
        </is>
      </c>
    </row>
    <row r="1388">
      <c r="A1388" s="5" t="inlineStr">
        <is>
          <t>CCAJ-LP02/56/2023</t>
        </is>
      </c>
      <c r="B1388" s="6" t="n">
        <v>44960.86647209491</v>
      </c>
      <c r="C1388" s="5" t="inlineStr">
        <is>
          <t>3884 RIBANA RUTH REA RUEDA</t>
        </is>
      </c>
      <c r="D1388" s="15" t="n">
        <v>45173203637</v>
      </c>
      <c r="E1388" s="5" t="inlineStr">
        <is>
          <t>BANCO INDUSTRIAL-100070049</t>
        </is>
      </c>
      <c r="H1388" s="9" t="n">
        <v>1746.8</v>
      </c>
      <c r="I1388" s="5" t="inlineStr">
        <is>
          <t>DEPÓSITO BANCARIO</t>
        </is>
      </c>
      <c r="J1388" s="5" t="inlineStr">
        <is>
          <t>2464 LUIS FERNANDO GUEVARA PECA</t>
        </is>
      </c>
    </row>
    <row r="1389">
      <c r="A1389" s="5" t="inlineStr">
        <is>
          <t>CCAJ-LP02/56/2023</t>
        </is>
      </c>
      <c r="B1389" s="6" t="n">
        <v>44960.86647209491</v>
      </c>
      <c r="C1389" s="5" t="inlineStr">
        <is>
          <t>3884 RIBANA RUTH REA RUEDA</t>
        </is>
      </c>
      <c r="D1389" s="15" t="n">
        <v>451732036371</v>
      </c>
      <c r="E1389" s="5" t="inlineStr">
        <is>
          <t>BANCO INDUSTRIAL-100070049</t>
        </is>
      </c>
      <c r="H1389" s="9" t="n">
        <v>11459.6</v>
      </c>
      <c r="I1389" s="5" t="inlineStr">
        <is>
          <t>DEPÓSITO BANCARIO</t>
        </is>
      </c>
      <c r="J1389" s="5" t="inlineStr">
        <is>
          <t>2464 LUIS FERNANDO GUEVARA PECA</t>
        </is>
      </c>
    </row>
    <row r="1390">
      <c r="A1390" s="5" t="inlineStr">
        <is>
          <t>CCAJ-LP02/56/2023</t>
        </is>
      </c>
      <c r="B1390" s="6" t="n">
        <v>44960.86647209491</v>
      </c>
      <c r="C1390" s="5" t="inlineStr">
        <is>
          <t>3884 RIBANA RUTH REA RUEDA</t>
        </is>
      </c>
      <c r="D1390" s="15" t="n">
        <v>45123279824</v>
      </c>
      <c r="E1390" s="8" t="inlineStr">
        <is>
          <t>BISA-100070022</t>
        </is>
      </c>
      <c r="H1390" s="9" t="n">
        <v>5359.66</v>
      </c>
      <c r="I1390" s="5" t="inlineStr">
        <is>
          <t>DEPÓSITO BANCARIO</t>
        </is>
      </c>
      <c r="J1390" s="5" t="inlineStr">
        <is>
          <t>4190 JESUS FELCY MENDOZA CAHUANA</t>
        </is>
      </c>
    </row>
    <row r="1391">
      <c r="A1391" s="5" t="inlineStr">
        <is>
          <t>CCAJ-LP02/56/2023</t>
        </is>
      </c>
      <c r="B1391" s="6" t="n">
        <v>44960.86647209491</v>
      </c>
      <c r="C1391" s="5" t="inlineStr">
        <is>
          <t>3884 RIBANA RUTH REA RUEDA</t>
        </is>
      </c>
      <c r="D1391" s="15" t="n">
        <v>45153139855</v>
      </c>
      <c r="E1391" s="8" t="inlineStr">
        <is>
          <t>BISA-100070022</t>
        </is>
      </c>
      <c r="H1391" s="9" t="n">
        <v>160.7</v>
      </c>
      <c r="I1391" s="5" t="inlineStr">
        <is>
          <t>DEPÓSITO BANCARIO</t>
        </is>
      </c>
      <c r="J1391" s="5" t="inlineStr">
        <is>
          <t>2464 LUIS FERNANDO GUEVARA PECA</t>
        </is>
      </c>
    </row>
    <row r="1392">
      <c r="A1392" s="5" t="inlineStr">
        <is>
          <t>CCAJ-LP02/56/2023</t>
        </is>
      </c>
      <c r="B1392" s="6" t="n">
        <v>44960.86647209491</v>
      </c>
      <c r="C1392" s="5" t="inlineStr">
        <is>
          <t>3884 RIBANA RUTH REA RUEDA</t>
        </is>
      </c>
      <c r="D1392" s="15" t="n">
        <v>45113291208</v>
      </c>
      <c r="E1392" s="8" t="inlineStr">
        <is>
          <t>BISA-100070022</t>
        </is>
      </c>
      <c r="H1392" s="9" t="n">
        <v>220.8</v>
      </c>
      <c r="I1392" s="5" t="inlineStr">
        <is>
          <t>DEPÓSITO BANCARIO</t>
        </is>
      </c>
      <c r="J1392" s="5" t="inlineStr">
        <is>
          <t>2464 LUIS FERNANDO GUEVARA PECA</t>
        </is>
      </c>
    </row>
    <row r="1393">
      <c r="A1393" s="5" t="inlineStr">
        <is>
          <t>CCAJ-LP02/56/2023</t>
        </is>
      </c>
      <c r="B1393" s="6" t="n">
        <v>44960.86647209491</v>
      </c>
      <c r="C1393" s="5" t="inlineStr">
        <is>
          <t>3884 RIBANA RUTH REA RUEDA</t>
        </is>
      </c>
      <c r="D1393" s="15" t="n">
        <v>11790852483</v>
      </c>
      <c r="E1393" s="8" t="inlineStr">
        <is>
          <t>BISA-100070022</t>
        </is>
      </c>
      <c r="H1393" s="9" t="n">
        <v>1545.99</v>
      </c>
      <c r="I1393" s="5" t="inlineStr">
        <is>
          <t>DEPÓSITO BANCARIO</t>
        </is>
      </c>
      <c r="J1393" s="5" t="inlineStr">
        <is>
          <t>4190 JESUS FELCY MENDOZA CAHUANA</t>
        </is>
      </c>
    </row>
    <row r="1394">
      <c r="A1394" s="5" t="inlineStr">
        <is>
          <t>CCAJ-LP02/56/2023</t>
        </is>
      </c>
      <c r="B1394" s="6" t="n">
        <v>44960.86647209491</v>
      </c>
      <c r="C1394" s="5" t="inlineStr">
        <is>
          <t>3884 RIBANA RUTH REA RUEDA</t>
        </is>
      </c>
      <c r="D1394" s="15" t="n">
        <v>19120634901</v>
      </c>
      <c r="E1394" s="8" t="inlineStr">
        <is>
          <t>BISA-100070022</t>
        </is>
      </c>
      <c r="H1394" s="9" t="n">
        <v>743.2</v>
      </c>
      <c r="I1394" s="5" t="inlineStr">
        <is>
          <t>DEPÓSITO BANCARIO</t>
        </is>
      </c>
      <c r="J1394" s="5" t="inlineStr">
        <is>
          <t>2464 LUIS FERNANDO GUEVARA PECA</t>
        </is>
      </c>
    </row>
    <row r="1395">
      <c r="A1395" s="5" t="inlineStr">
        <is>
          <t>CCAJ-LP02/56/2023</t>
        </is>
      </c>
      <c r="B1395" s="6" t="n">
        <v>44960.86647209491</v>
      </c>
      <c r="C1395" s="5" t="inlineStr">
        <is>
          <t>3884 RIBANA RUTH REA RUEDA</t>
        </is>
      </c>
      <c r="D1395" s="15" t="n">
        <v>45113294780</v>
      </c>
      <c r="E1395" s="8" t="inlineStr">
        <is>
          <t>BISA-100070022</t>
        </is>
      </c>
      <c r="H1395" s="9" t="n">
        <v>201</v>
      </c>
      <c r="I1395" s="5" t="inlineStr">
        <is>
          <t>DEPÓSITO BANCARIO</t>
        </is>
      </c>
      <c r="J1395" s="5" t="inlineStr">
        <is>
          <t>2464 LUIS FERNANDO GUEVARA PECA</t>
        </is>
      </c>
    </row>
    <row r="1396">
      <c r="A1396" s="5" t="inlineStr">
        <is>
          <t>CCAJ-LP02/56/2023</t>
        </is>
      </c>
      <c r="B1396" s="6" t="n">
        <v>44960.86647209491</v>
      </c>
      <c r="C1396" s="5" t="inlineStr">
        <is>
          <t>3884 RIBANA RUTH REA RUEDA</t>
        </is>
      </c>
      <c r="D1396" s="15" t="n">
        <v>45173207198</v>
      </c>
      <c r="E1396" s="8" t="inlineStr">
        <is>
          <t>BISA-100070022</t>
        </is>
      </c>
      <c r="H1396" s="9" t="n">
        <v>210</v>
      </c>
      <c r="I1396" s="5" t="inlineStr">
        <is>
          <t>DEPÓSITO BANCARIO</t>
        </is>
      </c>
      <c r="J1396" s="5" t="inlineStr">
        <is>
          <t>2464 LUIS FERNANDO GUEVARA PECA</t>
        </is>
      </c>
    </row>
    <row r="1397">
      <c r="A1397" s="5" t="inlineStr">
        <is>
          <t>CCAJ-LP02/56/2023</t>
        </is>
      </c>
      <c r="B1397" s="6" t="n">
        <v>44960.86647209491</v>
      </c>
      <c r="C1397" s="5" t="inlineStr">
        <is>
          <t>3884 RIBANA RUTH REA RUEDA</t>
        </is>
      </c>
      <c r="D1397" s="15" t="n">
        <v>51717370031</v>
      </c>
      <c r="E1397" s="8" t="inlineStr">
        <is>
          <t>BISA-100070022</t>
        </is>
      </c>
      <c r="H1397" s="9" t="n">
        <v>1645.15</v>
      </c>
      <c r="I1397" s="5" t="inlineStr">
        <is>
          <t>DEPÓSITO BANCARIO</t>
        </is>
      </c>
      <c r="J1397" s="5" t="inlineStr">
        <is>
          <t>2464 LUIS FERNANDO GUEVARA PECA</t>
        </is>
      </c>
    </row>
    <row r="1398">
      <c r="A1398" s="5" t="inlineStr">
        <is>
          <t>CCAJ-LP02/56/2023</t>
        </is>
      </c>
      <c r="B1398" s="6" t="n">
        <v>44960.86647209491</v>
      </c>
      <c r="C1398" s="5" t="inlineStr">
        <is>
          <t>3884 RIBANA RUTH REA RUEDA</t>
        </is>
      </c>
      <c r="D1398" s="15" t="n">
        <v>45123277852</v>
      </c>
      <c r="E1398" s="8" t="inlineStr">
        <is>
          <t>BISA-100070022</t>
        </is>
      </c>
      <c r="H1398" s="9" t="n">
        <v>816</v>
      </c>
      <c r="I1398" s="5" t="inlineStr">
        <is>
          <t>DEPÓSITO BANCARIO</t>
        </is>
      </c>
      <c r="J1398" s="5" t="inlineStr">
        <is>
          <t>2464 LUIS FERNANDO GUEVARA PECA</t>
        </is>
      </c>
    </row>
    <row r="1399">
      <c r="A1399" s="5" t="inlineStr">
        <is>
          <t>CCAJ-LP02/56/2023</t>
        </is>
      </c>
      <c r="B1399" s="6" t="n">
        <v>44960.86647209491</v>
      </c>
      <c r="C1399" s="5" t="inlineStr">
        <is>
          <t>3884 RIBANA RUTH REA RUEDA</t>
        </is>
      </c>
      <c r="D1399" s="15" t="n">
        <v>45173206707</v>
      </c>
      <c r="E1399" s="8" t="inlineStr">
        <is>
          <t>BISA-100070022</t>
        </is>
      </c>
      <c r="H1399" s="9" t="n">
        <v>545</v>
      </c>
      <c r="I1399" s="5" t="inlineStr">
        <is>
          <t>DEPÓSITO BANCARIO</t>
        </is>
      </c>
      <c r="J1399" s="5" t="inlineStr">
        <is>
          <t>2464 LUIS FERNANDO GUEVARA PECA</t>
        </is>
      </c>
    </row>
    <row r="1400">
      <c r="A1400" s="5" t="inlineStr">
        <is>
          <t>CCAJ-LP02/56/2023</t>
        </is>
      </c>
      <c r="B1400" s="6" t="n">
        <v>44960.86647209491</v>
      </c>
      <c r="C1400" s="5" t="inlineStr">
        <is>
          <t>3884 RIBANA RUTH REA RUEDA</t>
        </is>
      </c>
      <c r="D1400" s="7" t="n">
        <v>443485</v>
      </c>
      <c r="E1400" s="8" t="inlineStr">
        <is>
          <t>BISA-100070022</t>
        </is>
      </c>
      <c r="H1400" s="9" t="n">
        <v>5790.1</v>
      </c>
      <c r="I1400" s="5" t="inlineStr">
        <is>
          <t>DEPÓSITO BANCARIO</t>
        </is>
      </c>
      <c r="J1400" s="5" t="inlineStr">
        <is>
          <t>4190 JESUS FELCY MENDOZA CAHUANA</t>
        </is>
      </c>
    </row>
    <row r="1401">
      <c r="A1401" s="5" t="inlineStr">
        <is>
          <t>CCAJ-LP02/56/2023</t>
        </is>
      </c>
      <c r="B1401" s="6" t="n">
        <v>44960.86647209491</v>
      </c>
      <c r="C1401" s="5" t="inlineStr">
        <is>
          <t>3884 RIBANA RUTH REA RUEDA</t>
        </is>
      </c>
      <c r="D1401" s="7" t="n">
        <v>443483</v>
      </c>
      <c r="E1401" s="8" t="inlineStr">
        <is>
          <t>BISA-100070022</t>
        </is>
      </c>
      <c r="H1401" s="9" t="n">
        <v>885.6</v>
      </c>
      <c r="I1401" s="5" t="inlineStr">
        <is>
          <t>DEPÓSITO BANCARIO</t>
        </is>
      </c>
      <c r="J1401" s="5" t="inlineStr">
        <is>
          <t>4190 JESUS FELCY MENDOZA CAHUANA</t>
        </is>
      </c>
    </row>
    <row r="1402">
      <c r="A1402" s="5" t="inlineStr">
        <is>
          <t>CCAJ-LP02/56/2023</t>
        </is>
      </c>
      <c r="B1402" s="6" t="n">
        <v>44960.86647209491</v>
      </c>
      <c r="C1402" s="5" t="inlineStr">
        <is>
          <t>3884 RIBANA RUTH REA RUEDA</t>
        </is>
      </c>
      <c r="D1402" s="7" t="n">
        <v>443482</v>
      </c>
      <c r="E1402" s="8" t="inlineStr">
        <is>
          <t>BISA-100070022</t>
        </is>
      </c>
      <c r="H1402" s="9" t="n">
        <v>742.14</v>
      </c>
      <c r="I1402" s="5" t="inlineStr">
        <is>
          <t>DEPÓSITO BANCARIO</t>
        </is>
      </c>
      <c r="J1402" s="5" t="inlineStr">
        <is>
          <t>4190 JESUS FELCY MENDOZA CAHUANA</t>
        </is>
      </c>
    </row>
    <row r="1403">
      <c r="A1403" s="5" t="inlineStr">
        <is>
          <t>CCAJ-LP02/56/2023</t>
        </is>
      </c>
      <c r="B1403" s="6" t="n">
        <v>44960.86647209491</v>
      </c>
      <c r="C1403" s="5" t="inlineStr">
        <is>
          <t>3884 RIBANA RUTH REA RUEDA</t>
        </is>
      </c>
      <c r="D1403" s="7" t="n">
        <v>140790</v>
      </c>
      <c r="E1403" s="8" t="inlineStr">
        <is>
          <t>BISA-100070022</t>
        </is>
      </c>
      <c r="H1403" s="9" t="n">
        <v>6257.7</v>
      </c>
      <c r="I1403" s="5" t="inlineStr">
        <is>
          <t>DEPÓSITO BANCARIO</t>
        </is>
      </c>
      <c r="J1403" s="5" t="inlineStr">
        <is>
          <t>4276 CARLOS MARCELO REQUENA TERAN</t>
        </is>
      </c>
    </row>
    <row r="1404">
      <c r="A1404" s="5" t="inlineStr">
        <is>
          <t>CCAJ-LP02/56/2023</t>
        </is>
      </c>
      <c r="B1404" s="6" t="n">
        <v>44960.86647209491</v>
      </c>
      <c r="C1404" s="5" t="inlineStr">
        <is>
          <t>3884 RIBANA RUTH REA RUEDA</t>
        </is>
      </c>
      <c r="D1404" s="7" t="n">
        <v>240990</v>
      </c>
      <c r="E1404" s="8" t="inlineStr">
        <is>
          <t>BISA-100070022</t>
        </is>
      </c>
      <c r="H1404" s="9" t="n">
        <v>6997.1</v>
      </c>
      <c r="I1404" s="5" t="inlineStr">
        <is>
          <t>DEPÓSITO BANCARIO</t>
        </is>
      </c>
      <c r="J1404" s="8" t="inlineStr">
        <is>
          <t>5103 JOSE LUIS VARGAS SANTOS</t>
        </is>
      </c>
    </row>
    <row r="1405">
      <c r="A1405" s="5" t="inlineStr">
        <is>
          <t>CCAJ-LP02/56/2023</t>
        </is>
      </c>
      <c r="B1405" s="6" t="n">
        <v>44960.86647209491</v>
      </c>
      <c r="C1405" s="5" t="inlineStr">
        <is>
          <t>3884 RIBANA RUTH REA RUEDA</t>
        </is>
      </c>
      <c r="D1405" s="7" t="n"/>
      <c r="E1405" s="8" t="n"/>
      <c r="F1405" s="9" t="n">
        <v>10172.3</v>
      </c>
      <c r="I1405" s="10" t="inlineStr">
        <is>
          <t>EFECTIVO</t>
        </is>
      </c>
      <c r="J1405" s="8" t="inlineStr">
        <is>
          <t>108 GREGORIO RAMIREZ APAZA</t>
        </is>
      </c>
    </row>
    <row r="1406">
      <c r="A1406" s="5" t="inlineStr">
        <is>
          <t>CCAJ-LP02/56/2023</t>
        </is>
      </c>
      <c r="B1406" s="6" t="n">
        <v>44960.86647209491</v>
      </c>
      <c r="C1406" s="5" t="inlineStr">
        <is>
          <t>3884 RIBANA RUTH REA RUEDA</t>
        </is>
      </c>
      <c r="D1406" s="7" t="n"/>
      <c r="E1406" s="8" t="n"/>
      <c r="F1406" s="9" t="n">
        <v>5250.6</v>
      </c>
      <c r="I1406" s="10" t="inlineStr">
        <is>
          <t>EFECTIVO</t>
        </is>
      </c>
      <c r="J1406" s="5" t="inlineStr">
        <is>
          <t>136 OSCAR REYNALDO LIMACHI SURCO</t>
        </is>
      </c>
    </row>
    <row r="1407">
      <c r="A1407" s="5" t="inlineStr">
        <is>
          <t>CCAJ-LP02/56/2023</t>
        </is>
      </c>
      <c r="B1407" s="6" t="n">
        <v>44960.86647209491</v>
      </c>
      <c r="C1407" s="5" t="inlineStr">
        <is>
          <t>3884 RIBANA RUTH REA RUEDA</t>
        </is>
      </c>
      <c r="D1407" s="7" t="n"/>
      <c r="E1407" s="8" t="n"/>
      <c r="F1407" s="9" t="n">
        <v>3782.3</v>
      </c>
      <c r="I1407" s="10" t="inlineStr">
        <is>
          <t>EFECTIVO</t>
        </is>
      </c>
      <c r="J1407" s="5" t="inlineStr">
        <is>
          <t>266 SANTIAGO MACHACA CALCINA</t>
        </is>
      </c>
    </row>
    <row r="1408">
      <c r="A1408" s="5" t="inlineStr">
        <is>
          <t>CCAJ-LP02/56/2023</t>
        </is>
      </c>
      <c r="B1408" s="6" t="n">
        <v>44960.86647209491</v>
      </c>
      <c r="C1408" s="5" t="inlineStr">
        <is>
          <t>3884 RIBANA RUTH REA RUEDA</t>
        </is>
      </c>
      <c r="D1408" s="7" t="n"/>
      <c r="E1408" s="8" t="n"/>
      <c r="F1408" s="9" t="n">
        <v>8084.2</v>
      </c>
      <c r="I1408" s="10" t="inlineStr">
        <is>
          <t>EFECTIVO</t>
        </is>
      </c>
      <c r="J1408" s="8" t="inlineStr">
        <is>
          <t>304 ALFREDO MENDOZA APAZA</t>
        </is>
      </c>
    </row>
    <row r="1409">
      <c r="A1409" s="5" t="inlineStr">
        <is>
          <t>CCAJ-LP02/56/2023</t>
        </is>
      </c>
      <c r="B1409" s="6" t="n">
        <v>44960.86647209491</v>
      </c>
      <c r="C1409" s="5" t="inlineStr">
        <is>
          <t>3884 RIBANA RUTH REA RUEDA</t>
        </is>
      </c>
      <c r="D1409" s="7" t="n"/>
      <c r="E1409" s="8" t="n"/>
      <c r="F1409" s="9" t="n">
        <v>13090.6</v>
      </c>
      <c r="I1409" s="10" t="inlineStr">
        <is>
          <t>EFECTIVO</t>
        </is>
      </c>
      <c r="J1409" s="5" t="inlineStr">
        <is>
          <t>331 CARLOS ALFREDO GUTIERREZ HUANCA</t>
        </is>
      </c>
    </row>
    <row r="1410">
      <c r="A1410" s="5" t="inlineStr">
        <is>
          <t>CCAJ-LP02/56/2023</t>
        </is>
      </c>
      <c r="B1410" s="6" t="n">
        <v>44960.86647209491</v>
      </c>
      <c r="C1410" s="5" t="inlineStr">
        <is>
          <t>3884 RIBANA RUTH REA RUEDA</t>
        </is>
      </c>
      <c r="D1410" s="7" t="n"/>
      <c r="E1410" s="8" t="n"/>
      <c r="F1410" s="9" t="n">
        <v>13456.9</v>
      </c>
      <c r="I1410" s="10" t="inlineStr">
        <is>
          <t>EFECTIVO</t>
        </is>
      </c>
      <c r="J1410" s="5" t="inlineStr">
        <is>
          <t>584 FREDDY FEDERICO FLORES MARIN</t>
        </is>
      </c>
    </row>
    <row r="1411">
      <c r="A1411" s="5" t="inlineStr">
        <is>
          <t>CCAJ-LP02/56/2023</t>
        </is>
      </c>
      <c r="B1411" s="6" t="n">
        <v>44960.86647209491</v>
      </c>
      <c r="C1411" s="5" t="inlineStr">
        <is>
          <t>3884 RIBANA RUTH REA RUEDA</t>
        </is>
      </c>
      <c r="D1411" s="7" t="n"/>
      <c r="E1411" s="8" t="n"/>
      <c r="F1411" s="9" t="n">
        <v>5265.6</v>
      </c>
      <c r="I1411" s="10" t="inlineStr">
        <is>
          <t>EFECTIVO</t>
        </is>
      </c>
      <c r="J1411" s="5" t="inlineStr">
        <is>
          <t>667 WILLIAMS EDSON SANCHEZ SILVA</t>
        </is>
      </c>
    </row>
    <row r="1412">
      <c r="A1412" s="5" t="inlineStr">
        <is>
          <t>CCAJ-LP02/56/2023</t>
        </is>
      </c>
      <c r="B1412" s="6" t="n">
        <v>44960.86647209491</v>
      </c>
      <c r="C1412" s="5" t="inlineStr">
        <is>
          <t>3884 RIBANA RUTH REA RUEDA</t>
        </is>
      </c>
      <c r="D1412" s="7" t="n"/>
      <c r="E1412" s="8" t="n"/>
      <c r="F1412" s="9" t="n">
        <v>13191.6</v>
      </c>
      <c r="I1412" s="10" t="inlineStr">
        <is>
          <t>EFECTIVO</t>
        </is>
      </c>
      <c r="J1412" s="5" t="inlineStr">
        <is>
          <t>883 FRANKLIN CARDOZO RIVERA</t>
        </is>
      </c>
    </row>
    <row r="1413">
      <c r="A1413" s="5" t="inlineStr">
        <is>
          <t>CCAJ-LP02/56/2023</t>
        </is>
      </c>
      <c r="B1413" s="6" t="n">
        <v>44960.86647209491</v>
      </c>
      <c r="C1413" s="5" t="inlineStr">
        <is>
          <t>3884 RIBANA RUTH REA RUEDA</t>
        </is>
      </c>
      <c r="D1413" s="7" t="n"/>
      <c r="E1413" s="8" t="n"/>
      <c r="F1413" s="9" t="n">
        <v>13439.2</v>
      </c>
      <c r="I1413" s="10" t="inlineStr">
        <is>
          <t>EFECTIVO</t>
        </is>
      </c>
      <c r="J1413" s="5" t="inlineStr">
        <is>
          <t>1116 VLADIMIR FRANZ ATAHUACHI RODRIGUEZ</t>
        </is>
      </c>
    </row>
    <row r="1414">
      <c r="A1414" s="5" t="inlineStr">
        <is>
          <t>CCAJ-LP02/56/2023</t>
        </is>
      </c>
      <c r="B1414" s="6" t="n">
        <v>44960.86647209491</v>
      </c>
      <c r="C1414" s="5" t="inlineStr">
        <is>
          <t>3884 RIBANA RUTH REA RUEDA</t>
        </is>
      </c>
      <c r="D1414" s="7" t="n"/>
      <c r="E1414" s="8" t="n"/>
      <c r="F1414" s="9" t="n">
        <v>11085</v>
      </c>
      <c r="I1414" s="10" t="inlineStr">
        <is>
          <t>EFECTIVO</t>
        </is>
      </c>
      <c r="J1414" s="5" t="inlineStr">
        <is>
          <t>1180 JAIME RAMIRO CHACON PAREDES</t>
        </is>
      </c>
    </row>
    <row r="1415">
      <c r="A1415" s="5" t="inlineStr">
        <is>
          <t>CCAJ-LP02/56/2023</t>
        </is>
      </c>
      <c r="B1415" s="6" t="n">
        <v>44960.86647209491</v>
      </c>
      <c r="C1415" s="5" t="inlineStr">
        <is>
          <t>3884 RIBANA RUTH REA RUEDA</t>
        </is>
      </c>
      <c r="D1415" s="7" t="n"/>
      <c r="E1415" s="8" t="n"/>
      <c r="F1415" s="9" t="n">
        <v>7773.1</v>
      </c>
      <c r="I1415" s="10" t="inlineStr">
        <is>
          <t>EFECTIVO</t>
        </is>
      </c>
      <c r="J1415" s="5" t="inlineStr">
        <is>
          <t>3052 JUAN JOSE MACHACA TORREZ</t>
        </is>
      </c>
    </row>
    <row r="1416">
      <c r="A1416" s="5" t="inlineStr">
        <is>
          <t>CCAJ-LP02/56/2023</t>
        </is>
      </c>
      <c r="B1416" s="6" t="n">
        <v>44960.86647209491</v>
      </c>
      <c r="C1416" s="5" t="inlineStr">
        <is>
          <t>3884 RIBANA RUTH REA RUEDA</t>
        </is>
      </c>
      <c r="D1416" s="7" t="n"/>
      <c r="E1416" s="8" t="n"/>
      <c r="F1416" s="9" t="n">
        <v>11178.4</v>
      </c>
      <c r="I1416" s="10" t="inlineStr">
        <is>
          <t>EFECTIVO</t>
        </is>
      </c>
      <c r="J1416" s="8" t="inlineStr">
        <is>
          <t>2597 JOSE MAIDANA LP - T01</t>
        </is>
      </c>
    </row>
    <row r="1417">
      <c r="A1417" s="5" t="inlineStr">
        <is>
          <t>CCAJ-LP02/56/2023</t>
        </is>
      </c>
      <c r="B1417" s="6" t="n">
        <v>44960.86647209491</v>
      </c>
      <c r="C1417" s="5" t="inlineStr">
        <is>
          <t>3884 RIBANA RUTH REA RUEDA</t>
        </is>
      </c>
      <c r="D1417" s="7" t="n"/>
      <c r="E1417" s="8" t="n"/>
      <c r="F1417" s="9" t="n">
        <v>4421.3</v>
      </c>
      <c r="I1417" s="10" t="inlineStr">
        <is>
          <t>EFECTIVO</t>
        </is>
      </c>
      <c r="J1417" s="8" t="inlineStr">
        <is>
          <t>2597 JOSE MAIDANA LP - T02</t>
        </is>
      </c>
    </row>
    <row r="1418">
      <c r="A1418" s="5" t="inlineStr">
        <is>
          <t>CCAJ-LP02/56/2023</t>
        </is>
      </c>
      <c r="B1418" s="6" t="n">
        <v>44960.86647209491</v>
      </c>
      <c r="C1418" s="5" t="inlineStr">
        <is>
          <t>3884 RIBANA RUTH REA RUEDA</t>
        </is>
      </c>
      <c r="D1418" s="7" t="n"/>
      <c r="E1418" s="8" t="n"/>
      <c r="F1418" s="9" t="n">
        <v>10558.8</v>
      </c>
      <c r="I1418" s="10" t="inlineStr">
        <is>
          <t>EFECTIVO</t>
        </is>
      </c>
      <c r="J1418" s="8" t="inlineStr">
        <is>
          <t>2597 JOSE MAIDANA LP - T03</t>
        </is>
      </c>
    </row>
    <row r="1419">
      <c r="A1419" s="5" t="inlineStr">
        <is>
          <t>CCAJ-LP02/56/2023</t>
        </is>
      </c>
      <c r="B1419" s="6" t="n">
        <v>44960.86647209491</v>
      </c>
      <c r="C1419" s="5" t="inlineStr">
        <is>
          <t>3884 RIBANA RUTH REA RUEDA</t>
        </is>
      </c>
      <c r="D1419" s="7" t="n"/>
      <c r="E1419" s="8" t="n"/>
      <c r="F1419" s="9" t="n">
        <v>9285.200000000001</v>
      </c>
      <c r="I1419" s="10" t="inlineStr">
        <is>
          <t>EFECTIVO</t>
        </is>
      </c>
      <c r="J1419" s="8" t="inlineStr">
        <is>
          <t>2597 JOSE MAIDANA LP - T04</t>
        </is>
      </c>
    </row>
    <row r="1420">
      <c r="A1420" s="5" t="inlineStr">
        <is>
          <t>CCAJ-LP02/56/2023</t>
        </is>
      </c>
      <c r="B1420" s="6" t="n">
        <v>44960.86647209491</v>
      </c>
      <c r="C1420" s="5" t="inlineStr">
        <is>
          <t>3884 RIBANA RUTH REA RUEDA</t>
        </is>
      </c>
      <c r="D1420" s="7" t="n"/>
      <c r="E1420" s="8" t="n"/>
      <c r="F1420" s="9" t="n">
        <v>6287.1</v>
      </c>
      <c r="I1420" s="10" t="inlineStr">
        <is>
          <t>EFECTIVO</t>
        </is>
      </c>
      <c r="J1420" s="8" t="inlineStr">
        <is>
          <t>2597 JOSE MAIDANA LP - T05</t>
        </is>
      </c>
    </row>
    <row r="1421">
      <c r="A1421" s="5" t="inlineStr">
        <is>
          <t>CCAJ-LP02/56/2023</t>
        </is>
      </c>
      <c r="B1421" s="6" t="n">
        <v>44960.86647209491</v>
      </c>
      <c r="C1421" s="5" t="inlineStr">
        <is>
          <t>3884 RIBANA RUTH REA RUEDA</t>
        </is>
      </c>
      <c r="D1421" s="7" t="n"/>
      <c r="E1421" s="8" t="n"/>
      <c r="F1421" s="9" t="n">
        <v>12700</v>
      </c>
      <c r="I1421" s="10" t="inlineStr">
        <is>
          <t>EFECTIVO</t>
        </is>
      </c>
      <c r="J1421" s="8" t="inlineStr">
        <is>
          <t>2597 JOSE MAIDANA LP - T06</t>
        </is>
      </c>
    </row>
    <row r="1422">
      <c r="A1422" s="11" t="inlineStr">
        <is>
          <t>SAP</t>
        </is>
      </c>
      <c r="B1422" s="3" t="n"/>
      <c r="C1422" s="3" t="n"/>
      <c r="D1422" s="7" t="n"/>
      <c r="E1422" s="8" t="n"/>
      <c r="F1422" s="37">
        <f>SUM(F1387:G1421)</f>
        <v/>
      </c>
      <c r="H1422" s="9" t="n"/>
      <c r="I1422" s="10" t="n"/>
      <c r="J1422" s="5" t="n"/>
    </row>
    <row r="1423" ht="15.75" customHeight="1">
      <c r="A1423" s="13" t="inlineStr">
        <is>
          <t>FECHA</t>
        </is>
      </c>
      <c r="B1423" s="13" t="inlineStr">
        <is>
          <t>CIERRE DE CAJA</t>
        </is>
      </c>
      <c r="C1423" s="13" t="inlineStr">
        <is>
          <t>IMPORTE</t>
        </is>
      </c>
      <c r="D1423" s="14" t="n">
        <v>112729098</v>
      </c>
      <c r="E1423" s="8" t="n"/>
      <c r="H1423" s="9" t="n"/>
      <c r="I1423" s="10" t="n"/>
      <c r="J1423" s="5" t="n"/>
    </row>
    <row r="1424">
      <c r="A1424" s="5" t="n"/>
      <c r="B1424" s="6" t="n"/>
      <c r="C1424" s="5" t="n"/>
      <c r="D1424" s="7" t="n"/>
      <c r="E1424" s="8" t="n"/>
      <c r="H1424" s="9" t="n"/>
      <c r="I1424" s="10" t="n"/>
      <c r="J1424" s="5" t="n"/>
    </row>
    <row r="1425">
      <c r="A1425" s="89" t="inlineStr">
        <is>
          <t>CCAJ-LP02/56/2023 SE REALIZO EL DEPOSITO DIRECTO A BANCO, SIN INTERMEDIARIO ETV.</t>
        </is>
      </c>
      <c r="B1425" s="90" t="n"/>
      <c r="C1425" s="91" t="n"/>
      <c r="D1425" s="92" t="n"/>
      <c r="E1425" s="8" t="n"/>
      <c r="H1425" s="9" t="n"/>
      <c r="I1425" s="10" t="n"/>
      <c r="J1425" s="5" t="n"/>
    </row>
    <row r="1426">
      <c r="A1426" s="5" t="n"/>
      <c r="B1426" s="6" t="n"/>
      <c r="C1426" s="5" t="n"/>
      <c r="D1426" s="7" t="n"/>
      <c r="E1426" s="8" t="n"/>
      <c r="H1426" s="9" t="n"/>
      <c r="I1426" s="10" t="n"/>
      <c r="J1426" s="5" t="n"/>
    </row>
    <row r="1427">
      <c r="A1427" s="1" t="inlineStr">
        <is>
          <t>Cierre Caja</t>
        </is>
      </c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3" t="inlineStr">
        <is>
          <t>Del 04/02/2023</t>
        </is>
      </c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98" t="inlineStr">
        <is>
          <t>Cierre Caja</t>
        </is>
      </c>
      <c r="B1429" s="98" t="inlineStr">
        <is>
          <t>Fecha</t>
        </is>
      </c>
      <c r="C1429" s="98" t="inlineStr">
        <is>
          <t>Cajero</t>
        </is>
      </c>
      <c r="D1429" s="98" t="inlineStr">
        <is>
          <t>Nro Voucher</t>
        </is>
      </c>
      <c r="E1429" s="98" t="inlineStr">
        <is>
          <t>Nro Cuenta</t>
        </is>
      </c>
      <c r="F1429" s="98" t="inlineStr">
        <is>
          <t>Tipo Ingreso</t>
        </is>
      </c>
      <c r="G1429" s="99" t="n"/>
      <c r="H1429" s="100" t="n"/>
      <c r="I1429" s="98" t="inlineStr">
        <is>
          <t>TIPO DE INGRESO</t>
        </is>
      </c>
      <c r="J1429" s="98" t="inlineStr">
        <is>
          <t>Cobrador</t>
        </is>
      </c>
    </row>
    <row r="1430">
      <c r="A1430" s="101" t="n"/>
      <c r="B1430" s="101" t="n"/>
      <c r="C1430" s="101" t="n"/>
      <c r="D1430" s="101" t="n"/>
      <c r="E1430" s="101" t="n"/>
      <c r="F1430" s="4" t="inlineStr">
        <is>
          <t>EFECTIVO</t>
        </is>
      </c>
      <c r="G1430" s="4" t="inlineStr">
        <is>
          <t>CHEQUE</t>
        </is>
      </c>
      <c r="H1430" s="4" t="inlineStr">
        <is>
          <t>TRANSFERENCIA</t>
        </is>
      </c>
      <c r="I1430" s="101" t="n"/>
      <c r="J1430" s="101" t="n"/>
    </row>
    <row r="1431">
      <c r="A1431" s="5" t="inlineStr">
        <is>
          <t>CCAJ-LP02/57/2023</t>
        </is>
      </c>
      <c r="B1431" s="6" t="n">
        <v>44961.74319466435</v>
      </c>
      <c r="C1431" s="5" t="inlineStr">
        <is>
          <t>3884 RIBANA RUTH REA RUEDA</t>
        </is>
      </c>
      <c r="D1431" s="15" t="n">
        <v>45173209218</v>
      </c>
      <c r="E1431" s="8" t="inlineStr">
        <is>
          <t>BISA-100070022</t>
        </is>
      </c>
      <c r="H1431" s="9" t="n">
        <v>1715.75</v>
      </c>
      <c r="I1431" s="5" t="inlineStr">
        <is>
          <t>DEPÓSITO BANCARIO</t>
        </is>
      </c>
      <c r="J1431" s="5" t="inlineStr">
        <is>
          <t>4190 JESUS FELCY MENDOZA CAHUANA</t>
        </is>
      </c>
    </row>
    <row r="1432">
      <c r="A1432" s="5" t="inlineStr">
        <is>
          <t>CCAJ-LP02/57/2023</t>
        </is>
      </c>
      <c r="B1432" s="6" t="n">
        <v>44961.74319466435</v>
      </c>
      <c r="C1432" s="5" t="inlineStr">
        <is>
          <t>3884 RIBANA RUTH REA RUEDA</t>
        </is>
      </c>
      <c r="D1432" s="15" t="n">
        <v>89940720243</v>
      </c>
      <c r="E1432" s="8" t="inlineStr">
        <is>
          <t>BISA-100070022</t>
        </is>
      </c>
      <c r="H1432" s="9" t="n">
        <v>196.7</v>
      </c>
      <c r="I1432" s="5" t="inlineStr">
        <is>
          <t>DEPÓSITO BANCARIO</t>
        </is>
      </c>
      <c r="J1432" s="5" t="inlineStr">
        <is>
          <t>2464 LUIS FERNANDO GUEVARA PECA</t>
        </is>
      </c>
    </row>
    <row r="1433">
      <c r="A1433" s="5" t="inlineStr">
        <is>
          <t>CCAJ-LP02/57/2023</t>
        </is>
      </c>
      <c r="B1433" s="6" t="n">
        <v>44961.74319466435</v>
      </c>
      <c r="C1433" s="5" t="inlineStr">
        <is>
          <t>3884 RIBANA RUTH REA RUEDA</t>
        </is>
      </c>
      <c r="D1433" s="15" t="n">
        <v>45113297103</v>
      </c>
      <c r="E1433" s="8" t="inlineStr">
        <is>
          <t>BISA-100070022</t>
        </is>
      </c>
      <c r="H1433" s="9" t="n">
        <v>831</v>
      </c>
      <c r="I1433" s="5" t="inlineStr">
        <is>
          <t>DEPÓSITO BANCARIO</t>
        </is>
      </c>
      <c r="J1433" s="5" t="inlineStr">
        <is>
          <t>2464 LUIS FERNANDO GUEVARA PECA</t>
        </is>
      </c>
    </row>
    <row r="1434">
      <c r="A1434" s="5" t="inlineStr">
        <is>
          <t>CCAJ-LP02/57/2023</t>
        </is>
      </c>
      <c r="B1434" s="6" t="n">
        <v>44961.74319466435</v>
      </c>
      <c r="C1434" s="5" t="inlineStr">
        <is>
          <t>3884 RIBANA RUTH REA RUEDA</t>
        </is>
      </c>
      <c r="D1434" s="15" t="n">
        <v>51217572140</v>
      </c>
      <c r="E1434" s="8" t="inlineStr">
        <is>
          <t>BISA-100070022</t>
        </is>
      </c>
      <c r="H1434" s="9" t="n">
        <v>1726</v>
      </c>
      <c r="I1434" s="5" t="inlineStr">
        <is>
          <t>DEPÓSITO BANCARIO</t>
        </is>
      </c>
      <c r="J1434" s="5" t="inlineStr">
        <is>
          <t>4190 JESUS FELCY MENDOZA CAHUANA</t>
        </is>
      </c>
    </row>
    <row r="1435">
      <c r="A1435" s="5" t="inlineStr">
        <is>
          <t>CCAJ-LP02/57/2023</t>
        </is>
      </c>
      <c r="B1435" s="6" t="n">
        <v>44961.74319466435</v>
      </c>
      <c r="C1435" s="5" t="inlineStr">
        <is>
          <t>3884 RIBANA RUTH REA RUEDA</t>
        </is>
      </c>
      <c r="D1435" s="7" t="n">
        <v>140872</v>
      </c>
      <c r="E1435" s="8" t="inlineStr">
        <is>
          <t>BISA-100070022</t>
        </is>
      </c>
      <c r="H1435" s="9" t="n">
        <v>11468.2</v>
      </c>
      <c r="I1435" s="5" t="inlineStr">
        <is>
          <t>DEPÓSITO BANCARIO</t>
        </is>
      </c>
      <c r="J1435" s="8" t="inlineStr">
        <is>
          <t>5103 JOSE LUIS VARGAS SANTOS</t>
        </is>
      </c>
    </row>
    <row r="1436">
      <c r="A1436" s="5" t="inlineStr">
        <is>
          <t>CCAJ-LP02/57/2023</t>
        </is>
      </c>
      <c r="B1436" s="6" t="n">
        <v>44961.74319466435</v>
      </c>
      <c r="C1436" s="5" t="inlineStr">
        <is>
          <t>3884 RIBANA RUTH REA RUEDA</t>
        </is>
      </c>
      <c r="D1436" s="7" t="n">
        <v>205125</v>
      </c>
      <c r="E1436" s="8" t="inlineStr">
        <is>
          <t>BISA-100070022</t>
        </is>
      </c>
      <c r="H1436" s="9" t="n">
        <v>18245.3</v>
      </c>
      <c r="I1436" s="5" t="inlineStr">
        <is>
          <t>DEPÓSITO BANCARIO</t>
        </is>
      </c>
      <c r="J1436" s="5" t="inlineStr">
        <is>
          <t>4276 CARLOS MARCELO REQUENA TERAN</t>
        </is>
      </c>
    </row>
    <row r="1437">
      <c r="A1437" s="5" t="inlineStr">
        <is>
          <t>CCAJ-LP02/57/2023</t>
        </is>
      </c>
      <c r="B1437" s="6" t="n">
        <v>44961.74319466435</v>
      </c>
      <c r="C1437" s="5" t="inlineStr">
        <is>
          <t>3884 RIBANA RUTH REA RUEDA</t>
        </is>
      </c>
      <c r="D1437" s="7" t="n">
        <v>241109</v>
      </c>
      <c r="E1437" s="8" t="inlineStr">
        <is>
          <t>BISA-100070022</t>
        </is>
      </c>
      <c r="H1437" s="9" t="n">
        <v>5978.9</v>
      </c>
      <c r="I1437" s="5" t="inlineStr">
        <is>
          <t>DEPÓSITO BANCARIO</t>
        </is>
      </c>
      <c r="J1437" s="5" t="inlineStr">
        <is>
          <t>4190 JESUS FELCY MENDOZA CAHUANA</t>
        </is>
      </c>
    </row>
    <row r="1438">
      <c r="A1438" s="11" t="inlineStr">
        <is>
          <t>SAP</t>
        </is>
      </c>
      <c r="B1438" s="3" t="n"/>
      <c r="C1438" s="3" t="n"/>
      <c r="D1438" s="7" t="n"/>
      <c r="E1438" s="8" t="n"/>
      <c r="H1438" s="9" t="n"/>
      <c r="I1438" s="10" t="n"/>
      <c r="J1438" s="5" t="n"/>
    </row>
    <row r="1439">
      <c r="A1439" s="13" t="inlineStr">
        <is>
          <t>FECHA</t>
        </is>
      </c>
      <c r="B1439" s="13" t="inlineStr">
        <is>
          <t>CIERRE DE CAJA</t>
        </is>
      </c>
      <c r="C1439" s="13" t="inlineStr">
        <is>
          <t>IMPORTE</t>
        </is>
      </c>
      <c r="D1439" s="7" t="n"/>
      <c r="E1439" s="8" t="n"/>
      <c r="H1439" s="9" t="n"/>
      <c r="I1439" s="10" t="n"/>
      <c r="J1439" s="5" t="n"/>
    </row>
    <row r="1440">
      <c r="A1440" s="40" t="inlineStr">
        <is>
          <t>SOLO HUBO DEPOSITOS Y TRANSFERENCIAS</t>
        </is>
      </c>
      <c r="B1440" s="17" t="n"/>
      <c r="C1440" s="17" t="n"/>
    </row>
    <row r="1442">
      <c r="A1442" s="1" t="inlineStr">
        <is>
          <t>Cierre Caja</t>
        </is>
      </c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3" t="inlineStr">
        <is>
          <t>Del 06/02/2023</t>
        </is>
      </c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98" t="inlineStr">
        <is>
          <t>Cierre Caja</t>
        </is>
      </c>
      <c r="B1444" s="98" t="inlineStr">
        <is>
          <t>Fecha</t>
        </is>
      </c>
      <c r="C1444" s="98" t="inlineStr">
        <is>
          <t>Cajero</t>
        </is>
      </c>
      <c r="D1444" s="98" t="inlineStr">
        <is>
          <t>Nro Voucher</t>
        </is>
      </c>
      <c r="E1444" s="98" t="inlineStr">
        <is>
          <t>Nro Cuenta</t>
        </is>
      </c>
      <c r="F1444" s="98" t="inlineStr">
        <is>
          <t>Tipo Ingreso</t>
        </is>
      </c>
      <c r="G1444" s="99" t="n"/>
      <c r="H1444" s="100" t="n"/>
      <c r="I1444" s="98" t="inlineStr">
        <is>
          <t>TIPO DE INGRESO</t>
        </is>
      </c>
      <c r="J1444" s="98" t="inlineStr">
        <is>
          <t>Cobrador</t>
        </is>
      </c>
    </row>
    <row r="1445">
      <c r="A1445" s="101" t="n"/>
      <c r="B1445" s="101" t="n"/>
      <c r="C1445" s="101" t="n"/>
      <c r="D1445" s="101" t="n"/>
      <c r="E1445" s="101" t="n"/>
      <c r="F1445" s="4" t="inlineStr">
        <is>
          <t>EFECTIVO</t>
        </is>
      </c>
      <c r="G1445" s="4" t="inlineStr">
        <is>
          <t>CHEQUE</t>
        </is>
      </c>
      <c r="H1445" s="4" t="inlineStr">
        <is>
          <t>TRANSFERENCIA</t>
        </is>
      </c>
      <c r="I1445" s="101" t="n"/>
      <c r="J1445" s="101" t="n"/>
    </row>
    <row r="1446">
      <c r="A1446" s="5" t="inlineStr">
        <is>
          <t>CCAJ-LP02/58/2023</t>
        </is>
      </c>
      <c r="B1446" s="6" t="n">
        <v>44963.50967835648</v>
      </c>
      <c r="C1446" s="5" t="inlineStr">
        <is>
          <t>3884 RIBANA RUTH REA RUEDA</t>
        </is>
      </c>
      <c r="D1446" s="10" t="n"/>
      <c r="E1446" s="8" t="n"/>
      <c r="G1446" s="9" t="n">
        <v>512.28</v>
      </c>
      <c r="I1446" s="10" t="inlineStr">
        <is>
          <t>CHEQUE</t>
        </is>
      </c>
      <c r="J1446" s="5" t="inlineStr">
        <is>
          <t>1116 VLADIMIR FRANZ ATAHUACHI RODRIGUEZ</t>
        </is>
      </c>
    </row>
    <row r="1447">
      <c r="A1447" s="5" t="inlineStr">
        <is>
          <t>CCAJ-LP02/58/2023</t>
        </is>
      </c>
      <c r="B1447" s="6" t="n">
        <v>44963.50967835648</v>
      </c>
      <c r="C1447" s="5" t="inlineStr">
        <is>
          <t>3884 RIBANA RUTH REA RUEDA</t>
        </is>
      </c>
      <c r="D1447" s="10" t="n"/>
      <c r="E1447" s="8" t="n"/>
      <c r="F1447" s="9" t="n">
        <v>7781.2</v>
      </c>
      <c r="I1447" s="10" t="inlineStr">
        <is>
          <t>EFECTIVO</t>
        </is>
      </c>
      <c r="J1447" s="8" t="inlineStr">
        <is>
          <t>108 GREGORIO RAMIREZ APAZA</t>
        </is>
      </c>
    </row>
    <row r="1448">
      <c r="A1448" s="5" t="inlineStr">
        <is>
          <t>CCAJ-LP02/58/2023</t>
        </is>
      </c>
      <c r="B1448" s="6" t="n">
        <v>44963.50967835648</v>
      </c>
      <c r="C1448" s="5" t="inlineStr">
        <is>
          <t>3884 RIBANA RUTH REA RUEDA</t>
        </is>
      </c>
      <c r="D1448" s="10" t="n"/>
      <c r="E1448" s="8" t="n"/>
      <c r="F1448" s="9" t="n">
        <v>2263.5</v>
      </c>
      <c r="I1448" s="10" t="inlineStr">
        <is>
          <t>EFECTIVO</t>
        </is>
      </c>
      <c r="J1448" s="5" t="inlineStr">
        <is>
          <t>136 OSCAR REYNALDO LIMACHI SURCO</t>
        </is>
      </c>
    </row>
    <row r="1449">
      <c r="A1449" s="5" t="inlineStr">
        <is>
          <t>CCAJ-LP02/58/2023</t>
        </is>
      </c>
      <c r="B1449" s="6" t="n">
        <v>44963.50967835648</v>
      </c>
      <c r="C1449" s="5" t="inlineStr">
        <is>
          <t>3884 RIBANA RUTH REA RUEDA</t>
        </is>
      </c>
      <c r="D1449" s="10" t="n"/>
      <c r="E1449" s="8" t="n"/>
      <c r="F1449" s="9" t="n">
        <v>1897.7</v>
      </c>
      <c r="I1449" s="10" t="inlineStr">
        <is>
          <t>EFECTIVO</t>
        </is>
      </c>
      <c r="J1449" s="5" t="inlineStr">
        <is>
          <t>266 SANTIAGO MACHACA CALCINA</t>
        </is>
      </c>
    </row>
    <row r="1450">
      <c r="A1450" s="5" t="inlineStr">
        <is>
          <t>CCAJ-LP02/58/2023</t>
        </is>
      </c>
      <c r="B1450" s="6" t="n">
        <v>44963.50967835648</v>
      </c>
      <c r="C1450" s="5" t="inlineStr">
        <is>
          <t>3884 RIBANA RUTH REA RUEDA</t>
        </is>
      </c>
      <c r="D1450" s="10" t="n"/>
      <c r="E1450" s="8" t="n"/>
      <c r="F1450" s="9" t="n">
        <v>3841.5</v>
      </c>
      <c r="I1450" s="10" t="inlineStr">
        <is>
          <t>EFECTIVO</t>
        </is>
      </c>
      <c r="J1450" s="8" t="inlineStr">
        <is>
          <t>304 ALFREDO MENDOZA APAZA</t>
        </is>
      </c>
    </row>
    <row r="1451">
      <c r="A1451" s="5" t="inlineStr">
        <is>
          <t>CCAJ-LP02/58/2023</t>
        </is>
      </c>
      <c r="B1451" s="6" t="n">
        <v>44963.50967835648</v>
      </c>
      <c r="C1451" s="5" t="inlineStr">
        <is>
          <t>3884 RIBANA RUTH REA RUEDA</t>
        </is>
      </c>
      <c r="D1451" s="10" t="n"/>
      <c r="E1451" s="8" t="n"/>
      <c r="F1451" s="9" t="n">
        <v>7279.7</v>
      </c>
      <c r="I1451" s="10" t="inlineStr">
        <is>
          <t>EFECTIVO</t>
        </is>
      </c>
      <c r="J1451" s="5" t="inlineStr">
        <is>
          <t>331 CARLOS ALFREDO GUTIERREZ HUANCA</t>
        </is>
      </c>
    </row>
    <row r="1452">
      <c r="A1452" s="5" t="inlineStr">
        <is>
          <t>CCAJ-LP02/58/2023</t>
        </is>
      </c>
      <c r="B1452" s="6" t="n">
        <v>44963.50967835648</v>
      </c>
      <c r="C1452" s="5" t="inlineStr">
        <is>
          <t>3884 RIBANA RUTH REA RUEDA</t>
        </is>
      </c>
      <c r="D1452" s="10" t="n"/>
      <c r="E1452" s="8" t="n"/>
      <c r="F1452" s="9" t="n">
        <v>4598.7</v>
      </c>
      <c r="I1452" s="10" t="inlineStr">
        <is>
          <t>EFECTIVO</t>
        </is>
      </c>
      <c r="J1452" s="5" t="inlineStr">
        <is>
          <t>584 FREDDY FEDERICO FLORES MARIN</t>
        </is>
      </c>
    </row>
    <row r="1453">
      <c r="A1453" s="5" t="inlineStr">
        <is>
          <t>CCAJ-LP02/58/2023</t>
        </is>
      </c>
      <c r="B1453" s="6" t="n">
        <v>44963.50967835648</v>
      </c>
      <c r="C1453" s="5" t="inlineStr">
        <is>
          <t>3884 RIBANA RUTH REA RUEDA</t>
        </is>
      </c>
      <c r="D1453" s="10" t="n"/>
      <c r="E1453" s="8" t="n"/>
      <c r="F1453" s="9" t="n">
        <v>5710.4</v>
      </c>
      <c r="I1453" s="10" t="inlineStr">
        <is>
          <t>EFECTIVO</t>
        </is>
      </c>
      <c r="J1453" s="5" t="inlineStr">
        <is>
          <t>883 FRANKLIN CARDOZO RIVERA</t>
        </is>
      </c>
    </row>
    <row r="1454">
      <c r="A1454" s="5" t="inlineStr">
        <is>
          <t>CCAJ-LP02/58/2023</t>
        </is>
      </c>
      <c r="B1454" s="6" t="n">
        <v>44963.50967835648</v>
      </c>
      <c r="C1454" s="5" t="inlineStr">
        <is>
          <t>3884 RIBANA RUTH REA RUEDA</t>
        </is>
      </c>
      <c r="D1454" s="10" t="n"/>
      <c r="E1454" s="8" t="n"/>
      <c r="F1454" s="9" t="n">
        <v>14066.1</v>
      </c>
      <c r="I1454" s="10" t="inlineStr">
        <is>
          <t>EFECTIVO</t>
        </is>
      </c>
      <c r="J1454" s="5" t="inlineStr">
        <is>
          <t>1116 VLADIMIR FRANZ ATAHUACHI RODRIGUEZ</t>
        </is>
      </c>
    </row>
    <row r="1455">
      <c r="A1455" s="5" t="inlineStr">
        <is>
          <t>CCAJ-LP02/58/2023</t>
        </is>
      </c>
      <c r="B1455" s="6" t="n">
        <v>44963.50967835648</v>
      </c>
      <c r="C1455" s="5" t="inlineStr">
        <is>
          <t>3884 RIBANA RUTH REA RUEDA</t>
        </is>
      </c>
      <c r="D1455" s="10" t="n"/>
      <c r="E1455" s="8" t="n"/>
      <c r="F1455" s="9" t="n">
        <v>15032.2</v>
      </c>
      <c r="I1455" s="10" t="inlineStr">
        <is>
          <t>EFECTIVO</t>
        </is>
      </c>
      <c r="J1455" s="5" t="inlineStr">
        <is>
          <t>1180 JAIME RAMIRO CHACON PAREDES</t>
        </is>
      </c>
    </row>
    <row r="1456">
      <c r="A1456" s="5" t="inlineStr">
        <is>
          <t>CCAJ-LP02/58/2023</t>
        </is>
      </c>
      <c r="B1456" s="6" t="n">
        <v>44963.50967835648</v>
      </c>
      <c r="C1456" s="5" t="inlineStr">
        <is>
          <t>3884 RIBANA RUTH REA RUEDA</t>
        </is>
      </c>
      <c r="D1456" s="10" t="n"/>
      <c r="E1456" s="8" t="n"/>
      <c r="F1456" s="9" t="n">
        <v>12720.9</v>
      </c>
      <c r="I1456" s="10" t="inlineStr">
        <is>
          <t>EFECTIVO</t>
        </is>
      </c>
      <c r="J1456" s="5" t="inlineStr">
        <is>
          <t>3052 JUAN JOSE MACHACA TORREZ</t>
        </is>
      </c>
    </row>
    <row r="1457">
      <c r="A1457" s="5" t="inlineStr">
        <is>
          <t>CCAJ-LP02/58/2023</t>
        </is>
      </c>
      <c r="B1457" s="6" t="n">
        <v>44963.50967835648</v>
      </c>
      <c r="C1457" s="5" t="inlineStr">
        <is>
          <t>3884 RIBANA RUTH REA RUEDA</t>
        </is>
      </c>
      <c r="D1457" s="10" t="n"/>
      <c r="E1457" s="8" t="n"/>
      <c r="F1457" s="9" t="n">
        <v>7012.2</v>
      </c>
      <c r="I1457" s="10" t="inlineStr">
        <is>
          <t>EFECTIVO</t>
        </is>
      </c>
      <c r="J1457" s="8" t="inlineStr">
        <is>
          <t>2597 JOSE MAIDANA LP - T01</t>
        </is>
      </c>
    </row>
    <row r="1458">
      <c r="A1458" s="5" t="inlineStr">
        <is>
          <t>CCAJ-LP02/58/2023</t>
        </is>
      </c>
      <c r="B1458" s="6" t="n">
        <v>44963.50967835648</v>
      </c>
      <c r="C1458" s="5" t="inlineStr">
        <is>
          <t>3884 RIBANA RUTH REA RUEDA</t>
        </is>
      </c>
      <c r="D1458" s="10" t="n"/>
      <c r="E1458" s="8" t="n"/>
      <c r="F1458" s="9" t="n">
        <v>1741.4</v>
      </c>
      <c r="I1458" s="10" t="inlineStr">
        <is>
          <t>EFECTIVO</t>
        </is>
      </c>
      <c r="J1458" s="8" t="inlineStr">
        <is>
          <t>2597 JOSE MAIDANA LP - T02</t>
        </is>
      </c>
    </row>
    <row r="1459">
      <c r="A1459" s="5" t="inlineStr">
        <is>
          <t>CCAJ-LP02/58/2023</t>
        </is>
      </c>
      <c r="B1459" s="6" t="n">
        <v>44963.50967835648</v>
      </c>
      <c r="C1459" s="5" t="inlineStr">
        <is>
          <t>3884 RIBANA RUTH REA RUEDA</t>
        </is>
      </c>
      <c r="D1459" s="10" t="n"/>
      <c r="E1459" s="8" t="n"/>
      <c r="F1459" s="9" t="n">
        <v>11501.9</v>
      </c>
      <c r="I1459" s="10" t="inlineStr">
        <is>
          <t>EFECTIVO</t>
        </is>
      </c>
      <c r="J1459" s="8" t="inlineStr">
        <is>
          <t>2597 JOSE MAIDANA LP - T03</t>
        </is>
      </c>
    </row>
    <row r="1460">
      <c r="A1460" s="5" t="inlineStr">
        <is>
          <t>CCAJ-LP02/58/2023</t>
        </is>
      </c>
      <c r="B1460" s="6" t="n">
        <v>44963.50967835648</v>
      </c>
      <c r="C1460" s="5" t="inlineStr">
        <is>
          <t>3884 RIBANA RUTH REA RUEDA</t>
        </is>
      </c>
      <c r="D1460" s="10" t="n"/>
      <c r="E1460" s="8" t="n"/>
      <c r="F1460" s="9" t="n">
        <v>6606.2</v>
      </c>
      <c r="I1460" s="10" t="inlineStr">
        <is>
          <t>EFECTIVO</t>
        </is>
      </c>
      <c r="J1460" s="8" t="inlineStr">
        <is>
          <t>2597 JOSE MAIDANA LP - T04</t>
        </is>
      </c>
    </row>
    <row r="1461">
      <c r="A1461" s="5" t="inlineStr">
        <is>
          <t>CCAJ-LP02/58/2023</t>
        </is>
      </c>
      <c r="B1461" s="6" t="n">
        <v>44963.50967835648</v>
      </c>
      <c r="C1461" s="5" t="inlineStr">
        <is>
          <t>3884 RIBANA RUTH REA RUEDA</t>
        </is>
      </c>
      <c r="D1461" s="10" t="n"/>
      <c r="E1461" s="8" t="n"/>
      <c r="F1461" s="9" t="n">
        <v>7978.7</v>
      </c>
      <c r="I1461" s="10" t="inlineStr">
        <is>
          <t>EFECTIVO</t>
        </is>
      </c>
      <c r="J1461" s="8" t="inlineStr">
        <is>
          <t>2597 JOSE MAIDANA LP - T05</t>
        </is>
      </c>
    </row>
    <row r="1462">
      <c r="A1462" s="11" t="inlineStr">
        <is>
          <t>SAP</t>
        </is>
      </c>
      <c r="B1462" s="3" t="n"/>
      <c r="C1462" s="3" t="n"/>
      <c r="D1462" s="7" t="n"/>
      <c r="E1462" s="8" t="n"/>
      <c r="F1462" s="12">
        <f>SUM(F1446:G1461)</f>
        <v/>
      </c>
      <c r="H1462" s="9" t="n"/>
      <c r="I1462" s="10" t="n"/>
      <c r="J1462" s="5" t="n"/>
    </row>
    <row r="1463" ht="15.75" customHeight="1">
      <c r="A1463" s="13" t="inlineStr">
        <is>
          <t>FECHA</t>
        </is>
      </c>
      <c r="B1463" s="13" t="inlineStr">
        <is>
          <t>CIERRE DE CAJA</t>
        </is>
      </c>
      <c r="C1463" s="13" t="inlineStr">
        <is>
          <t>IMPORTE</t>
        </is>
      </c>
      <c r="D1463" s="14" t="n">
        <v>112729100</v>
      </c>
      <c r="E1463" s="8" t="n"/>
      <c r="H1463" s="9" t="n"/>
      <c r="I1463" s="10" t="n"/>
      <c r="J1463" s="5" t="n"/>
    </row>
    <row r="1464">
      <c r="A1464" s="5" t="n"/>
      <c r="B1464" s="6" t="n"/>
      <c r="C1464" s="5" t="n"/>
      <c r="D1464" s="7" t="n"/>
      <c r="E1464" s="8" t="n"/>
      <c r="H1464" s="9" t="n"/>
      <c r="I1464" s="10" t="n"/>
      <c r="J1464" s="5" t="n"/>
    </row>
    <row r="1465">
      <c r="A1465" s="89" t="inlineStr">
        <is>
          <t>CCAJ-LP02/58/2023 SE REALIZO EL DEPOSITO DIRECTO A BANCO, SIN INTERMEDIARIO ETV.</t>
        </is>
      </c>
      <c r="B1465" s="90" t="n"/>
      <c r="C1465" s="91" t="n"/>
      <c r="D1465" s="92" t="n"/>
      <c r="E1465" s="8" t="n"/>
      <c r="H1465" s="9" t="n"/>
      <c r="I1465" s="10" t="n"/>
      <c r="J1465" s="5" t="n"/>
    </row>
    <row r="1466">
      <c r="A1466" s="5" t="n"/>
      <c r="B1466" s="6" t="n"/>
      <c r="C1466" s="5" t="n"/>
      <c r="D1466" s="7" t="n"/>
      <c r="E1466" s="8" t="n"/>
      <c r="H1466" s="9" t="n"/>
      <c r="I1466" s="10" t="n"/>
      <c r="J1466" s="5" t="n"/>
    </row>
    <row r="1467">
      <c r="A1467" s="5" t="inlineStr">
        <is>
          <t>CCAJ-LP02/59/2023</t>
        </is>
      </c>
      <c r="B1467" s="6" t="n">
        <v>44963.76190280093</v>
      </c>
      <c r="C1467" s="5" t="inlineStr">
        <is>
          <t>3884 RIBANA RUTH REA RUEDA</t>
        </is>
      </c>
      <c r="D1467" s="15" t="n">
        <v>51167436343</v>
      </c>
      <c r="E1467" s="8" t="inlineStr">
        <is>
          <t>BISA-100070022</t>
        </is>
      </c>
      <c r="H1467" s="9" t="n">
        <v>12313.49</v>
      </c>
      <c r="I1467" s="5" t="inlineStr">
        <is>
          <t>DEPÓSITO BANCARIO</t>
        </is>
      </c>
      <c r="J1467" s="5" t="inlineStr">
        <is>
          <t>2464 LUIS FERNANDO GUEVARA PECA</t>
        </is>
      </c>
    </row>
    <row r="1468">
      <c r="A1468" s="5" t="inlineStr">
        <is>
          <t>CCAJ-LP02/59/2023</t>
        </is>
      </c>
      <c r="B1468" s="6" t="n">
        <v>44963.76190280093</v>
      </c>
      <c r="C1468" s="5" t="inlineStr">
        <is>
          <t>3884 RIBANA RUTH REA RUEDA</t>
        </is>
      </c>
      <c r="D1468" s="15" t="n">
        <v>45113298663</v>
      </c>
      <c r="E1468" s="8" t="inlineStr">
        <is>
          <t>BISA-100070022</t>
        </is>
      </c>
      <c r="H1468" s="9" t="n">
        <v>119.32</v>
      </c>
      <c r="I1468" s="5" t="inlineStr">
        <is>
          <t>DEPÓSITO BANCARIO</t>
        </is>
      </c>
      <c r="J1468" s="5" t="inlineStr">
        <is>
          <t>2464 LUIS FERNANDO GUEVARA PECA</t>
        </is>
      </c>
    </row>
    <row r="1469">
      <c r="A1469" s="5" t="inlineStr">
        <is>
          <t>CCAJ-LP02/59/2023</t>
        </is>
      </c>
      <c r="B1469" s="6" t="n">
        <v>44963.76190280093</v>
      </c>
      <c r="C1469" s="5" t="inlineStr">
        <is>
          <t>3884 RIBANA RUTH REA RUEDA</t>
        </is>
      </c>
      <c r="D1469" s="15" t="n">
        <v>45123282226</v>
      </c>
      <c r="E1469" s="8" t="inlineStr">
        <is>
          <t>BISA-100070022</t>
        </is>
      </c>
      <c r="H1469" s="9" t="n">
        <v>19351.5</v>
      </c>
      <c r="I1469" s="5" t="inlineStr">
        <is>
          <t>DEPÓSITO BANCARIO</t>
        </is>
      </c>
      <c r="J1469" s="5" t="inlineStr">
        <is>
          <t>2464 LUIS FERNANDO GUEVARA PECA</t>
        </is>
      </c>
    </row>
    <row r="1470">
      <c r="A1470" s="5" t="inlineStr">
        <is>
          <t>CCAJ-LP02/59/2023</t>
        </is>
      </c>
      <c r="B1470" s="6" t="n">
        <v>44963.76190280093</v>
      </c>
      <c r="C1470" s="5" t="inlineStr">
        <is>
          <t>3884 RIBANA RUTH REA RUEDA</t>
        </is>
      </c>
      <c r="D1470" s="15" t="n">
        <v>45133150860</v>
      </c>
      <c r="E1470" s="8" t="inlineStr">
        <is>
          <t>BISA-100070022</t>
        </is>
      </c>
      <c r="H1470" s="9" t="n">
        <v>396.9</v>
      </c>
      <c r="I1470" s="5" t="inlineStr">
        <is>
          <t>DEPÓSITO BANCARIO</t>
        </is>
      </c>
      <c r="J1470" s="5" t="inlineStr">
        <is>
          <t>2464 LUIS FERNANDO GUEVARA PECA</t>
        </is>
      </c>
    </row>
    <row r="1471">
      <c r="A1471" s="5" t="inlineStr">
        <is>
          <t>CCAJ-LP02/59/2023</t>
        </is>
      </c>
      <c r="B1471" s="6" t="n">
        <v>44963.76190280093</v>
      </c>
      <c r="C1471" s="5" t="inlineStr">
        <is>
          <t>3884 RIBANA RUTH REA RUEDA</t>
        </is>
      </c>
      <c r="D1471" s="7" t="n">
        <v>241255</v>
      </c>
      <c r="E1471" s="8" t="inlineStr">
        <is>
          <t>BISA-100070022</t>
        </is>
      </c>
      <c r="H1471" s="9" t="n">
        <v>2043.5</v>
      </c>
      <c r="I1471" s="5" t="inlineStr">
        <is>
          <t>DEPÓSITO BANCARIO</t>
        </is>
      </c>
      <c r="J1471" s="8" t="inlineStr">
        <is>
          <t>5103 JOSE LUIS VARGAS SANTOS</t>
        </is>
      </c>
    </row>
    <row r="1472">
      <c r="A1472" s="5" t="inlineStr">
        <is>
          <t>CCAJ-LP02/59/2023</t>
        </is>
      </c>
      <c r="B1472" s="6" t="n">
        <v>44963.76190280093</v>
      </c>
      <c r="C1472" s="5" t="inlineStr">
        <is>
          <t>3884 RIBANA RUTH REA RUEDA</t>
        </is>
      </c>
      <c r="D1472" s="7" t="n">
        <v>205340</v>
      </c>
      <c r="E1472" s="8" t="inlineStr">
        <is>
          <t>BISA-100070022</t>
        </is>
      </c>
      <c r="H1472" s="9" t="n">
        <v>31080.8</v>
      </c>
      <c r="I1472" s="5" t="inlineStr">
        <is>
          <t>DEPÓSITO BANCARIO</t>
        </is>
      </c>
      <c r="J1472" s="5" t="inlineStr">
        <is>
          <t>4276 CARLOS MARCELO REQUENA TERAN</t>
        </is>
      </c>
    </row>
    <row r="1473">
      <c r="A1473" s="5" t="inlineStr">
        <is>
          <t>CCAJ-LP02/59/2023</t>
        </is>
      </c>
      <c r="B1473" s="6" t="n">
        <v>44963.76190280093</v>
      </c>
      <c r="C1473" s="5" t="inlineStr">
        <is>
          <t>3884 RIBANA RUTH REA RUEDA</t>
        </is>
      </c>
      <c r="D1473" s="7" t="n">
        <v>205339</v>
      </c>
      <c r="E1473" s="8" t="inlineStr">
        <is>
          <t>BISA-100070022</t>
        </is>
      </c>
      <c r="H1473" s="9" t="n">
        <v>4579.1</v>
      </c>
      <c r="I1473" s="5" t="inlineStr">
        <is>
          <t>DEPÓSITO BANCARIO</t>
        </is>
      </c>
      <c r="J1473" s="5" t="inlineStr">
        <is>
          <t>4190 JESUS FELCY MENDOZA CAHUANA</t>
        </is>
      </c>
    </row>
    <row r="1474">
      <c r="A1474" s="5" t="inlineStr">
        <is>
          <t>CCAJ-LP02/59/2023</t>
        </is>
      </c>
      <c r="B1474" s="6" t="n">
        <v>44963.76190280093</v>
      </c>
      <c r="C1474" s="5" t="inlineStr">
        <is>
          <t>3884 RIBANA RUTH REA RUEDA</t>
        </is>
      </c>
      <c r="D1474" s="15" t="n">
        <v>51167436917</v>
      </c>
      <c r="E1474" s="8" t="inlineStr">
        <is>
          <t>BISA-100070022</t>
        </is>
      </c>
      <c r="H1474" s="9" t="n">
        <v>162.5</v>
      </c>
      <c r="I1474" s="5" t="inlineStr">
        <is>
          <t>DEPÓSITO BANCARIO</t>
        </is>
      </c>
      <c r="J1474" s="5" t="inlineStr">
        <is>
          <t>2464 LUIS FERNANDO GUEVARA PECA</t>
        </is>
      </c>
    </row>
    <row r="1475">
      <c r="A1475" s="5" t="inlineStr">
        <is>
          <t>CCAJ-LP02/59/2023</t>
        </is>
      </c>
      <c r="B1475" s="6" t="n">
        <v>44963.76190280093</v>
      </c>
      <c r="C1475" s="5" t="inlineStr">
        <is>
          <t>3884 RIBANA RUTH REA RUEDA</t>
        </is>
      </c>
      <c r="D1475" s="15" t="n">
        <v>45113301610</v>
      </c>
      <c r="E1475" s="8" t="inlineStr">
        <is>
          <t>BISA-100070022</t>
        </is>
      </c>
      <c r="H1475" s="9" t="n">
        <v>85.81999999999999</v>
      </c>
      <c r="I1475" s="5" t="inlineStr">
        <is>
          <t>DEPÓSITO BANCARIO</t>
        </is>
      </c>
      <c r="J1475" s="5" t="inlineStr">
        <is>
          <t>2464 LUIS FERNANDO GUEVARA PECA</t>
        </is>
      </c>
    </row>
    <row r="1476">
      <c r="A1476" s="5" t="inlineStr">
        <is>
          <t>CCAJ-LP02/59/2023</t>
        </is>
      </c>
      <c r="B1476" s="6" t="n">
        <v>44963.76190280093</v>
      </c>
      <c r="C1476" s="5" t="inlineStr">
        <is>
          <t>3884 RIBANA RUTH REA RUEDA</t>
        </is>
      </c>
      <c r="D1476" s="15" t="n">
        <v>45123282407</v>
      </c>
      <c r="E1476" s="8" t="inlineStr">
        <is>
          <t>BISA-100070022</t>
        </is>
      </c>
      <c r="H1476" s="9" t="n">
        <v>65.5</v>
      </c>
      <c r="I1476" s="5" t="inlineStr">
        <is>
          <t>DEPÓSITO BANCARIO</t>
        </is>
      </c>
      <c r="J1476" s="5" t="inlineStr">
        <is>
          <t>2464 LUIS FERNANDO GUEVARA PECA</t>
        </is>
      </c>
    </row>
    <row r="1477">
      <c r="A1477" s="5" t="inlineStr">
        <is>
          <t>CCAJ-LP02/59/202</t>
        </is>
      </c>
      <c r="B1477" s="6" t="n">
        <v>44963.76190280093</v>
      </c>
      <c r="C1477" s="5" t="inlineStr">
        <is>
          <t>3884 RIBANA RUTH REA RUEDA</t>
        </is>
      </c>
      <c r="D1477" s="7" t="n"/>
      <c r="E1477" s="8" t="n"/>
      <c r="F1477" s="9" t="n">
        <v>6505.3</v>
      </c>
      <c r="I1477" s="10" t="inlineStr">
        <is>
          <t>EFECTIVO</t>
        </is>
      </c>
      <c r="J1477" s="8" t="inlineStr">
        <is>
          <t>2597 JOSE MAIDANA LP - T03</t>
        </is>
      </c>
      <c r="K1477" t="inlineStr">
        <is>
          <t>112732242</t>
        </is>
      </c>
    </row>
    <row r="1478">
      <c r="A1478" s="5" t="inlineStr">
        <is>
          <t>CCAJ-LP02/59/2023</t>
        </is>
      </c>
      <c r="B1478" s="6" t="n">
        <v>44963.76190280093</v>
      </c>
      <c r="C1478" s="5" t="inlineStr">
        <is>
          <t>3884 RIBANA RUTH REA RUEDA</t>
        </is>
      </c>
      <c r="D1478" s="7" t="n"/>
      <c r="E1478" s="8" t="n"/>
      <c r="F1478" s="9" t="n">
        <v>4613.9</v>
      </c>
      <c r="I1478" s="10" t="inlineStr">
        <is>
          <t>EFECTIVO</t>
        </is>
      </c>
      <c r="J1478" s="5" t="inlineStr">
        <is>
          <t>136 OSCAR REYNALDO LIMACHI SURCO</t>
        </is>
      </c>
    </row>
    <row r="1479">
      <c r="A1479" s="5" t="inlineStr">
        <is>
          <t>CCAJ-LP02/59/2023</t>
        </is>
      </c>
      <c r="B1479" s="6" t="n">
        <v>44963.76190280093</v>
      </c>
      <c r="C1479" s="5" t="inlineStr">
        <is>
          <t>3884 RIBANA RUTH REA RUEDA</t>
        </is>
      </c>
      <c r="D1479" s="7" t="n"/>
      <c r="E1479" s="8" t="n"/>
      <c r="F1479" s="9" t="n">
        <v>4708</v>
      </c>
      <c r="I1479" s="10" t="inlineStr">
        <is>
          <t>EFECTIVO</t>
        </is>
      </c>
      <c r="J1479" s="5" t="inlineStr">
        <is>
          <t>266 SANTIAGO MACHACA CALCINA</t>
        </is>
      </c>
    </row>
    <row r="1480">
      <c r="A1480" s="5" t="inlineStr">
        <is>
          <t>CCAJ-LP02/59/2023</t>
        </is>
      </c>
      <c r="B1480" s="6" t="n">
        <v>44963.76190280093</v>
      </c>
      <c r="C1480" s="5" t="inlineStr">
        <is>
          <t>3884 RIBANA RUTH REA RUEDA</t>
        </is>
      </c>
      <c r="D1480" s="7" t="n"/>
      <c r="E1480" s="8" t="n"/>
      <c r="F1480" s="9" t="n">
        <v>1873.3</v>
      </c>
      <c r="I1480" s="10" t="inlineStr">
        <is>
          <t>EFECTIVO</t>
        </is>
      </c>
      <c r="J1480" s="5" t="inlineStr">
        <is>
          <t>584 FREDDY FEDERICO FLORES MARIN</t>
        </is>
      </c>
    </row>
    <row r="1481">
      <c r="A1481" s="5" t="inlineStr">
        <is>
          <t>CCAJ-LP02/59/2023</t>
        </is>
      </c>
      <c r="B1481" s="6" t="n">
        <v>44963.76190280093</v>
      </c>
      <c r="C1481" s="5" t="inlineStr">
        <is>
          <t>3884 RIBANA RUTH REA RUEDA</t>
        </is>
      </c>
      <c r="D1481" s="7" t="n"/>
      <c r="E1481" s="8" t="n"/>
      <c r="F1481" s="9" t="n">
        <v>11693.7</v>
      </c>
      <c r="I1481" s="10" t="inlineStr">
        <is>
          <t>EFECTIVO</t>
        </is>
      </c>
      <c r="J1481" s="5" t="inlineStr">
        <is>
          <t>3052 JUAN JOSE MACHACA TORREZ</t>
        </is>
      </c>
    </row>
    <row r="1482">
      <c r="A1482" s="5" t="inlineStr">
        <is>
          <t>CCAJ-LP02/59/2023</t>
        </is>
      </c>
      <c r="B1482" s="6" t="n">
        <v>44963.76190280093</v>
      </c>
      <c r="C1482" s="5" t="inlineStr">
        <is>
          <t>3884 RIBANA RUTH REA RUEDA</t>
        </is>
      </c>
      <c r="D1482" s="7" t="n"/>
      <c r="E1482" s="8" t="n"/>
      <c r="F1482" s="9" t="n">
        <v>4468.6</v>
      </c>
      <c r="I1482" s="10" t="inlineStr">
        <is>
          <t>EFECTIVO</t>
        </is>
      </c>
      <c r="J1482" s="8" t="inlineStr">
        <is>
          <t>2597 JOSE MAIDANA LP - T01</t>
        </is>
      </c>
    </row>
    <row r="1483">
      <c r="A1483" s="5" t="inlineStr">
        <is>
          <t>CCAJ-LP02/59/2023</t>
        </is>
      </c>
      <c r="B1483" s="6" t="n">
        <v>44963.76190280093</v>
      </c>
      <c r="C1483" s="5" t="inlineStr">
        <is>
          <t>3884 RIBANA RUTH REA RUEDA</t>
        </is>
      </c>
      <c r="D1483" s="7" t="n"/>
      <c r="E1483" s="8" t="n"/>
      <c r="F1483" s="9" t="n">
        <v>5357.8</v>
      </c>
      <c r="I1483" s="10" t="inlineStr">
        <is>
          <t>EFECTIVO</t>
        </is>
      </c>
      <c r="J1483" s="8" t="inlineStr">
        <is>
          <t>2597 JOSE MAIDANA LP - T04</t>
        </is>
      </c>
    </row>
    <row r="1484">
      <c r="A1484" s="5" t="inlineStr">
        <is>
          <t>CCAJ-LP02/59/2023</t>
        </is>
      </c>
      <c r="B1484" s="6" t="n">
        <v>44963.76190280093</v>
      </c>
      <c r="C1484" s="5" t="inlineStr">
        <is>
          <t>3884 RIBANA RUTH REA RUEDA</t>
        </is>
      </c>
      <c r="D1484" s="7" t="n"/>
      <c r="E1484" s="8" t="n"/>
      <c r="F1484" s="9" t="n">
        <v>7402.2</v>
      </c>
      <c r="I1484" s="10" t="inlineStr">
        <is>
          <t>EFECTIVO</t>
        </is>
      </c>
      <c r="J1484" s="8" t="inlineStr">
        <is>
          <t>2597 JOSE MAIDANA LP - T05</t>
        </is>
      </c>
    </row>
    <row r="1485">
      <c r="A1485" s="11" t="inlineStr">
        <is>
          <t>SAP</t>
        </is>
      </c>
      <c r="B1485" s="3" t="n"/>
      <c r="C1485" s="3" t="n"/>
      <c r="D1485" s="7" t="n"/>
      <c r="E1485" s="8" t="n"/>
      <c r="F1485" s="12">
        <f>SUM(F1467:G1484)</f>
        <v/>
      </c>
      <c r="H1485" s="9" t="n"/>
      <c r="I1485" s="10" t="n"/>
      <c r="J1485" s="5" t="n"/>
    </row>
    <row r="1486">
      <c r="A1486" s="13" t="inlineStr">
        <is>
          <t>FECHA</t>
        </is>
      </c>
      <c r="B1486" s="13" t="inlineStr">
        <is>
          <t>CIERRE DE CAJA</t>
        </is>
      </c>
      <c r="C1486" s="13" t="inlineStr">
        <is>
          <t>IMPORTE</t>
        </is>
      </c>
      <c r="D1486" s="7" t="n"/>
      <c r="E1486" s="8" t="n"/>
      <c r="H1486" s="9" t="n"/>
      <c r="I1486" s="10" t="n"/>
      <c r="J1486" s="5" t="n"/>
    </row>
  </sheetData>
  <mergeCells count="256">
    <mergeCell ref="I1429:I1430"/>
    <mergeCell ref="J1429:J1430"/>
    <mergeCell ref="A1429:A1430"/>
    <mergeCell ref="B1429:B1430"/>
    <mergeCell ref="C1429:C1430"/>
    <mergeCell ref="D1429:D1430"/>
    <mergeCell ref="E1429:E1430"/>
    <mergeCell ref="F1429:H1429"/>
    <mergeCell ref="A1366:A1367"/>
    <mergeCell ref="B1366:B1367"/>
    <mergeCell ref="C1366:C1367"/>
    <mergeCell ref="D1366:D1367"/>
    <mergeCell ref="E1366:E1367"/>
    <mergeCell ref="F1366:H1366"/>
    <mergeCell ref="I1366:I1367"/>
    <mergeCell ref="J1366:J1367"/>
    <mergeCell ref="A1247:A1248"/>
    <mergeCell ref="B1247:B1248"/>
    <mergeCell ref="E1247:E1248"/>
    <mergeCell ref="F1247:H1247"/>
    <mergeCell ref="I1247:I1248"/>
    <mergeCell ref="J1247:J1248"/>
    <mergeCell ref="C1247:C1248"/>
    <mergeCell ref="D1247:D1248"/>
    <mergeCell ref="I1054:I1055"/>
    <mergeCell ref="J1054:J1055"/>
    <mergeCell ref="A1054:A1055"/>
    <mergeCell ref="B1054:B1055"/>
    <mergeCell ref="C1054:C1055"/>
    <mergeCell ref="D1054:D1055"/>
    <mergeCell ref="E1054:E1055"/>
    <mergeCell ref="F1054:H1054"/>
    <mergeCell ref="I930:I931"/>
    <mergeCell ref="J930:J931"/>
    <mergeCell ref="A1008:A1009"/>
    <mergeCell ref="B1008:B1009"/>
    <mergeCell ref="C1008:C1009"/>
    <mergeCell ref="D1008:D1009"/>
    <mergeCell ref="E1008:E1009"/>
    <mergeCell ref="F1008:H1008"/>
    <mergeCell ref="I1008:I1009"/>
    <mergeCell ref="J1008:J1009"/>
    <mergeCell ref="A930:A931"/>
    <mergeCell ref="B930:B931"/>
    <mergeCell ref="C930:C931"/>
    <mergeCell ref="D930:D931"/>
    <mergeCell ref="E930:E931"/>
    <mergeCell ref="F930:H930"/>
    <mergeCell ref="A786:A787"/>
    <mergeCell ref="B786:B787"/>
    <mergeCell ref="C786:C787"/>
    <mergeCell ref="D786:D787"/>
    <mergeCell ref="E786:E787"/>
    <mergeCell ref="F786:H786"/>
    <mergeCell ref="I786:I787"/>
    <mergeCell ref="J786:J787"/>
    <mergeCell ref="I840:I841"/>
    <mergeCell ref="J840:J841"/>
    <mergeCell ref="A840:A841"/>
    <mergeCell ref="B840:B841"/>
    <mergeCell ref="C840:C841"/>
    <mergeCell ref="D840:D841"/>
    <mergeCell ref="E840:E841"/>
    <mergeCell ref="F840:H840"/>
    <mergeCell ref="I795:I796"/>
    <mergeCell ref="J795:J796"/>
    <mergeCell ref="A795:A796"/>
    <mergeCell ref="B795:B796"/>
    <mergeCell ref="C795:C796"/>
    <mergeCell ref="D795:D796"/>
    <mergeCell ref="E795:E796"/>
    <mergeCell ref="F795:H795"/>
    <mergeCell ref="I773:I774"/>
    <mergeCell ref="J773:J774"/>
    <mergeCell ref="A773:A774"/>
    <mergeCell ref="B773:B774"/>
    <mergeCell ref="C773:C774"/>
    <mergeCell ref="D773:D774"/>
    <mergeCell ref="E773:E774"/>
    <mergeCell ref="F773:H773"/>
    <mergeCell ref="A717:A718"/>
    <mergeCell ref="B717:B718"/>
    <mergeCell ref="C717:C718"/>
    <mergeCell ref="D717:D718"/>
    <mergeCell ref="E717:E718"/>
    <mergeCell ref="F717:H717"/>
    <mergeCell ref="I717:I718"/>
    <mergeCell ref="J717:J718"/>
    <mergeCell ref="I345:I346"/>
    <mergeCell ref="J345:J346"/>
    <mergeCell ref="A345:A346"/>
    <mergeCell ref="B345:B346"/>
    <mergeCell ref="C345:C346"/>
    <mergeCell ref="D345:D346"/>
    <mergeCell ref="E345:E346"/>
    <mergeCell ref="F345:H345"/>
    <mergeCell ref="I499:I500"/>
    <mergeCell ref="J499:J500"/>
    <mergeCell ref="A499:A500"/>
    <mergeCell ref="B499:B500"/>
    <mergeCell ref="C499:C500"/>
    <mergeCell ref="D499:D500"/>
    <mergeCell ref="E499:E500"/>
    <mergeCell ref="F499:H499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I3:I4"/>
    <mergeCell ref="J3:J4"/>
    <mergeCell ref="I58:I59"/>
    <mergeCell ref="J58:J59"/>
    <mergeCell ref="A58:A59"/>
    <mergeCell ref="B58:B59"/>
    <mergeCell ref="C58:C59"/>
    <mergeCell ref="D58:D59"/>
    <mergeCell ref="E58:E59"/>
    <mergeCell ref="F58:H58"/>
    <mergeCell ref="A3:A4"/>
    <mergeCell ref="B3:B4"/>
    <mergeCell ref="C3:C4"/>
    <mergeCell ref="D3:D4"/>
    <mergeCell ref="E3:E4"/>
    <mergeCell ref="F3:H3"/>
    <mergeCell ref="F138:H138"/>
    <mergeCell ref="I138:I139"/>
    <mergeCell ref="J138:J139"/>
    <mergeCell ref="A138:A139"/>
    <mergeCell ref="B138:B139"/>
    <mergeCell ref="C138:C139"/>
    <mergeCell ref="D138:D139"/>
    <mergeCell ref="E138:E139"/>
    <mergeCell ref="I49:I50"/>
    <mergeCell ref="J49:J50"/>
    <mergeCell ref="A49:A50"/>
    <mergeCell ref="B49:B50"/>
    <mergeCell ref="C49:C50"/>
    <mergeCell ref="D49:D50"/>
    <mergeCell ref="E49:E50"/>
    <mergeCell ref="F49:H49"/>
    <mergeCell ref="A90:A91"/>
    <mergeCell ref="F90:H90"/>
    <mergeCell ref="I90:I91"/>
    <mergeCell ref="J90:J91"/>
    <mergeCell ref="B90:B91"/>
    <mergeCell ref="C90:C91"/>
    <mergeCell ref="D90:D91"/>
    <mergeCell ref="E90:E91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224:I225"/>
    <mergeCell ref="J224:J225"/>
    <mergeCell ref="A224:A225"/>
    <mergeCell ref="B224:B225"/>
    <mergeCell ref="C224:C225"/>
    <mergeCell ref="D224:D225"/>
    <mergeCell ref="E224:E225"/>
    <mergeCell ref="F224:H224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J306:J307"/>
    <mergeCell ref="C306:C307"/>
    <mergeCell ref="D306:D307"/>
    <mergeCell ref="A306:A307"/>
    <mergeCell ref="B306:B307"/>
    <mergeCell ref="E306:E307"/>
    <mergeCell ref="F306:H306"/>
    <mergeCell ref="I306:I307"/>
    <mergeCell ref="I607:I608"/>
    <mergeCell ref="J607:J608"/>
    <mergeCell ref="A607:A608"/>
    <mergeCell ref="B607:B608"/>
    <mergeCell ref="C607:C608"/>
    <mergeCell ref="D607:D608"/>
    <mergeCell ref="E607:E608"/>
    <mergeCell ref="F607:H607"/>
    <mergeCell ref="F432:H432"/>
    <mergeCell ref="I432:I433"/>
    <mergeCell ref="J432:J433"/>
    <mergeCell ref="A432:A433"/>
    <mergeCell ref="B432:B433"/>
    <mergeCell ref="C432:C433"/>
    <mergeCell ref="D432:D433"/>
    <mergeCell ref="E432:E433"/>
    <mergeCell ref="I472:I473"/>
    <mergeCell ref="J472:J473"/>
    <mergeCell ref="A472:A473"/>
    <mergeCell ref="B472:B473"/>
    <mergeCell ref="C472:C473"/>
    <mergeCell ref="D472:D473"/>
    <mergeCell ref="E472:E473"/>
    <mergeCell ref="F472:H472"/>
    <mergeCell ref="I1122:I1123"/>
    <mergeCell ref="J1122:J1123"/>
    <mergeCell ref="A1122:A1123"/>
    <mergeCell ref="B1122:B1123"/>
    <mergeCell ref="C1122:C1123"/>
    <mergeCell ref="D1122:D1123"/>
    <mergeCell ref="E1122:E1123"/>
    <mergeCell ref="F1122:H1122"/>
    <mergeCell ref="I567:I568"/>
    <mergeCell ref="J567:J568"/>
    <mergeCell ref="A567:A568"/>
    <mergeCell ref="B567:B568"/>
    <mergeCell ref="C567:C568"/>
    <mergeCell ref="D567:D568"/>
    <mergeCell ref="E567:E568"/>
    <mergeCell ref="F567:H567"/>
    <mergeCell ref="I650:I651"/>
    <mergeCell ref="J650:J651"/>
    <mergeCell ref="A650:A651"/>
    <mergeCell ref="B650:B651"/>
    <mergeCell ref="C650:C651"/>
    <mergeCell ref="D650:D651"/>
    <mergeCell ref="E650:E651"/>
    <mergeCell ref="F650:H650"/>
    <mergeCell ref="I1444:I1445"/>
    <mergeCell ref="J1444:J1445"/>
    <mergeCell ref="A1444:A1445"/>
    <mergeCell ref="B1444:B1445"/>
    <mergeCell ref="C1444:C1445"/>
    <mergeCell ref="D1444:D1445"/>
    <mergeCell ref="E1444:E1445"/>
    <mergeCell ref="F1444:H1444"/>
    <mergeCell ref="I888:I889"/>
    <mergeCell ref="J888:J889"/>
    <mergeCell ref="A888:A889"/>
    <mergeCell ref="B888:B889"/>
    <mergeCell ref="C888:C889"/>
    <mergeCell ref="D888:D889"/>
    <mergeCell ref="E888:E889"/>
    <mergeCell ref="F888:H888"/>
    <mergeCell ref="I1223:I1224"/>
    <mergeCell ref="J1223:J1224"/>
    <mergeCell ref="A1223:A1224"/>
    <mergeCell ref="B1223:B1224"/>
    <mergeCell ref="C1223:C1224"/>
    <mergeCell ref="D1223:D1224"/>
    <mergeCell ref="E1223:E1224"/>
    <mergeCell ref="F1223:H1223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9"/>
  <sheetViews>
    <sheetView topLeftCell="A285" workbookViewId="0">
      <selection activeCell="D294" sqref="D294:D29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CCAJ-SC59/297/22</t>
        </is>
      </c>
      <c r="B5" s="6" t="n">
        <v>44926.66978219907</v>
      </c>
      <c r="C5" s="5" t="inlineStr">
        <is>
          <t>4262 JUAN GILBERTO PARADA ROJAS</t>
        </is>
      </c>
      <c r="D5" s="7" t="n"/>
      <c r="E5" s="8" t="n"/>
      <c r="F5" s="9" t="n">
        <v>288.88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5" t="inlineStr">
        <is>
          <t>CCAJ-SC59/297/22</t>
        </is>
      </c>
      <c r="B6" s="6" t="n">
        <v>44926.66978219907</v>
      </c>
      <c r="C6" s="5" t="inlineStr">
        <is>
          <t>4262 JUAN GILBERTO PARADA ROJAS</t>
        </is>
      </c>
      <c r="D6" s="7" t="n"/>
      <c r="E6" s="8" t="n"/>
      <c r="H6" s="9" t="n">
        <v>133.21</v>
      </c>
      <c r="I6" s="5" t="inlineStr">
        <is>
          <t>TARJETA DE DÉBITO/CRÉDITO</t>
        </is>
      </c>
      <c r="J6" s="5" t="inlineStr">
        <is>
          <t>4262 JUAN GILBERTO PARADA ROJAS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112517540</v>
      </c>
      <c r="E8" s="14" t="n">
        <v>112517732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8" t="inlineStr">
        <is>
          <t>Cierre Caja</t>
        </is>
      </c>
      <c r="B13" s="98" t="inlineStr">
        <is>
          <t>Fecha</t>
        </is>
      </c>
      <c r="C13" s="98" t="inlineStr">
        <is>
          <t>Cajero</t>
        </is>
      </c>
      <c r="D13" s="98" t="inlineStr">
        <is>
          <t>Nro Voucher</t>
        </is>
      </c>
      <c r="E13" s="98" t="inlineStr">
        <is>
          <t>Nro Cuenta</t>
        </is>
      </c>
      <c r="F13" s="98" t="inlineStr">
        <is>
          <t>Tipo Ingreso</t>
        </is>
      </c>
      <c r="G13" s="99" t="n"/>
      <c r="H13" s="100" t="n"/>
      <c r="I13" s="98" t="inlineStr">
        <is>
          <t>TIPO DE INGRESO</t>
        </is>
      </c>
      <c r="J13" s="98" t="inlineStr">
        <is>
          <t>Cobrador</t>
        </is>
      </c>
    </row>
    <row r="14">
      <c r="A14" s="101" t="n"/>
      <c r="B14" s="101" t="n"/>
      <c r="C14" s="101" t="n"/>
      <c r="D14" s="101" t="n"/>
      <c r="E14" s="101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101" t="n"/>
      <c r="J14" s="101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5" t="inlineStr">
        <is>
          <t>CCAJ-SC59/1/23</t>
        </is>
      </c>
      <c r="B24" s="6" t="n">
        <v>44929.79590332176</v>
      </c>
      <c r="C24" s="5" t="inlineStr">
        <is>
          <t>4262 JUAN GILBERTO PARADA ROJAS</t>
        </is>
      </c>
      <c r="D24" s="7" t="n"/>
      <c r="E24" s="8" t="n"/>
      <c r="F24" s="9" t="n">
        <v>642.1799999999999</v>
      </c>
      <c r="I24" s="10" t="inlineStr">
        <is>
          <t>EFECTIVO</t>
        </is>
      </c>
      <c r="J24" s="5" t="inlineStr">
        <is>
          <t>4262 JUAN GILBERTO PARADA ROJAS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112518943</v>
      </c>
      <c r="E26" s="14" t="n">
        <v>112519147</v>
      </c>
      <c r="H26" s="9" t="n"/>
      <c r="I26" s="10" t="n"/>
      <c r="J26" s="8" t="n"/>
    </row>
    <row r="27">
      <c r="A27" s="5" t="n"/>
      <c r="B27" s="6" t="n"/>
      <c r="C27" s="5" t="n"/>
      <c r="D27" s="7" t="n"/>
      <c r="E27" s="8" t="n"/>
      <c r="H27" s="9" t="n"/>
      <c r="I27" s="10" t="n"/>
      <c r="J27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8" t="inlineStr">
        <is>
          <t>Cierre Caja</t>
        </is>
      </c>
      <c r="B31" s="98" t="inlineStr">
        <is>
          <t>Fecha</t>
        </is>
      </c>
      <c r="C31" s="98" t="inlineStr">
        <is>
          <t>Cajero</t>
        </is>
      </c>
      <c r="D31" s="98" t="inlineStr">
        <is>
          <t>Nro Voucher</t>
        </is>
      </c>
      <c r="E31" s="98" t="inlineStr">
        <is>
          <t>Nro Cuenta</t>
        </is>
      </c>
      <c r="F31" s="98" t="inlineStr">
        <is>
          <t>Tipo Ingreso</t>
        </is>
      </c>
      <c r="G31" s="99" t="n"/>
      <c r="H31" s="100" t="n"/>
      <c r="I31" s="98" t="inlineStr">
        <is>
          <t>TIPO DE INGRESO</t>
        </is>
      </c>
      <c r="J31" s="98" t="inlineStr">
        <is>
          <t>Cobrador</t>
        </is>
      </c>
    </row>
    <row r="32">
      <c r="A32" s="101" t="n"/>
      <c r="B32" s="101" t="n"/>
      <c r="C32" s="101" t="n"/>
      <c r="D32" s="101" t="n"/>
      <c r="E32" s="101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101" t="n"/>
      <c r="J32" s="101" t="n"/>
    </row>
    <row r="33">
      <c r="A33" s="5" t="inlineStr">
        <is>
          <t>CCAJ-SC59/2/23</t>
        </is>
      </c>
      <c r="B33" s="6" t="n">
        <v>44930.79966034722</v>
      </c>
      <c r="C33" s="5" t="inlineStr">
        <is>
          <t>4262 JUAN GILBERTO PARADA ROJAS</t>
        </is>
      </c>
      <c r="D33" s="7" t="n"/>
      <c r="E33" s="8" t="n"/>
      <c r="F33" s="9" t="n">
        <v>3412.25</v>
      </c>
      <c r="I33" s="10" t="inlineStr">
        <is>
          <t>EFECTIVO</t>
        </is>
      </c>
      <c r="J33" s="5" t="inlineStr">
        <is>
          <t>4262 JUAN GILBERTO PARADA ROJAS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112539397</v>
      </c>
      <c r="E35" s="14" t="n">
        <v>112556923</v>
      </c>
      <c r="H35" s="9" t="n"/>
      <c r="I35" s="10" t="n"/>
      <c r="J35" s="8" t="n"/>
    </row>
    <row r="36" ht="15.75" customHeight="1">
      <c r="D36" s="43" t="n">
        <v>112521193</v>
      </c>
      <c r="E36" s="22" t="n">
        <v>112521521</v>
      </c>
      <c r="F36" s="44" t="inlineStr">
        <is>
          <t>ANULADO</t>
        </is>
      </c>
    </row>
    <row r="37">
      <c r="A37" s="17" t="inlineStr">
        <is>
          <t>cierres de los dep. del 04/01/23 y 05/01/23 se depositaron el 06/01/23 s/g correo del 06/01/23</t>
        </is>
      </c>
      <c r="B37" s="17" t="n"/>
      <c r="C37" s="17" t="n"/>
      <c r="D37" s="17" t="n"/>
      <c r="E37" s="17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8" t="inlineStr">
        <is>
          <t>Cierre Caja</t>
        </is>
      </c>
      <c r="B42" s="98" t="inlineStr">
        <is>
          <t>Fecha</t>
        </is>
      </c>
      <c r="C42" s="98" t="inlineStr">
        <is>
          <t>Cajero</t>
        </is>
      </c>
      <c r="D42" s="98" t="inlineStr">
        <is>
          <t>Nro Voucher</t>
        </is>
      </c>
      <c r="E42" s="98" t="inlineStr">
        <is>
          <t>Nro Cuenta</t>
        </is>
      </c>
      <c r="F42" s="98" t="inlineStr">
        <is>
          <t>Tipo Ingreso</t>
        </is>
      </c>
      <c r="G42" s="99" t="n"/>
      <c r="H42" s="100" t="n"/>
      <c r="I42" s="98" t="inlineStr">
        <is>
          <t>TIPO DE INGRESO</t>
        </is>
      </c>
      <c r="J42" s="98" t="inlineStr">
        <is>
          <t>Cobrador</t>
        </is>
      </c>
    </row>
    <row r="43">
      <c r="A43" s="101" t="n"/>
      <c r="B43" s="101" t="n"/>
      <c r="C43" s="101" t="n"/>
      <c r="D43" s="101" t="n"/>
      <c r="E43" s="101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101" t="n"/>
      <c r="J43" s="101" t="n"/>
    </row>
    <row r="44">
      <c r="A44" s="5" t="inlineStr">
        <is>
          <t>CCAJ-SC59/3/23</t>
        </is>
      </c>
      <c r="B44" s="6" t="n">
        <v>44931.80004372685</v>
      </c>
      <c r="C44" s="5" t="inlineStr">
        <is>
          <t xml:space="preserve">4262 JUAN GILBERTO PARADA </t>
        </is>
      </c>
      <c r="D44" s="7" t="n"/>
      <c r="E44" s="8" t="n"/>
      <c r="F44" s="9" t="n">
        <v>866.12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112539642</v>
      </c>
      <c r="E46" s="14" t="n">
        <v>112556924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8" t="inlineStr">
        <is>
          <t>Cierre Caja</t>
        </is>
      </c>
      <c r="B51" s="98" t="inlineStr">
        <is>
          <t>Fecha</t>
        </is>
      </c>
      <c r="C51" s="98" t="inlineStr">
        <is>
          <t>Cajero</t>
        </is>
      </c>
      <c r="D51" s="98" t="inlineStr">
        <is>
          <t>Nro Voucher</t>
        </is>
      </c>
      <c r="E51" s="98" t="inlineStr">
        <is>
          <t>Nro Cuenta</t>
        </is>
      </c>
      <c r="F51" s="98" t="inlineStr">
        <is>
          <t>Tipo Ingreso</t>
        </is>
      </c>
      <c r="G51" s="99" t="n"/>
      <c r="H51" s="100" t="n"/>
      <c r="I51" s="98" t="inlineStr">
        <is>
          <t>TIPO DE INGRESO</t>
        </is>
      </c>
      <c r="J51" s="98" t="inlineStr">
        <is>
          <t>Cobrador</t>
        </is>
      </c>
    </row>
    <row r="52">
      <c r="A52" s="101" t="n"/>
      <c r="B52" s="101" t="n"/>
      <c r="C52" s="101" t="n"/>
      <c r="D52" s="101" t="n"/>
      <c r="E52" s="101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101" t="n"/>
      <c r="J52" s="101" t="n"/>
    </row>
    <row r="53">
      <c r="A53" s="5" t="inlineStr">
        <is>
          <t>CCAJ-SC59/4/23</t>
        </is>
      </c>
      <c r="B53" s="6" t="n">
        <v>44932.79569850695</v>
      </c>
      <c r="C53" s="5" t="inlineStr">
        <is>
          <t>4262 JUAN GILBERTO PARADA ROJAS</t>
        </is>
      </c>
      <c r="D53" s="7" t="n"/>
      <c r="E53" s="8" t="n"/>
      <c r="F53" s="9" t="n">
        <v>363.43</v>
      </c>
      <c r="I53" s="10" t="inlineStr">
        <is>
          <t>EFECTIVO</t>
        </is>
      </c>
      <c r="J53" s="5" t="inlineStr">
        <is>
          <t>4262 JUAN GILBERTO PARADA ROJAS</t>
        </is>
      </c>
    </row>
    <row r="54">
      <c r="A54" s="5" t="inlineStr">
        <is>
          <t>CCAJ-SC59/4/23</t>
        </is>
      </c>
      <c r="B54" s="6" t="n">
        <v>44932.79569850695</v>
      </c>
      <c r="C54" s="5" t="inlineStr">
        <is>
          <t>4262 JUAN GILBERTO PARADA ROJAS</t>
        </is>
      </c>
      <c r="D54" s="7" t="n"/>
      <c r="E54" s="8" t="n"/>
      <c r="H54" s="9" t="n">
        <v>81.56999999999999</v>
      </c>
      <c r="I54" s="5" t="inlineStr">
        <is>
          <t>TARJETA DE DÉBITO/CRÉDITO</t>
        </is>
      </c>
      <c r="J54" s="5" t="inlineStr">
        <is>
          <t>4262 JUAN GILBERTO PARADA ROJAS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112539868</v>
      </c>
      <c r="E56" s="14" t="n">
        <v>112556925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8" t="inlineStr">
        <is>
          <t>Cierre Caja</t>
        </is>
      </c>
      <c r="B61" s="98" t="inlineStr">
        <is>
          <t>Fecha</t>
        </is>
      </c>
      <c r="C61" s="98" t="inlineStr">
        <is>
          <t>Cajero</t>
        </is>
      </c>
      <c r="D61" s="98" t="inlineStr">
        <is>
          <t>Nro Voucher</t>
        </is>
      </c>
      <c r="E61" s="98" t="inlineStr">
        <is>
          <t>Nro Cuenta</t>
        </is>
      </c>
      <c r="F61" s="98" t="inlineStr">
        <is>
          <t>Tipo Ingreso</t>
        </is>
      </c>
      <c r="G61" s="99" t="n"/>
      <c r="H61" s="100" t="n"/>
      <c r="I61" s="98" t="inlineStr">
        <is>
          <t>TIPO DE INGRESO</t>
        </is>
      </c>
      <c r="J61" s="98" t="inlineStr">
        <is>
          <t>Cobrador</t>
        </is>
      </c>
    </row>
    <row r="62">
      <c r="A62" s="101" t="n"/>
      <c r="B62" s="101" t="n"/>
      <c r="C62" s="101" t="n"/>
      <c r="D62" s="101" t="n"/>
      <c r="E62" s="101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101" t="n"/>
      <c r="J62" s="101" t="n"/>
    </row>
    <row r="63">
      <c r="A63" s="5" t="inlineStr">
        <is>
          <t>CCAJ-SC59/5/23</t>
        </is>
      </c>
      <c r="B63" s="6" t="n">
        <v>44933.58577604167</v>
      </c>
      <c r="C63" s="5" t="inlineStr">
        <is>
          <t>4262 JUAN GILBERTO PARADA ROJAS</t>
        </is>
      </c>
      <c r="D63" s="7" t="n"/>
      <c r="E63" s="8" t="n"/>
      <c r="F63" s="9" t="n">
        <v>1166.11</v>
      </c>
      <c r="I63" s="10" t="inlineStr">
        <is>
          <t>EFECTIVO</t>
        </is>
      </c>
      <c r="J63" s="5" t="inlineStr">
        <is>
          <t>4262 JUAN GILBERTO PARADA ROJAS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112563517</v>
      </c>
      <c r="E65" s="14" t="n">
        <v>112563584</v>
      </c>
      <c r="H65" s="9" t="n"/>
      <c r="I65" s="10" t="n"/>
      <c r="J65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8" t="inlineStr">
        <is>
          <t>Cierre Caja</t>
        </is>
      </c>
      <c r="B70" s="98" t="inlineStr">
        <is>
          <t>Fecha</t>
        </is>
      </c>
      <c r="C70" s="98" t="inlineStr">
        <is>
          <t>Cajero</t>
        </is>
      </c>
      <c r="D70" s="98" t="inlineStr">
        <is>
          <t>Nro Voucher</t>
        </is>
      </c>
      <c r="E70" s="98" t="inlineStr">
        <is>
          <t>Nro Cuenta</t>
        </is>
      </c>
      <c r="F70" s="98" t="inlineStr">
        <is>
          <t>Tipo Ingreso</t>
        </is>
      </c>
      <c r="G70" s="99" t="n"/>
      <c r="H70" s="100" t="n"/>
      <c r="I70" s="98" t="inlineStr">
        <is>
          <t>TIPO DE INGRESO</t>
        </is>
      </c>
      <c r="J70" s="98" t="inlineStr">
        <is>
          <t>Cobrador</t>
        </is>
      </c>
    </row>
    <row r="71">
      <c r="A71" s="101" t="n"/>
      <c r="B71" s="101" t="n"/>
      <c r="C71" s="101" t="n"/>
      <c r="D71" s="101" t="n"/>
      <c r="E71" s="101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101" t="n"/>
      <c r="J71" s="101" t="n"/>
    </row>
    <row r="72">
      <c r="A72" s="5" t="inlineStr">
        <is>
          <t>CCAJ-SC59/6/23</t>
        </is>
      </c>
      <c r="B72" s="6" t="n">
        <v>44935.79957758102</v>
      </c>
      <c r="C72" s="5" t="inlineStr">
        <is>
          <t>4262 JUAN GILBERTO PARADA ROJAS</t>
        </is>
      </c>
      <c r="D72" s="7" t="n"/>
      <c r="E72" s="8" t="n"/>
      <c r="F72" s="9" t="n">
        <v>358.78</v>
      </c>
      <c r="I72" s="10" t="inlineStr">
        <is>
          <t>EFECTIVO</t>
        </is>
      </c>
      <c r="J72" s="5" t="inlineStr">
        <is>
          <t>4262 JUAN GILBERTO PARADA ROJAS</t>
        </is>
      </c>
    </row>
    <row r="73">
      <c r="A73" s="5" t="inlineStr">
        <is>
          <t>CCAJ-SC59/6/23</t>
        </is>
      </c>
      <c r="B73" s="6" t="n">
        <v>44935.79957758102</v>
      </c>
      <c r="C73" s="5" t="inlineStr">
        <is>
          <t>4262 JUAN GILBERTO PARADA ROJAS</t>
        </is>
      </c>
      <c r="D73" s="7" t="n"/>
      <c r="E73" s="8" t="n"/>
      <c r="H73" s="9" t="n">
        <v>71.59999999999999</v>
      </c>
      <c r="I73" s="5" t="inlineStr">
        <is>
          <t>TARJETA DE DÉBITO/CRÉDITO</t>
        </is>
      </c>
      <c r="J73" s="5" t="inlineStr">
        <is>
          <t>4262 JUAN GILBERTO PARADA ROJAS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47" t="n">
        <v>112570460</v>
      </c>
      <c r="E75" s="14" t="n">
        <v>112576662</v>
      </c>
      <c r="H75" s="9" t="n"/>
      <c r="I75" s="10" t="n"/>
      <c r="J75" s="5" t="n"/>
    </row>
    <row r="76">
      <c r="D76" s="48" t="inlineStr">
        <is>
          <t>realizo el traslado el Boot</t>
        </is>
      </c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10/01/2022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98" t="inlineStr">
        <is>
          <t>Cierre Caja</t>
        </is>
      </c>
      <c r="B80" s="98" t="inlineStr">
        <is>
          <t>Fecha</t>
        </is>
      </c>
      <c r="C80" s="98" t="inlineStr">
        <is>
          <t>Cajero</t>
        </is>
      </c>
      <c r="D80" s="98" t="inlineStr">
        <is>
          <t>Nro Voucher</t>
        </is>
      </c>
      <c r="E80" s="98" t="inlineStr">
        <is>
          <t>Nro Cuenta</t>
        </is>
      </c>
      <c r="F80" s="98" t="inlineStr">
        <is>
          <t>Tipo Ingreso</t>
        </is>
      </c>
      <c r="G80" s="99" t="n"/>
      <c r="H80" s="100" t="n"/>
      <c r="I80" s="98" t="inlineStr">
        <is>
          <t>TIPO DE INGRESO</t>
        </is>
      </c>
      <c r="J80" s="98" t="inlineStr">
        <is>
          <t>Cobrador</t>
        </is>
      </c>
    </row>
    <row r="81">
      <c r="A81" s="101" t="n"/>
      <c r="B81" s="101" t="n"/>
      <c r="C81" s="101" t="n"/>
      <c r="D81" s="101" t="n"/>
      <c r="E81" s="101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101" t="n"/>
      <c r="J81" s="101" t="n"/>
    </row>
    <row r="82">
      <c r="A82" s="5" t="inlineStr">
        <is>
          <t>CCAJ-SC59/7/23</t>
        </is>
      </c>
      <c r="B82" s="6" t="n">
        <v>44936.79926962963</v>
      </c>
      <c r="C82" s="5" t="inlineStr">
        <is>
          <t>4262 JUAN GILBERTO PARADA ROJAS</t>
        </is>
      </c>
      <c r="D82" s="7" t="n"/>
      <c r="E82" s="8" t="n"/>
      <c r="F82" s="9" t="n">
        <v>1038.59</v>
      </c>
      <c r="I82" s="10" t="inlineStr">
        <is>
          <t>EFECTIVO</t>
        </is>
      </c>
      <c r="J82" s="5" t="inlineStr">
        <is>
          <t>4262 JUAN GILBERTO PARADA ROJAS</t>
        </is>
      </c>
    </row>
    <row r="83">
      <c r="A83" s="5" t="inlineStr">
        <is>
          <t>CCAJ-SC59/7/23</t>
        </is>
      </c>
      <c r="B83" s="6" t="n">
        <v>44936.79926962963</v>
      </c>
      <c r="C83" s="5" t="inlineStr">
        <is>
          <t>4262 JUAN GILBERTO PARADA ROJAS</t>
        </is>
      </c>
      <c r="D83" s="7" t="n"/>
      <c r="E83" s="8" t="n"/>
      <c r="H83" s="9" t="n">
        <v>257.4</v>
      </c>
      <c r="I83" s="5" t="inlineStr">
        <is>
          <t>TARJETA DE DÉBITO/CRÉDITO</t>
        </is>
      </c>
      <c r="J83" s="5" t="inlineStr">
        <is>
          <t>4262 JUAN GILBERTO PARADA ROJAS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28" t="n">
        <v>112576468</v>
      </c>
      <c r="E85" s="14" t="n">
        <v>112576663</v>
      </c>
      <c r="H85" s="9" t="n"/>
      <c r="I85" s="10" t="n"/>
      <c r="J85" s="5" t="n"/>
    </row>
    <row r="86">
      <c r="A86" s="5" t="n"/>
      <c r="B86" s="6" t="n"/>
      <c r="C86" s="5" t="n"/>
      <c r="D86" s="7" t="n"/>
      <c r="E86" s="8" t="n"/>
      <c r="H86" s="9" t="n"/>
      <c r="I86" s="10" t="n"/>
      <c r="J86" s="5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11/01/2022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98" t="inlineStr">
        <is>
          <t>Cierre Caja</t>
        </is>
      </c>
      <c r="B90" s="98" t="inlineStr">
        <is>
          <t>Fecha</t>
        </is>
      </c>
      <c r="C90" s="98" t="inlineStr">
        <is>
          <t>Cajero</t>
        </is>
      </c>
      <c r="D90" s="98" t="inlineStr">
        <is>
          <t>Nro Voucher</t>
        </is>
      </c>
      <c r="E90" s="98" t="inlineStr">
        <is>
          <t>Nro Cuenta</t>
        </is>
      </c>
      <c r="F90" s="98" t="inlineStr">
        <is>
          <t>Tipo Ingreso</t>
        </is>
      </c>
      <c r="G90" s="99" t="n"/>
      <c r="H90" s="100" t="n"/>
      <c r="I90" s="98" t="inlineStr">
        <is>
          <t>TIPO DE INGRESO</t>
        </is>
      </c>
      <c r="J90" s="98" t="inlineStr">
        <is>
          <t>Cobrador</t>
        </is>
      </c>
    </row>
    <row r="91">
      <c r="A91" s="101" t="n"/>
      <c r="B91" s="101" t="n"/>
      <c r="C91" s="101" t="n"/>
      <c r="D91" s="101" t="n"/>
      <c r="E91" s="101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101" t="n"/>
      <c r="J91" s="101" t="n"/>
    </row>
    <row r="92">
      <c r="A92" s="5" t="inlineStr">
        <is>
          <t>CCAJ-SC59/8/23</t>
        </is>
      </c>
      <c r="B92" s="6" t="n">
        <v>44937.79898069445</v>
      </c>
      <c r="C92" s="5" t="inlineStr">
        <is>
          <t>4262 JUAN GILBERTO PARADA ROJAS</t>
        </is>
      </c>
      <c r="D92" s="7" t="n"/>
      <c r="E92" s="8" t="n"/>
      <c r="F92" s="9" t="n">
        <v>1995.72</v>
      </c>
      <c r="I92" s="10" t="inlineStr">
        <is>
          <t>EFECTIVO</t>
        </is>
      </c>
      <c r="J92" s="5" t="inlineStr">
        <is>
          <t>4262 JUAN GILBERTO PARADA ROJAS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H93" s="9" t="n"/>
      <c r="I93" s="10" t="n"/>
      <c r="J93" s="8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28" t="n">
        <v>112584031</v>
      </c>
      <c r="E94" s="14" t="n">
        <v>112584173</v>
      </c>
      <c r="H94" s="9" t="n"/>
      <c r="I94" s="10" t="n"/>
      <c r="J94" s="8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12/01/2022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98" t="inlineStr">
        <is>
          <t>Cierre Caja</t>
        </is>
      </c>
      <c r="B99" s="98" t="inlineStr">
        <is>
          <t>Fecha</t>
        </is>
      </c>
      <c r="C99" s="98" t="inlineStr">
        <is>
          <t>Cajero</t>
        </is>
      </c>
      <c r="D99" s="98" t="inlineStr">
        <is>
          <t>Nro Voucher</t>
        </is>
      </c>
      <c r="E99" s="98" t="inlineStr">
        <is>
          <t>Nro Cuenta</t>
        </is>
      </c>
      <c r="F99" s="98" t="inlineStr">
        <is>
          <t>Tipo Ingreso</t>
        </is>
      </c>
      <c r="G99" s="99" t="n"/>
      <c r="H99" s="100" t="n"/>
      <c r="I99" s="98" t="inlineStr">
        <is>
          <t>TIPO DE INGRESO</t>
        </is>
      </c>
      <c r="J99" s="98" t="inlineStr">
        <is>
          <t>Cobrador</t>
        </is>
      </c>
    </row>
    <row r="100">
      <c r="A100" s="101" t="n"/>
      <c r="B100" s="101" t="n"/>
      <c r="C100" s="101" t="n"/>
      <c r="D100" s="101" t="n"/>
      <c r="E100" s="101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101" t="n"/>
      <c r="J100" s="101" t="n"/>
    </row>
    <row r="101">
      <c r="A101" s="5" t="inlineStr">
        <is>
          <t>CCAJ-SC59/9/23</t>
        </is>
      </c>
      <c r="B101" s="6" t="n">
        <v>44938.79483770833</v>
      </c>
      <c r="C101" s="5" t="inlineStr">
        <is>
          <t>4262 JUAN GILBERTO PARADA ROJAS</t>
        </is>
      </c>
      <c r="D101" s="7" t="n"/>
      <c r="E101" s="8" t="n"/>
      <c r="F101" s="9" t="n">
        <v>626.76</v>
      </c>
      <c r="I101" s="10" t="inlineStr">
        <is>
          <t>EFECTIVO</t>
        </is>
      </c>
      <c r="J101" s="5" t="inlineStr">
        <is>
          <t>4262 JUAN GILBERTO PARADA ROJAS</t>
        </is>
      </c>
    </row>
    <row r="102">
      <c r="A102" s="11" t="inlineStr">
        <is>
          <t>SAP</t>
        </is>
      </c>
      <c r="B102" s="3" t="n"/>
      <c r="C102" s="3" t="n"/>
      <c r="D102" s="7" t="n"/>
      <c r="E102" s="8" t="n"/>
      <c r="F102" s="9" t="n"/>
      <c r="I102" s="10" t="n"/>
      <c r="J102" s="8" t="n"/>
    </row>
    <row r="103" ht="15.75" customHeight="1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47" t="n">
        <v>112587038</v>
      </c>
      <c r="E103" s="14" t="n">
        <v>112587211</v>
      </c>
      <c r="I103" s="10" t="n"/>
      <c r="J103" s="8" t="n"/>
    </row>
    <row r="104">
      <c r="A104" s="5" t="n"/>
      <c r="B104" s="6" t="n"/>
      <c r="C104" s="5" t="n"/>
      <c r="D104" s="58" t="inlineStr">
        <is>
          <t>BOOT</t>
        </is>
      </c>
      <c r="E104" s="8" t="n"/>
      <c r="F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13/01/2022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8" t="inlineStr">
        <is>
          <t>Cierre Caja</t>
        </is>
      </c>
      <c r="B108" s="98" t="inlineStr">
        <is>
          <t>Fecha</t>
        </is>
      </c>
      <c r="C108" s="98" t="inlineStr">
        <is>
          <t>Cajero</t>
        </is>
      </c>
      <c r="D108" s="98" t="inlineStr">
        <is>
          <t>Nro Voucher</t>
        </is>
      </c>
      <c r="E108" s="98" t="inlineStr">
        <is>
          <t>Nro Cuenta</t>
        </is>
      </c>
      <c r="F108" s="98" t="inlineStr">
        <is>
          <t>Tipo Ingreso</t>
        </is>
      </c>
      <c r="G108" s="99" t="n"/>
      <c r="H108" s="100" t="n"/>
      <c r="I108" s="98" t="inlineStr">
        <is>
          <t>TIPO DE INGRESO</t>
        </is>
      </c>
      <c r="J108" s="98" t="inlineStr">
        <is>
          <t>Cobrador</t>
        </is>
      </c>
    </row>
    <row r="109">
      <c r="A109" s="101" t="n"/>
      <c r="B109" s="101" t="n"/>
      <c r="C109" s="101" t="n"/>
      <c r="D109" s="101" t="n"/>
      <c r="E109" s="101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101" t="n"/>
      <c r="J109" s="101" t="n"/>
    </row>
    <row r="110">
      <c r="A110" s="5" t="inlineStr">
        <is>
          <t>CCAJ-SC59/10/23</t>
        </is>
      </c>
      <c r="B110" s="6" t="n">
        <v>44939.79560642361</v>
      </c>
      <c r="C110" s="5" t="inlineStr">
        <is>
          <t>4262 JUAN GILBERTO PARADA ROJAS</t>
        </is>
      </c>
      <c r="D110" s="7" t="n"/>
      <c r="E110" s="8" t="n"/>
      <c r="F110" s="9" t="n">
        <v>1335.51</v>
      </c>
      <c r="I110" s="10" t="inlineStr">
        <is>
          <t>EFECTIVO</t>
        </is>
      </c>
      <c r="J110" s="5" t="inlineStr">
        <is>
          <t>4262 JUAN GILBERTO PARADA ROJAS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5" t="n"/>
      <c r="J111" s="8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112587040</v>
      </c>
      <c r="E112" s="14" t="n">
        <v>112587212</v>
      </c>
      <c r="H112" s="9" t="n"/>
      <c r="I112" s="5" t="n"/>
      <c r="J112" s="8" t="n"/>
    </row>
    <row r="113">
      <c r="A113" s="5" t="n"/>
      <c r="B113" s="6" t="n"/>
      <c r="C113" s="5" t="n"/>
      <c r="D113" s="7" t="n"/>
      <c r="E113" s="8" t="n"/>
      <c r="H113" s="9" t="n"/>
      <c r="I113" s="5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8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14/01/2022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8" t="inlineStr">
        <is>
          <t>Cierre Caja</t>
        </is>
      </c>
      <c r="B117" s="98" t="inlineStr">
        <is>
          <t>Fecha</t>
        </is>
      </c>
      <c r="C117" s="98" t="inlineStr">
        <is>
          <t>Cajero</t>
        </is>
      </c>
      <c r="D117" s="98" t="inlineStr">
        <is>
          <t>Nro Voucher</t>
        </is>
      </c>
      <c r="E117" s="98" t="inlineStr">
        <is>
          <t>Nro Cuenta</t>
        </is>
      </c>
      <c r="F117" s="98" t="inlineStr">
        <is>
          <t>Tipo Ingreso</t>
        </is>
      </c>
      <c r="G117" s="99" t="n"/>
      <c r="H117" s="100" t="n"/>
      <c r="I117" s="98" t="inlineStr">
        <is>
          <t>TIPO DE INGRESO</t>
        </is>
      </c>
      <c r="J117" s="98" t="inlineStr">
        <is>
          <t>Cobrador</t>
        </is>
      </c>
    </row>
    <row r="118">
      <c r="A118" s="101" t="n"/>
      <c r="B118" s="101" t="n"/>
      <c r="C118" s="101" t="n"/>
      <c r="D118" s="101" t="n"/>
      <c r="E118" s="101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101" t="n"/>
      <c r="J118" s="101" t="n"/>
    </row>
    <row r="119">
      <c r="A119" s="5" t="inlineStr">
        <is>
          <t>CCAJ-SC59/11/23</t>
        </is>
      </c>
      <c r="B119" s="6" t="n">
        <v>44940.59027109954</v>
      </c>
      <c r="C119" s="5" t="inlineStr">
        <is>
          <t>4262 JUAN GILBERTO PARADA ROJAS</t>
        </is>
      </c>
      <c r="D119" s="7" t="n"/>
      <c r="E119" s="8" t="n"/>
      <c r="F119" s="9" t="n">
        <v>517.13</v>
      </c>
      <c r="I119" s="10" t="inlineStr">
        <is>
          <t>EFECTIVO</t>
        </is>
      </c>
      <c r="J119" s="5" t="inlineStr">
        <is>
          <t>4262 JUAN GILBERTO PARADA ROJAS</t>
        </is>
      </c>
    </row>
    <row r="120">
      <c r="A120" s="5" t="inlineStr">
        <is>
          <t>CCAJ-SC59/11/23</t>
        </is>
      </c>
      <c r="B120" s="6" t="n">
        <v>44940.59027109954</v>
      </c>
      <c r="C120" s="5" t="inlineStr">
        <is>
          <t>4262 JUAN GILBERTO PARADA ROJAS</t>
        </is>
      </c>
      <c r="D120" s="7" t="n"/>
      <c r="E120" s="8" t="n"/>
      <c r="H120" s="9" t="n">
        <v>193.87</v>
      </c>
      <c r="I120" s="5" t="inlineStr">
        <is>
          <t>TARJETA DE DÉBITO/CRÉDITO</t>
        </is>
      </c>
      <c r="J120" s="5" t="inlineStr">
        <is>
          <t>4262 JUAN GILBERTO PARADA ROJAS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H121" s="9" t="n"/>
      <c r="I121" s="5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112599498</v>
      </c>
      <c r="E122" s="14" t="n">
        <v>112603473</v>
      </c>
      <c r="H122" s="9" t="n"/>
      <c r="I122" s="5" t="n"/>
      <c r="J122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16/01/2022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8" t="inlineStr">
        <is>
          <t>Cierre Caja</t>
        </is>
      </c>
      <c r="B127" s="98" t="inlineStr">
        <is>
          <t>Fecha</t>
        </is>
      </c>
      <c r="C127" s="98" t="inlineStr">
        <is>
          <t>Cajero</t>
        </is>
      </c>
      <c r="D127" s="98" t="inlineStr">
        <is>
          <t>Nro Voucher</t>
        </is>
      </c>
      <c r="E127" s="98" t="inlineStr">
        <is>
          <t>Nro Cuenta</t>
        </is>
      </c>
      <c r="F127" s="98" t="inlineStr">
        <is>
          <t>Tipo Ingreso</t>
        </is>
      </c>
      <c r="G127" s="99" t="n"/>
      <c r="H127" s="100" t="n"/>
      <c r="I127" s="98" t="inlineStr">
        <is>
          <t>TIPO DE INGRESO</t>
        </is>
      </c>
      <c r="J127" s="98" t="inlineStr">
        <is>
          <t>Cobrador</t>
        </is>
      </c>
    </row>
    <row r="128">
      <c r="A128" s="101" t="n"/>
      <c r="B128" s="101" t="n"/>
      <c r="C128" s="101" t="n"/>
      <c r="D128" s="101" t="n"/>
      <c r="E128" s="101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101" t="n"/>
      <c r="J128" s="101" t="n"/>
    </row>
    <row r="129">
      <c r="A129" s="5" t="inlineStr">
        <is>
          <t>CCAJ-SC59/12/23</t>
        </is>
      </c>
      <c r="B129" s="6" t="n">
        <v>44942.79686458333</v>
      </c>
      <c r="C129" s="5" t="inlineStr">
        <is>
          <t>4262 JUAN GILBERTO PARADA ROJAS</t>
        </is>
      </c>
      <c r="D129" s="7" t="n"/>
      <c r="E129" s="8" t="n"/>
      <c r="F129" s="9" t="n">
        <v>905.08</v>
      </c>
      <c r="I129" s="10" t="inlineStr">
        <is>
          <t>EFECTIVO</t>
        </is>
      </c>
      <c r="J129" s="5" t="inlineStr">
        <is>
          <t>4262 JUAN GILBERTO PARADA ROJAS</t>
        </is>
      </c>
    </row>
    <row r="130">
      <c r="A130" s="5" t="inlineStr">
        <is>
          <t>CCAJ-SC59/12/23</t>
        </is>
      </c>
      <c r="B130" s="6" t="n">
        <v>44942.79686458333</v>
      </c>
      <c r="C130" s="5" t="inlineStr">
        <is>
          <t>4262 JUAN GILBERTO PARADA ROJAS</t>
        </is>
      </c>
      <c r="D130" s="7" t="n"/>
      <c r="E130" s="8" t="n"/>
      <c r="H130" s="9" t="n">
        <v>47.3</v>
      </c>
      <c r="I130" s="5" t="inlineStr">
        <is>
          <t>TARJETA DE DÉBITO/CRÉDITO</t>
        </is>
      </c>
      <c r="J130" s="5" t="inlineStr">
        <is>
          <t>4262 JUAN GILBERTO PARADA ROJAS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H131" s="9" t="n"/>
      <c r="I131" s="10" t="n"/>
      <c r="J131" s="5" t="n"/>
    </row>
    <row r="132" ht="15.75" customHeight="1">
      <c r="A132" s="13" t="inlineStr">
        <is>
          <t>FECHA</t>
        </is>
      </c>
      <c r="B132" s="13" t="inlineStr">
        <is>
          <t>CIERRE DE CAJA</t>
        </is>
      </c>
      <c r="C132" s="13" t="inlineStr">
        <is>
          <t>IMPORTE</t>
        </is>
      </c>
      <c r="D132" s="56" t="n">
        <v>112610906</v>
      </c>
      <c r="E132" s="14" t="n">
        <v>112617426</v>
      </c>
      <c r="H132" s="9" t="n"/>
      <c r="I132" s="10" t="n"/>
      <c r="J132" s="5" t="n"/>
    </row>
    <row r="133">
      <c r="D133" s="57" t="inlineStr">
        <is>
          <t>BOT 5</t>
        </is>
      </c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17/01/2022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8" t="inlineStr">
        <is>
          <t>Cierre Caja</t>
        </is>
      </c>
      <c r="B137" s="98" t="inlineStr">
        <is>
          <t>Fecha</t>
        </is>
      </c>
      <c r="C137" s="98" t="inlineStr">
        <is>
          <t>Cajero</t>
        </is>
      </c>
      <c r="D137" s="98" t="inlineStr">
        <is>
          <t>Nro Voucher</t>
        </is>
      </c>
      <c r="E137" s="98" t="inlineStr">
        <is>
          <t>Nro Cuenta</t>
        </is>
      </c>
      <c r="F137" s="98" t="inlineStr">
        <is>
          <t>Tipo Ingreso</t>
        </is>
      </c>
      <c r="G137" s="99" t="n"/>
      <c r="H137" s="100" t="n"/>
      <c r="I137" s="98" t="inlineStr">
        <is>
          <t>TIPO DE INGRESO</t>
        </is>
      </c>
      <c r="J137" s="98" t="inlineStr">
        <is>
          <t>Cobrador</t>
        </is>
      </c>
    </row>
    <row r="138">
      <c r="A138" s="101" t="n"/>
      <c r="B138" s="101" t="n"/>
      <c r="C138" s="101" t="n"/>
      <c r="D138" s="101" t="n"/>
      <c r="E138" s="101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101" t="n"/>
      <c r="J138" s="101" t="n"/>
    </row>
    <row r="139">
      <c r="A139" s="5" t="inlineStr">
        <is>
          <t>CCAJ-SC59/13/23</t>
        </is>
      </c>
      <c r="B139" s="6" t="n">
        <v>44943.79951090278</v>
      </c>
      <c r="C139" s="5" t="inlineStr">
        <is>
          <t>4262 JUAN GILBERTO PARADA ROJAS</t>
        </is>
      </c>
      <c r="D139" s="7" t="n"/>
      <c r="E139" s="8" t="n"/>
      <c r="F139" s="9" t="n">
        <v>1894.38</v>
      </c>
      <c r="I139" s="10" t="inlineStr">
        <is>
          <t>EFECTIVO</t>
        </is>
      </c>
      <c r="J139" s="5" t="inlineStr">
        <is>
          <t>4262 JUAN GILBERTO PARADA ROJAS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G140" s="9" t="n"/>
      <c r="I140" s="10" t="n"/>
      <c r="J140" s="5" t="n"/>
    </row>
    <row r="141" ht="15.75" customHeight="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28" t="n">
        <v>112617121</v>
      </c>
      <c r="E141" s="14" t="n">
        <v>112617428</v>
      </c>
      <c r="G141" s="9" t="n"/>
      <c r="I141" s="10" t="n"/>
      <c r="J141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18/01/2022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98" t="inlineStr">
        <is>
          <t>Cierre Caja</t>
        </is>
      </c>
      <c r="B146" s="98" t="inlineStr">
        <is>
          <t>Fecha</t>
        </is>
      </c>
      <c r="C146" s="98" t="inlineStr">
        <is>
          <t>Cajero</t>
        </is>
      </c>
      <c r="D146" s="98" t="inlineStr">
        <is>
          <t>Nro Voucher</t>
        </is>
      </c>
      <c r="E146" s="98" t="inlineStr">
        <is>
          <t>Nro Cuenta</t>
        </is>
      </c>
      <c r="F146" s="98" t="inlineStr">
        <is>
          <t>Tipo Ingreso</t>
        </is>
      </c>
      <c r="G146" s="99" t="n"/>
      <c r="H146" s="100" t="n"/>
      <c r="I146" s="98" t="inlineStr">
        <is>
          <t>TIPO DE INGRESO</t>
        </is>
      </c>
      <c r="J146" s="98" t="inlineStr">
        <is>
          <t>Cobrador</t>
        </is>
      </c>
    </row>
    <row r="147">
      <c r="A147" s="101" t="n"/>
      <c r="B147" s="101" t="n"/>
      <c r="C147" s="101" t="n"/>
      <c r="D147" s="101" t="n"/>
      <c r="E147" s="101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101" t="n"/>
      <c r="J147" s="101" t="n"/>
    </row>
    <row r="148">
      <c r="A148" s="5" t="inlineStr">
        <is>
          <t>CCAJ-SC59/14/23</t>
        </is>
      </c>
      <c r="B148" s="6" t="n">
        <v>44944.79850200231</v>
      </c>
      <c r="C148" s="5" t="inlineStr">
        <is>
          <t>4262 JUAN GILBERTO PARADA ROJAS</t>
        </is>
      </c>
      <c r="D148" s="7" t="n"/>
      <c r="E148" s="8" t="n"/>
      <c r="F148" s="9" t="n">
        <v>1911.39</v>
      </c>
      <c r="I148" s="10" t="inlineStr">
        <is>
          <t>EFECTIVO</t>
        </is>
      </c>
      <c r="J148" s="5" t="inlineStr">
        <is>
          <t>4262 JUAN GILBERTO PARADA ROJAS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F149" s="9" t="n"/>
      <c r="I149" s="10" t="n"/>
      <c r="J149" s="5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59" t="n">
        <v>112624913</v>
      </c>
      <c r="E150" s="14" t="n">
        <v>112625155</v>
      </c>
      <c r="F150" s="9" t="n"/>
      <c r="I150" s="10" t="n"/>
      <c r="J150" s="5" t="n"/>
    </row>
    <row r="151">
      <c r="D151" s="61" t="inlineStr">
        <is>
          <t>BOOT</t>
        </is>
      </c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19/01/2022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98" t="inlineStr">
        <is>
          <t>Cierre Caja</t>
        </is>
      </c>
      <c r="B155" s="98" t="inlineStr">
        <is>
          <t>Fecha</t>
        </is>
      </c>
      <c r="C155" s="98" t="inlineStr">
        <is>
          <t>Cajero</t>
        </is>
      </c>
      <c r="D155" s="98" t="inlineStr">
        <is>
          <t>Nro Voucher</t>
        </is>
      </c>
      <c r="E155" s="98" t="inlineStr">
        <is>
          <t>Nro Cuenta</t>
        </is>
      </c>
      <c r="F155" s="98" t="inlineStr">
        <is>
          <t>Tipo Ingreso</t>
        </is>
      </c>
      <c r="G155" s="99" t="n"/>
      <c r="H155" s="100" t="n"/>
      <c r="I155" s="98" t="inlineStr">
        <is>
          <t>TIPO DE INGRESO</t>
        </is>
      </c>
      <c r="J155" s="98" t="inlineStr">
        <is>
          <t>Cobrador</t>
        </is>
      </c>
    </row>
    <row r="156">
      <c r="A156" s="101" t="n"/>
      <c r="B156" s="101" t="n"/>
      <c r="C156" s="101" t="n"/>
      <c r="D156" s="101" t="n"/>
      <c r="E156" s="101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101" t="n"/>
      <c r="J156" s="101" t="n"/>
    </row>
    <row r="157">
      <c r="A157" s="5" t="inlineStr">
        <is>
          <t>CCAJ-SC59/15/23</t>
        </is>
      </c>
      <c r="B157" s="6" t="n">
        <v>44945.79695285879</v>
      </c>
      <c r="C157" s="5" t="inlineStr">
        <is>
          <t>4262 JUAN GILBERTO PARADA ROJAS</t>
        </is>
      </c>
      <c r="D157" s="7" t="n"/>
      <c r="E157" s="8" t="n"/>
      <c r="F157" s="9" t="n">
        <v>501.68</v>
      </c>
      <c r="I157" s="10" t="inlineStr">
        <is>
          <t>EFECTIVO</t>
        </is>
      </c>
      <c r="J157" s="5" t="inlineStr">
        <is>
          <t>4262 JUAN GILBERTO PARADA ROJAS</t>
        </is>
      </c>
    </row>
    <row r="158">
      <c r="A158" s="11" t="inlineStr">
        <is>
          <t>SAP</t>
        </is>
      </c>
      <c r="B158" s="3" t="n"/>
      <c r="C158" s="3" t="n"/>
      <c r="D158" s="7" t="n"/>
      <c r="E158" s="8" t="n"/>
      <c r="H158" s="9" t="n"/>
      <c r="I158" s="10" t="n"/>
      <c r="J158" s="5" t="n"/>
    </row>
    <row r="159" ht="15.75" customHeight="1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  <c r="D159" s="28" t="n">
        <v>112628807</v>
      </c>
      <c r="E159" s="14" t="n">
        <v>112636305</v>
      </c>
      <c r="H159" s="9" t="n"/>
      <c r="I159" s="10" t="n"/>
      <c r="J159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20/01/2023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98" t="inlineStr">
        <is>
          <t>Cierre Caja</t>
        </is>
      </c>
      <c r="B164" s="98" t="inlineStr">
        <is>
          <t>Fecha</t>
        </is>
      </c>
      <c r="C164" s="98" t="inlineStr">
        <is>
          <t>Cajero</t>
        </is>
      </c>
      <c r="D164" s="98" t="inlineStr">
        <is>
          <t>Nro Voucher</t>
        </is>
      </c>
      <c r="E164" s="98" t="inlineStr">
        <is>
          <t>Nro Cuenta</t>
        </is>
      </c>
      <c r="F164" s="98" t="inlineStr">
        <is>
          <t>Tipo Ingreso</t>
        </is>
      </c>
      <c r="G164" s="99" t="n"/>
      <c r="H164" s="100" t="n"/>
      <c r="I164" s="98" t="inlineStr">
        <is>
          <t>TIPO DE INGRESO</t>
        </is>
      </c>
      <c r="J164" s="98" t="inlineStr">
        <is>
          <t>Cobrador</t>
        </is>
      </c>
    </row>
    <row r="165">
      <c r="A165" s="101" t="n"/>
      <c r="B165" s="101" t="n"/>
      <c r="C165" s="101" t="n"/>
      <c r="D165" s="101" t="n"/>
      <c r="E165" s="101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101" t="n"/>
      <c r="J165" s="101" t="n"/>
    </row>
    <row r="166">
      <c r="A166" s="5" t="inlineStr">
        <is>
          <t>CCAJ-SC59/16/23</t>
        </is>
      </c>
      <c r="B166" s="6" t="n">
        <v>44946.79605497685</v>
      </c>
      <c r="C166" s="5" t="inlineStr">
        <is>
          <t>4262 JUAN GILBERTO PARADA ROJAS</t>
        </is>
      </c>
      <c r="D166" s="7" t="n"/>
      <c r="E166" s="8" t="n"/>
      <c r="F166" s="9" t="n">
        <v>2469.57</v>
      </c>
      <c r="I166" s="10" t="inlineStr">
        <is>
          <t>EFECTIVO</t>
        </is>
      </c>
      <c r="J166" s="5" t="inlineStr">
        <is>
          <t>4262 JUAN GILBERTO PARADA ROJAS</t>
        </is>
      </c>
    </row>
    <row r="167">
      <c r="A167" s="11" t="inlineStr">
        <is>
          <t>SAP</t>
        </is>
      </c>
      <c r="B167" s="3" t="n"/>
      <c r="C167" s="3" t="n"/>
      <c r="D167" s="10" t="n"/>
      <c r="E167" s="8" t="n"/>
      <c r="H167" s="9" t="n"/>
      <c r="I167" s="10" t="n"/>
      <c r="J167" s="5" t="n"/>
    </row>
    <row r="168" ht="15.75" customHeight="1">
      <c r="A168" s="13" t="inlineStr">
        <is>
          <t>FECHA</t>
        </is>
      </c>
      <c r="B168" s="13" t="inlineStr">
        <is>
          <t>CIERRE DE CAJA</t>
        </is>
      </c>
      <c r="C168" s="13" t="inlineStr">
        <is>
          <t>IMPORTE</t>
        </is>
      </c>
      <c r="D168" s="28" t="n">
        <v>112629054</v>
      </c>
      <c r="E168" s="14" t="n">
        <v>112636308</v>
      </c>
      <c r="H168" s="9" t="n"/>
      <c r="I168" s="10" t="n"/>
      <c r="J168" s="5" t="n"/>
    </row>
    <row r="169">
      <c r="A169" s="5" t="n"/>
      <c r="B169" s="6" t="n"/>
      <c r="C169" s="5" t="n"/>
      <c r="D169" s="7" t="n"/>
      <c r="E169" s="8" t="n"/>
      <c r="H169" s="9" t="n"/>
      <c r="I169" s="10" t="n"/>
      <c r="J169" s="5" t="n"/>
    </row>
    <row r="170">
      <c r="A170" s="5" t="n"/>
      <c r="B170" s="6" t="n"/>
      <c r="C170" s="5" t="n"/>
      <c r="D170" s="7" t="n"/>
      <c r="E170" s="8" t="n"/>
      <c r="H170" s="9" t="n"/>
      <c r="I170" s="10" t="n"/>
      <c r="J170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21/01/2023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98" t="inlineStr">
        <is>
          <t>Cierre Caja</t>
        </is>
      </c>
      <c r="B173" s="98" t="inlineStr">
        <is>
          <t>Fecha</t>
        </is>
      </c>
      <c r="C173" s="98" t="inlineStr">
        <is>
          <t>Cajero</t>
        </is>
      </c>
      <c r="D173" s="98" t="inlineStr">
        <is>
          <t>Nro Voucher</t>
        </is>
      </c>
      <c r="E173" s="98" t="inlineStr">
        <is>
          <t>Nro Cuenta</t>
        </is>
      </c>
      <c r="F173" s="98" t="inlineStr">
        <is>
          <t>Tipo Ingreso</t>
        </is>
      </c>
      <c r="G173" s="99" t="n"/>
      <c r="H173" s="100" t="n"/>
      <c r="I173" s="98" t="inlineStr">
        <is>
          <t>TIPO DE INGRESO</t>
        </is>
      </c>
      <c r="J173" s="98" t="inlineStr">
        <is>
          <t>Cobrador</t>
        </is>
      </c>
    </row>
    <row r="174">
      <c r="A174" s="101" t="n"/>
      <c r="B174" s="101" t="n"/>
      <c r="C174" s="101" t="n"/>
      <c r="D174" s="101" t="n"/>
      <c r="E174" s="101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101" t="n"/>
      <c r="J174" s="101" t="n"/>
    </row>
    <row r="175">
      <c r="A175" s="5" t="inlineStr">
        <is>
          <t>CCAJ-SC59/17/23</t>
        </is>
      </c>
      <c r="B175" s="6" t="n">
        <v>44947.58715916667</v>
      </c>
      <c r="C175" s="5" t="inlineStr">
        <is>
          <t>4262 JUAN GILBERTO PARADA ROJAS</t>
        </is>
      </c>
      <c r="D175" s="7" t="n"/>
      <c r="E175" s="8" t="n"/>
      <c r="F175" s="9" t="n">
        <v>590.67</v>
      </c>
      <c r="I175" s="10" t="inlineStr">
        <is>
          <t>EFECTIVO</t>
        </is>
      </c>
      <c r="J175" s="5" t="inlineStr">
        <is>
          <t>4262 JUAN GILBERTO PARADA ROJAS</t>
        </is>
      </c>
    </row>
    <row r="176">
      <c r="A176" s="11" t="inlineStr">
        <is>
          <t>SAP</t>
        </is>
      </c>
      <c r="B176" s="3" t="n"/>
      <c r="C176" s="3" t="n"/>
      <c r="D176" s="10" t="n"/>
      <c r="E176" s="8" t="n"/>
      <c r="H176" s="9" t="n"/>
      <c r="I176" s="10" t="n"/>
      <c r="J176" s="5" t="n"/>
    </row>
    <row r="177" ht="15.75" customHeight="1">
      <c r="A177" s="13" t="inlineStr">
        <is>
          <t>FECHA</t>
        </is>
      </c>
      <c r="B177" s="13" t="inlineStr">
        <is>
          <t>CIERRE DE CAJA</t>
        </is>
      </c>
      <c r="C177" s="13" t="inlineStr">
        <is>
          <t>IMPORTE</t>
        </is>
      </c>
      <c r="D177" s="69" t="n">
        <v>112644387</v>
      </c>
      <c r="E177" s="14" t="n">
        <v>112644432</v>
      </c>
      <c r="H177" s="9" t="n"/>
      <c r="I177" s="10" t="n"/>
      <c r="J177" s="5" t="n"/>
    </row>
    <row r="178">
      <c r="A178" s="5" t="n"/>
      <c r="B178" s="6" t="n"/>
      <c r="C178" s="5" t="n"/>
      <c r="D178" s="35" t="inlineStr">
        <is>
          <t>BOOT</t>
        </is>
      </c>
      <c r="E178" s="8" t="n"/>
      <c r="H178" s="9" t="n"/>
      <c r="I178" s="10" t="n"/>
      <c r="J178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23/01/2023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98" t="inlineStr">
        <is>
          <t>Cierre Caja</t>
        </is>
      </c>
      <c r="B182" s="98" t="inlineStr">
        <is>
          <t>Fecha</t>
        </is>
      </c>
      <c r="C182" s="98" t="inlineStr">
        <is>
          <t>Cajero</t>
        </is>
      </c>
      <c r="D182" s="98" t="inlineStr">
        <is>
          <t>Nro Voucher</t>
        </is>
      </c>
      <c r="E182" s="98" t="inlineStr">
        <is>
          <t>Nro Cuenta</t>
        </is>
      </c>
      <c r="F182" s="98" t="inlineStr">
        <is>
          <t>Tipo Ingreso</t>
        </is>
      </c>
      <c r="G182" s="99" t="n"/>
      <c r="H182" s="100" t="n"/>
      <c r="I182" s="98" t="inlineStr">
        <is>
          <t>TIPO DE INGRESO</t>
        </is>
      </c>
      <c r="J182" s="98" t="inlineStr">
        <is>
          <t>Cobrador</t>
        </is>
      </c>
    </row>
    <row r="183">
      <c r="A183" s="101" t="n"/>
      <c r="B183" s="101" t="n"/>
      <c r="C183" s="101" t="n"/>
      <c r="D183" s="101" t="n"/>
      <c r="E183" s="101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101" t="n"/>
      <c r="J183" s="101" t="n"/>
    </row>
    <row r="184">
      <c r="A184" s="40" t="inlineStr">
        <is>
          <t>NO HUBO CIERRES DE CAJA DEBIDO A FERIADO NACIONAL POR EL DIA DEL ESTADO PLURINACIONAL</t>
        </is>
      </c>
      <c r="B184" s="41" t="n"/>
      <c r="C184" s="42" t="n"/>
      <c r="D184" s="70" t="n"/>
      <c r="E184" s="71" t="n"/>
      <c r="F184" s="9" t="n"/>
      <c r="I184" s="10" t="n"/>
      <c r="J184" s="5" t="n"/>
    </row>
    <row r="185">
      <c r="A185" s="11" t="inlineStr">
        <is>
          <t>SAP</t>
        </is>
      </c>
      <c r="B185" s="3" t="n"/>
      <c r="C185" s="3" t="n"/>
      <c r="D185" s="7" t="n"/>
      <c r="E185" s="8" t="n"/>
      <c r="H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28" t="n"/>
      <c r="E186" s="14" t="n"/>
      <c r="H186" s="9" t="n"/>
      <c r="I186" s="10" t="n"/>
      <c r="J186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24/01/2023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8" t="inlineStr">
        <is>
          <t>Cierre Caja</t>
        </is>
      </c>
      <c r="B191" s="98" t="inlineStr">
        <is>
          <t>Fecha</t>
        </is>
      </c>
      <c r="C191" s="98" t="inlineStr">
        <is>
          <t>Cajero</t>
        </is>
      </c>
      <c r="D191" s="98" t="inlineStr">
        <is>
          <t>Nro Voucher</t>
        </is>
      </c>
      <c r="E191" s="98" t="inlineStr">
        <is>
          <t>Nro Cuenta</t>
        </is>
      </c>
      <c r="F191" s="98" t="inlineStr">
        <is>
          <t>Tipo Ingreso</t>
        </is>
      </c>
      <c r="G191" s="99" t="n"/>
      <c r="H191" s="100" t="n"/>
      <c r="I191" s="98" t="inlineStr">
        <is>
          <t>TIPO DE INGRESO</t>
        </is>
      </c>
      <c r="J191" s="98" t="inlineStr">
        <is>
          <t>Cobrador</t>
        </is>
      </c>
    </row>
    <row r="192">
      <c r="A192" s="101" t="n"/>
      <c r="B192" s="101" t="n"/>
      <c r="C192" s="101" t="n"/>
      <c r="D192" s="101" t="n"/>
      <c r="E192" s="101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101" t="n"/>
      <c r="J192" s="101" t="n"/>
    </row>
    <row r="193">
      <c r="A193" s="5" t="inlineStr">
        <is>
          <t>CCAJ-SC59/18/23</t>
        </is>
      </c>
      <c r="B193" s="6" t="n">
        <v>44950.79849460648</v>
      </c>
      <c r="C193" s="5" t="inlineStr">
        <is>
          <t>4262 JUAN GILBERTO PARADA ROJAS</t>
        </is>
      </c>
      <c r="D193" s="7" t="n"/>
      <c r="E193" s="8" t="n"/>
      <c r="F193" s="9" t="n">
        <v>883.9</v>
      </c>
      <c r="I193" s="10" t="inlineStr">
        <is>
          <t>EFECTIVO</t>
        </is>
      </c>
      <c r="J193" s="5" t="inlineStr">
        <is>
          <t>4262 JUAN GILBERTO PARADA ROJAS</t>
        </is>
      </c>
    </row>
    <row r="194">
      <c r="A194" s="5" t="inlineStr">
        <is>
          <t>CCAJ-SC59/18/23</t>
        </is>
      </c>
      <c r="B194" s="6" t="n">
        <v>44950.79849460648</v>
      </c>
      <c r="C194" s="5" t="inlineStr">
        <is>
          <t>4262 JUAN GILBERTO PARADA ROJAS</t>
        </is>
      </c>
      <c r="D194" s="7" t="n"/>
      <c r="E194" s="8" t="n"/>
      <c r="H194" s="9" t="n">
        <v>5022</v>
      </c>
      <c r="I194" s="5" t="inlineStr">
        <is>
          <t>TARJETA DE DÉBITO/CRÉDITO</t>
        </is>
      </c>
      <c r="J194" s="5" t="inlineStr">
        <is>
          <t>4262 JUAN GILBERTO PARADA ROJAS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H195" s="9" t="n"/>
      <c r="I195" s="10" t="n"/>
      <c r="J195" s="5" t="n"/>
    </row>
    <row r="196" ht="15.75" customHeight="1">
      <c r="A196" s="13" t="inlineStr">
        <is>
          <t>FECHA</t>
        </is>
      </c>
      <c r="B196" s="13" t="inlineStr">
        <is>
          <t>CIERRE DE CAJA</t>
        </is>
      </c>
      <c r="C196" s="13" t="inlineStr">
        <is>
          <t>IMPORTE</t>
        </is>
      </c>
      <c r="D196" s="69" t="n">
        <v>112649264</v>
      </c>
      <c r="E196" s="14" t="n">
        <v>112651352</v>
      </c>
      <c r="H196" s="9" t="n"/>
      <c r="I196" s="10" t="n"/>
      <c r="J196" s="5" t="n"/>
    </row>
    <row r="197">
      <c r="D197" s="35" t="inlineStr">
        <is>
          <t>BOOT</t>
        </is>
      </c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25/01/2023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98" t="inlineStr">
        <is>
          <t>Cierre Caja</t>
        </is>
      </c>
      <c r="B201" s="98" t="inlineStr">
        <is>
          <t>Fecha</t>
        </is>
      </c>
      <c r="C201" s="98" t="inlineStr">
        <is>
          <t>Cajero</t>
        </is>
      </c>
      <c r="D201" s="98" t="inlineStr">
        <is>
          <t>Nro Voucher</t>
        </is>
      </c>
      <c r="E201" s="98" t="inlineStr">
        <is>
          <t>Nro Cuenta</t>
        </is>
      </c>
      <c r="F201" s="98" t="inlineStr">
        <is>
          <t>Tipo Ingreso</t>
        </is>
      </c>
      <c r="G201" s="99" t="n"/>
      <c r="H201" s="100" t="n"/>
      <c r="I201" s="98" t="inlineStr">
        <is>
          <t>TIPO DE INGRESO</t>
        </is>
      </c>
      <c r="J201" s="98" t="inlineStr">
        <is>
          <t>Cobrador</t>
        </is>
      </c>
    </row>
    <row r="202">
      <c r="A202" s="101" t="n"/>
      <c r="B202" s="101" t="n"/>
      <c r="C202" s="101" t="n"/>
      <c r="D202" s="101" t="n"/>
      <c r="E202" s="101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101" t="n"/>
      <c r="J202" s="101" t="n"/>
    </row>
    <row r="203">
      <c r="A203" s="5" t="inlineStr">
        <is>
          <t>CCAJ-SC59/19/23</t>
        </is>
      </c>
      <c r="B203" s="6" t="n">
        <v>44951.79375567129</v>
      </c>
      <c r="C203" s="5" t="inlineStr">
        <is>
          <t>4262 JUAN GILBERTO PARADA ROJAS</t>
        </is>
      </c>
      <c r="D203" s="7" t="n"/>
      <c r="E203" s="8" t="n"/>
      <c r="F203" s="9" t="n">
        <v>160.72</v>
      </c>
      <c r="I203" s="10" t="inlineStr">
        <is>
          <t>EFECTIVO</t>
        </is>
      </c>
      <c r="J203" s="5" t="inlineStr">
        <is>
          <t>4262 JUAN GILBERTO PARADA ROJAS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69" t="n">
        <v>112659394</v>
      </c>
      <c r="E205" s="14" t="n">
        <v>112659550</v>
      </c>
      <c r="H205" s="9" t="n"/>
      <c r="I205" s="10" t="n"/>
      <c r="J205" s="5" t="n"/>
    </row>
    <row r="206">
      <c r="A206" s="5" t="n"/>
      <c r="B206" s="6" t="n"/>
      <c r="C206" s="5" t="n"/>
      <c r="D206" s="35" t="inlineStr">
        <is>
          <t>BOOT</t>
        </is>
      </c>
      <c r="E206" s="8" t="n"/>
      <c r="H206" s="9" t="n"/>
      <c r="I206" s="10" t="n"/>
      <c r="J206" s="5" t="n"/>
    </row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26/01/2023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98" t="inlineStr">
        <is>
          <t>Cierre Caja</t>
        </is>
      </c>
      <c r="B210" s="98" t="inlineStr">
        <is>
          <t>Fecha</t>
        </is>
      </c>
      <c r="C210" s="98" t="inlineStr">
        <is>
          <t>Cajero</t>
        </is>
      </c>
      <c r="D210" s="98" t="inlineStr">
        <is>
          <t>Nro Voucher</t>
        </is>
      </c>
      <c r="E210" s="98" t="inlineStr">
        <is>
          <t>Nro Cuenta</t>
        </is>
      </c>
      <c r="F210" s="98" t="inlineStr">
        <is>
          <t>Tipo Ingreso</t>
        </is>
      </c>
      <c r="G210" s="99" t="n"/>
      <c r="H210" s="100" t="n"/>
      <c r="I210" s="98" t="inlineStr">
        <is>
          <t>TIPO DE INGRESO</t>
        </is>
      </c>
      <c r="J210" s="98" t="inlineStr">
        <is>
          <t>Cobrador</t>
        </is>
      </c>
    </row>
    <row r="211">
      <c r="A211" s="101" t="n"/>
      <c r="B211" s="101" t="n"/>
      <c r="C211" s="101" t="n"/>
      <c r="D211" s="101" t="n"/>
      <c r="E211" s="101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101" t="n"/>
      <c r="J211" s="101" t="n"/>
    </row>
    <row r="212">
      <c r="A212" s="5" t="inlineStr">
        <is>
          <t>CCAJ-SC59/20/23</t>
        </is>
      </c>
      <c r="B212" s="6" t="n">
        <v>44952.7941731713</v>
      </c>
      <c r="C212" s="5" t="inlineStr">
        <is>
          <t>4262 JUAN GILBERTO PARADA ROJAS</t>
        </is>
      </c>
      <c r="D212" s="7" t="n"/>
      <c r="E212" s="8" t="n"/>
      <c r="F212" s="9" t="n">
        <v>2749.18</v>
      </c>
      <c r="I212" s="10" t="inlineStr">
        <is>
          <t>EFECTIVO</t>
        </is>
      </c>
      <c r="J212" s="5" t="inlineStr">
        <is>
          <t>4262 JUAN GILBERTO PARADA ROJAS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H213" s="9" t="n"/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28" t="n">
        <v>112672319</v>
      </c>
      <c r="E214" s="14" t="n">
        <v>112672355</v>
      </c>
      <c r="H214" s="9" t="n"/>
      <c r="I214" s="10" t="n"/>
      <c r="J214" s="5" t="n"/>
    </row>
    <row r="215">
      <c r="A215" s="5" t="n"/>
      <c r="B215" s="6" t="n"/>
      <c r="C215" s="5" t="n"/>
      <c r="D215" s="7" t="n"/>
      <c r="E215" s="8" t="n"/>
      <c r="H215" s="9" t="n"/>
      <c r="I215" s="10" t="n"/>
      <c r="J215" s="5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27/01/2023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8" t="inlineStr">
        <is>
          <t>Cierre Caja</t>
        </is>
      </c>
      <c r="B219" s="98" t="inlineStr">
        <is>
          <t>Fecha</t>
        </is>
      </c>
      <c r="C219" s="98" t="inlineStr">
        <is>
          <t>Cajero</t>
        </is>
      </c>
      <c r="D219" s="98" t="inlineStr">
        <is>
          <t>Nro Voucher</t>
        </is>
      </c>
      <c r="E219" s="98" t="inlineStr">
        <is>
          <t>Nro Cuenta</t>
        </is>
      </c>
      <c r="F219" s="98" t="inlineStr">
        <is>
          <t>Tipo Ingreso</t>
        </is>
      </c>
      <c r="G219" s="99" t="n"/>
      <c r="H219" s="100" t="n"/>
      <c r="I219" s="98" t="inlineStr">
        <is>
          <t>TIPO DE INGRESO</t>
        </is>
      </c>
      <c r="J219" s="98" t="inlineStr">
        <is>
          <t>Cobrador</t>
        </is>
      </c>
    </row>
    <row r="220">
      <c r="A220" s="101" t="n"/>
      <c r="B220" s="101" t="n"/>
      <c r="C220" s="101" t="n"/>
      <c r="D220" s="101" t="n"/>
      <c r="E220" s="101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101" t="n"/>
      <c r="J220" s="101" t="n"/>
    </row>
    <row r="221">
      <c r="A221" s="5" t="inlineStr">
        <is>
          <t>CCAJ-SC59/21/23</t>
        </is>
      </c>
      <c r="B221" s="6" t="n">
        <v>44953.79430909723</v>
      </c>
      <c r="C221" s="5" t="inlineStr">
        <is>
          <t>4262 JUAN GILBERTO PARADA ROJAS</t>
        </is>
      </c>
      <c r="D221" s="7" t="n"/>
      <c r="E221" s="8" t="n"/>
      <c r="F221" s="9" t="n">
        <v>405.59</v>
      </c>
      <c r="I221" s="10" t="inlineStr">
        <is>
          <t>EFECTIVO</t>
        </is>
      </c>
      <c r="J221" s="5" t="inlineStr">
        <is>
          <t>4262 JUAN GILBERTO PARADA ROJAS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H222" s="9" t="n"/>
      <c r="I222" s="5" t="n"/>
      <c r="J222" s="8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28" t="n">
        <v>112672323</v>
      </c>
      <c r="E223" s="14" t="n">
        <v>112672356</v>
      </c>
      <c r="H223" s="9" t="n"/>
      <c r="I223" s="5" t="n"/>
      <c r="J223" s="8" t="n"/>
    </row>
    <row r="224">
      <c r="A224" s="5" t="n"/>
      <c r="B224" s="6" t="n"/>
      <c r="C224" s="5" t="n"/>
      <c r="D224" s="7" t="n"/>
      <c r="E224" s="8" t="n"/>
      <c r="H224" s="9" t="n"/>
      <c r="I224" s="5" t="n"/>
      <c r="J224" s="8" t="n"/>
    </row>
    <row r="225">
      <c r="A225" s="5" t="n"/>
      <c r="B225" s="6" t="n"/>
      <c r="C225" s="5" t="n"/>
      <c r="D225" s="7" t="n"/>
      <c r="E225" s="8" t="n"/>
      <c r="H225" s="9" t="n"/>
      <c r="I225" s="5" t="n"/>
      <c r="J225" s="8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28/01/2023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8" t="inlineStr">
        <is>
          <t>Cierre Caja</t>
        </is>
      </c>
      <c r="B228" s="98" t="inlineStr">
        <is>
          <t>Fecha</t>
        </is>
      </c>
      <c r="C228" s="98" t="inlineStr">
        <is>
          <t>Cajero</t>
        </is>
      </c>
      <c r="D228" s="98" t="inlineStr">
        <is>
          <t>Nro Voucher</t>
        </is>
      </c>
      <c r="E228" s="98" t="inlineStr">
        <is>
          <t>Nro Cuenta</t>
        </is>
      </c>
      <c r="F228" s="98" t="inlineStr">
        <is>
          <t>Tipo Ingreso</t>
        </is>
      </c>
      <c r="G228" s="99" t="n"/>
      <c r="H228" s="100" t="n"/>
      <c r="I228" s="98" t="inlineStr">
        <is>
          <t>TIPO DE INGRESO</t>
        </is>
      </c>
      <c r="J228" s="98" t="inlineStr">
        <is>
          <t>Cobrador</t>
        </is>
      </c>
    </row>
    <row r="229">
      <c r="A229" s="101" t="n"/>
      <c r="B229" s="101" t="n"/>
      <c r="C229" s="101" t="n"/>
      <c r="D229" s="101" t="n"/>
      <c r="E229" s="101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101" t="n"/>
      <c r="J229" s="101" t="n"/>
    </row>
    <row r="230">
      <c r="A230" s="5" t="inlineStr">
        <is>
          <t>CCAJ-SC59/22/23</t>
        </is>
      </c>
      <c r="B230" s="6" t="n">
        <v>44954.58437847222</v>
      </c>
      <c r="C230" s="5" t="inlineStr">
        <is>
          <t>4262 JUAN GILBERTO PARADA ROJAS</t>
        </is>
      </c>
      <c r="D230" s="7" t="n"/>
      <c r="E230" s="8" t="n"/>
      <c r="F230" s="9" t="n">
        <v>954.8</v>
      </c>
      <c r="I230" s="10" t="inlineStr">
        <is>
          <t>EFECTIVO</t>
        </is>
      </c>
      <c r="J230" s="5" t="inlineStr">
        <is>
          <t>4262 JUAN GILBERTO PARADA ROJAS</t>
        </is>
      </c>
    </row>
    <row r="231">
      <c r="A231" s="11" t="inlineStr">
        <is>
          <t>SAP</t>
        </is>
      </c>
      <c r="B231" s="3" t="n"/>
      <c r="C231" s="3" t="n"/>
      <c r="D231" s="7" t="n"/>
      <c r="E231" s="8" t="n"/>
      <c r="H231" s="9" t="n"/>
      <c r="I231" s="5" t="n"/>
      <c r="J231" s="8" t="n"/>
    </row>
    <row r="232" ht="15.75" customHeight="1">
      <c r="A232" s="13" t="inlineStr">
        <is>
          <t>FECHA</t>
        </is>
      </c>
      <c r="B232" s="13" t="inlineStr">
        <is>
          <t>CIERRE DE CAJA</t>
        </is>
      </c>
      <c r="C232" s="13" t="inlineStr">
        <is>
          <t>IMPORTE</t>
        </is>
      </c>
      <c r="D232" s="28" t="n">
        <v>112673675</v>
      </c>
      <c r="E232" s="14" t="n">
        <v>112677654</v>
      </c>
      <c r="H232" s="9" t="n"/>
      <c r="I232" s="5" t="n"/>
      <c r="J232" s="8" t="n"/>
    </row>
    <row r="235">
      <c r="A235" s="1" t="inlineStr">
        <is>
          <t>Cierre Caja</t>
        </is>
      </c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3" t="inlineStr">
        <is>
          <t>Del 30/01/2023</t>
        </is>
      </c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98" t="inlineStr">
        <is>
          <t>Cierre Caja</t>
        </is>
      </c>
      <c r="B237" s="98" t="inlineStr">
        <is>
          <t>Fecha</t>
        </is>
      </c>
      <c r="C237" s="98" t="inlineStr">
        <is>
          <t>Cajero</t>
        </is>
      </c>
      <c r="D237" s="98" t="inlineStr">
        <is>
          <t>Nro Voucher</t>
        </is>
      </c>
      <c r="E237" s="98" t="inlineStr">
        <is>
          <t>Nro Cuenta</t>
        </is>
      </c>
      <c r="F237" s="98" t="inlineStr">
        <is>
          <t>Tipo Ingreso</t>
        </is>
      </c>
      <c r="G237" s="99" t="n"/>
      <c r="H237" s="100" t="n"/>
      <c r="I237" s="98" t="inlineStr">
        <is>
          <t>TIPO DE INGRESO</t>
        </is>
      </c>
      <c r="J237" s="98" t="inlineStr">
        <is>
          <t>Cobrador</t>
        </is>
      </c>
    </row>
    <row r="238">
      <c r="A238" s="101" t="n"/>
      <c r="B238" s="101" t="n"/>
      <c r="C238" s="101" t="n"/>
      <c r="D238" s="101" t="n"/>
      <c r="E238" s="101" t="n"/>
      <c r="F238" s="4" t="inlineStr">
        <is>
          <t>EFECTIVO</t>
        </is>
      </c>
      <c r="G238" s="4" t="inlineStr">
        <is>
          <t>CHEQUE</t>
        </is>
      </c>
      <c r="H238" s="4" t="inlineStr">
        <is>
          <t>TRANSFERENCIA</t>
        </is>
      </c>
      <c r="I238" s="101" t="n"/>
      <c r="J238" s="101" t="n"/>
    </row>
    <row r="239">
      <c r="A239" s="5" t="inlineStr">
        <is>
          <t>CCAJ-SC59/23/23</t>
        </is>
      </c>
      <c r="B239" s="6" t="n">
        <v>44956.79804648148</v>
      </c>
      <c r="C239" s="5" t="inlineStr">
        <is>
          <t xml:space="preserve">4262 JUAN GILBERTO PARADA </t>
        </is>
      </c>
      <c r="D239" s="7" t="n"/>
      <c r="E239" s="8" t="n"/>
      <c r="F239" s="9" t="n">
        <v>629.36</v>
      </c>
      <c r="I239" s="10" t="inlineStr">
        <is>
          <t>EFECTIVO</t>
        </is>
      </c>
      <c r="J239" s="5" t="inlineStr">
        <is>
          <t>4262 JUAN GILBERTO PARADA ROJAS</t>
        </is>
      </c>
    </row>
    <row r="240">
      <c r="A240" s="5" t="inlineStr">
        <is>
          <t>CCAJ-SC59/23/23</t>
        </is>
      </c>
      <c r="B240" s="6" t="n">
        <v>44956.79804648148</v>
      </c>
      <c r="C240" s="5" t="inlineStr">
        <is>
          <t>4262 JUAN GILBERTO PARADA ROJAS</t>
        </is>
      </c>
      <c r="D240" s="7" t="n"/>
      <c r="E240" s="8" t="n"/>
      <c r="H240" s="9" t="n">
        <v>25.01</v>
      </c>
      <c r="I240" s="5" t="inlineStr">
        <is>
          <t>TARJETA DE DÉBITO/CRÉDITO</t>
        </is>
      </c>
      <c r="J240" s="5" t="inlineStr">
        <is>
          <t>4262 JUAN GILBERTO PARADA ROJAS</t>
        </is>
      </c>
    </row>
    <row r="241">
      <c r="A241" s="11" t="inlineStr">
        <is>
          <t>SAP</t>
        </is>
      </c>
      <c r="B241" s="3" t="n"/>
      <c r="C241" s="3" t="n"/>
      <c r="D241" s="7" t="n"/>
      <c r="E241" s="8" t="n"/>
      <c r="G241" s="9" t="n"/>
      <c r="I241" s="10" t="n"/>
      <c r="J241" s="8" t="n"/>
    </row>
    <row r="242" ht="15.75" customHeight="1">
      <c r="A242" s="13" t="inlineStr">
        <is>
          <t>FECHA</t>
        </is>
      </c>
      <c r="B242" s="13" t="inlineStr">
        <is>
          <t>CIERRE DE CAJA</t>
        </is>
      </c>
      <c r="C242" s="13" t="inlineStr">
        <is>
          <t>IMPORTE</t>
        </is>
      </c>
      <c r="D242" s="28" t="n">
        <v>112691569</v>
      </c>
      <c r="E242" s="14" t="n">
        <v>112691878</v>
      </c>
      <c r="G242" s="9" t="n"/>
      <c r="I242" s="10" t="n"/>
      <c r="J242" s="8" t="n"/>
    </row>
    <row r="243" ht="15.75" customHeight="1">
      <c r="D243" s="69" t="n">
        <v>112691630</v>
      </c>
      <c r="E243" s="34" t="n">
        <v>112691849</v>
      </c>
      <c r="F243" s="35" t="inlineStr">
        <is>
          <t>REV</t>
        </is>
      </c>
    </row>
    <row r="244">
      <c r="A244" s="17" t="inlineStr">
        <is>
          <t>reversion debido a que el Boot 5 realizo doble traslado</t>
        </is>
      </c>
      <c r="B244" s="17" t="n"/>
      <c r="C244" s="17" t="n"/>
    </row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31/01/2023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8" t="inlineStr">
        <is>
          <t>Cierre Caja</t>
        </is>
      </c>
      <c r="B248" s="98" t="inlineStr">
        <is>
          <t>Fecha</t>
        </is>
      </c>
      <c r="C248" s="98" t="inlineStr">
        <is>
          <t>Cajero</t>
        </is>
      </c>
      <c r="D248" s="98" t="inlineStr">
        <is>
          <t>Nro Voucher</t>
        </is>
      </c>
      <c r="E248" s="98" t="inlineStr">
        <is>
          <t>Nro Cuenta</t>
        </is>
      </c>
      <c r="F248" s="98" t="inlineStr">
        <is>
          <t>Tipo Ingreso</t>
        </is>
      </c>
      <c r="G248" s="99" t="n"/>
      <c r="H248" s="100" t="n"/>
      <c r="I248" s="98" t="inlineStr">
        <is>
          <t>TIPO DE INGRESO</t>
        </is>
      </c>
      <c r="J248" s="98" t="inlineStr">
        <is>
          <t>Cobrador</t>
        </is>
      </c>
    </row>
    <row r="249">
      <c r="A249" s="101" t="n"/>
      <c r="B249" s="101" t="n"/>
      <c r="C249" s="101" t="n"/>
      <c r="D249" s="101" t="n"/>
      <c r="E249" s="101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101" t="n"/>
      <c r="J249" s="101" t="n"/>
    </row>
    <row r="250">
      <c r="A250" s="5" t="inlineStr">
        <is>
          <t>CCAJ-SC59/24/23</t>
        </is>
      </c>
      <c r="B250" s="6" t="n">
        <v>44957.70677791667</v>
      </c>
      <c r="C250" s="5" t="inlineStr">
        <is>
          <t>4262 JUAN GILBERTO PARADA ROJAS</t>
        </is>
      </c>
      <c r="D250" s="10" t="n"/>
      <c r="E250" s="8" t="n"/>
      <c r="F250" s="9" t="n">
        <v>251.16</v>
      </c>
      <c r="I250" s="10" t="inlineStr">
        <is>
          <t>EFECTIVO</t>
        </is>
      </c>
      <c r="J250" s="5" t="inlineStr">
        <is>
          <t>4262 JUAN GILBERTO PARADA ROJAS</t>
        </is>
      </c>
    </row>
    <row r="251">
      <c r="A251" s="11" t="inlineStr">
        <is>
          <t>SAP</t>
        </is>
      </c>
      <c r="B251" s="3" t="n"/>
      <c r="C251" s="3" t="n"/>
      <c r="D251" s="7" t="n"/>
      <c r="E251" s="8" t="n"/>
      <c r="G251" s="9" t="n"/>
      <c r="I251" s="10" t="n"/>
      <c r="J251" s="5" t="n"/>
    </row>
    <row r="252" ht="15.75" customHeight="1">
      <c r="A252" s="13" t="inlineStr">
        <is>
          <t>FECHA</t>
        </is>
      </c>
      <c r="B252" s="13" t="inlineStr">
        <is>
          <t>CIERRE DE CAJA</t>
        </is>
      </c>
      <c r="C252" s="13" t="inlineStr">
        <is>
          <t>IMPORTE</t>
        </is>
      </c>
      <c r="D252" s="69" t="n">
        <v>112692576</v>
      </c>
      <c r="E252" s="14" t="n">
        <v>112692833</v>
      </c>
      <c r="G252" s="9" t="n"/>
      <c r="I252" s="10" t="n"/>
      <c r="J252" s="5" t="n"/>
    </row>
    <row r="253">
      <c r="A253" s="5" t="n"/>
      <c r="B253" s="6" t="n"/>
      <c r="C253" s="5" t="n"/>
      <c r="D253" s="81" t="inlineStr">
        <is>
          <t>BOOT</t>
        </is>
      </c>
      <c r="E253" s="8" t="n"/>
      <c r="G253" s="9" t="n"/>
      <c r="I253" s="10" t="n"/>
      <c r="J253" s="5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01/02/2023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98" t="inlineStr">
        <is>
          <t>Cierre Caja</t>
        </is>
      </c>
      <c r="B257" s="98" t="inlineStr">
        <is>
          <t>Fecha</t>
        </is>
      </c>
      <c r="C257" s="98" t="inlineStr">
        <is>
          <t>Cajero</t>
        </is>
      </c>
      <c r="D257" s="98" t="inlineStr">
        <is>
          <t>Nro Voucher</t>
        </is>
      </c>
      <c r="E257" s="98" t="inlineStr">
        <is>
          <t>Nro Cuenta</t>
        </is>
      </c>
      <c r="F257" s="98" t="inlineStr">
        <is>
          <t>Tipo Ingreso</t>
        </is>
      </c>
      <c r="G257" s="99" t="n"/>
      <c r="H257" s="100" t="n"/>
      <c r="I257" s="98" t="inlineStr">
        <is>
          <t>TIPO DE INGRESO</t>
        </is>
      </c>
      <c r="J257" s="98" t="inlineStr">
        <is>
          <t>Cobrador</t>
        </is>
      </c>
    </row>
    <row r="258">
      <c r="A258" s="101" t="n"/>
      <c r="B258" s="101" t="n"/>
      <c r="C258" s="101" t="n"/>
      <c r="D258" s="101" t="n"/>
      <c r="E258" s="101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101" t="n"/>
      <c r="J258" s="101" t="n"/>
    </row>
    <row r="259">
      <c r="A259" s="5" t="inlineStr">
        <is>
          <t>CCAJ-SC59/25/23</t>
        </is>
      </c>
      <c r="B259" s="6" t="n">
        <v>44958.79558917824</v>
      </c>
      <c r="C259" s="5" t="inlineStr">
        <is>
          <t>4262 JUAN GILBERTO PARADA ROJAS</t>
        </is>
      </c>
      <c r="D259" s="7" t="n"/>
      <c r="E259" s="8" t="n"/>
      <c r="F259" s="9" t="n">
        <v>2025.58</v>
      </c>
      <c r="I259" s="10" t="inlineStr">
        <is>
          <t>EFECTIVO</t>
        </is>
      </c>
      <c r="J259" s="5" t="inlineStr">
        <is>
          <t>4262 JUAN GILBERTO PARADA ROJAS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H260" s="9" t="n"/>
      <c r="I260" s="10" t="n"/>
      <c r="J260" s="8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69" t="n">
        <v>112695138</v>
      </c>
      <c r="E261" s="14" t="n">
        <v>112695351</v>
      </c>
      <c r="H261" s="9" t="n"/>
      <c r="I261" s="10" t="n"/>
      <c r="J261" s="8" t="n"/>
    </row>
    <row r="262">
      <c r="D262" s="81" t="inlineStr">
        <is>
          <t>BOOT</t>
        </is>
      </c>
    </row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02/02/2023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8" t="inlineStr">
        <is>
          <t>Cierre Caja</t>
        </is>
      </c>
      <c r="B266" s="98" t="inlineStr">
        <is>
          <t>Fecha</t>
        </is>
      </c>
      <c r="C266" s="98" t="inlineStr">
        <is>
          <t>Cajero</t>
        </is>
      </c>
      <c r="D266" s="98" t="inlineStr">
        <is>
          <t>Nro Voucher</t>
        </is>
      </c>
      <c r="E266" s="98" t="inlineStr">
        <is>
          <t>Nro Cuenta</t>
        </is>
      </c>
      <c r="F266" s="98" t="inlineStr">
        <is>
          <t>Tipo Ingreso</t>
        </is>
      </c>
      <c r="G266" s="99" t="n"/>
      <c r="H266" s="100" t="n"/>
      <c r="I266" s="98" t="inlineStr">
        <is>
          <t>TIPO DE INGRESO</t>
        </is>
      </c>
      <c r="J266" s="98" t="inlineStr">
        <is>
          <t>Cobrador</t>
        </is>
      </c>
    </row>
    <row r="267">
      <c r="A267" s="101" t="n"/>
      <c r="B267" s="101" t="n"/>
      <c r="C267" s="101" t="n"/>
      <c r="D267" s="101" t="n"/>
      <c r="E267" s="101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101" t="n"/>
      <c r="J267" s="101" t="n"/>
    </row>
    <row r="268">
      <c r="A268" s="5" t="inlineStr">
        <is>
          <t>CCAJ-SC59/26/23</t>
        </is>
      </c>
      <c r="B268" s="6" t="n">
        <v>44959.79365986111</v>
      </c>
      <c r="C268" s="5" t="inlineStr">
        <is>
          <t>4262 JUAN GILBERTO PARADA ROJAS</t>
        </is>
      </c>
      <c r="D268" s="7" t="n"/>
      <c r="E268" s="8" t="n"/>
      <c r="F268" s="9" t="n">
        <v>994.52</v>
      </c>
      <c r="I268" s="10" t="inlineStr">
        <is>
          <t>EFECTIVO</t>
        </is>
      </c>
      <c r="J268" s="5" t="inlineStr">
        <is>
          <t>4262 JUAN GILBERTO PARADA ROJAS</t>
        </is>
      </c>
    </row>
    <row r="269">
      <c r="A269" s="5" t="inlineStr">
        <is>
          <t>CCAJ-SC59/26/23</t>
        </is>
      </c>
      <c r="B269" s="6" t="n">
        <v>44959.79365986111</v>
      </c>
      <c r="C269" s="5" t="inlineStr">
        <is>
          <t>4262 JUAN GILBERTO PARADA ROJAS</t>
        </is>
      </c>
      <c r="D269" s="7" t="n"/>
      <c r="E269" s="8" t="n"/>
      <c r="H269" s="9" t="n">
        <v>39.19</v>
      </c>
      <c r="I269" s="5" t="inlineStr">
        <is>
          <t>TARJETA DE DÉBITO/CRÉDITO</t>
        </is>
      </c>
      <c r="J269" s="5" t="inlineStr">
        <is>
          <t>4262 JUAN GILBERTO PARADA ROJAS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69" t="n">
        <v>112728642</v>
      </c>
      <c r="E271" s="14" t="n">
        <v>112728979</v>
      </c>
      <c r="H271" s="9" t="n"/>
      <c r="I271" s="10" t="n"/>
      <c r="J271" s="5" t="n"/>
    </row>
    <row r="272">
      <c r="D272" s="81" t="inlineStr">
        <is>
          <t>BOOT</t>
        </is>
      </c>
    </row>
    <row r="274">
      <c r="A274" s="1" t="inlineStr">
        <is>
          <t>Cierre Caja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3" t="inlineStr">
        <is>
          <t>Del 03/02/2023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98" t="inlineStr">
        <is>
          <t>Cierre Caja</t>
        </is>
      </c>
      <c r="B276" s="98" t="inlineStr">
        <is>
          <t>Fecha</t>
        </is>
      </c>
      <c r="C276" s="98" t="inlineStr">
        <is>
          <t>Cajero</t>
        </is>
      </c>
      <c r="D276" s="98" t="inlineStr">
        <is>
          <t>Nro Voucher</t>
        </is>
      </c>
      <c r="E276" s="98" t="inlineStr">
        <is>
          <t>Nro Cuenta</t>
        </is>
      </c>
      <c r="F276" s="98" t="inlineStr">
        <is>
          <t>Tipo Ingreso</t>
        </is>
      </c>
      <c r="G276" s="99" t="n"/>
      <c r="H276" s="100" t="n"/>
      <c r="I276" s="98" t="inlineStr">
        <is>
          <t>TIPO DE INGRESO</t>
        </is>
      </c>
      <c r="J276" s="98" t="inlineStr">
        <is>
          <t>Cobrador</t>
        </is>
      </c>
    </row>
    <row r="277">
      <c r="A277" s="101" t="n"/>
      <c r="B277" s="101" t="n"/>
      <c r="C277" s="101" t="n"/>
      <c r="D277" s="101" t="n"/>
      <c r="E277" s="101" t="n"/>
      <c r="F277" s="4" t="inlineStr">
        <is>
          <t>EFECTIVO</t>
        </is>
      </c>
      <c r="G277" s="4" t="inlineStr">
        <is>
          <t>CHEQUE</t>
        </is>
      </c>
      <c r="H277" s="4" t="inlineStr">
        <is>
          <t>TRANSFERENCIA</t>
        </is>
      </c>
      <c r="I277" s="101" t="n"/>
      <c r="J277" s="101" t="n"/>
    </row>
    <row r="278">
      <c r="A278" s="5" t="inlineStr">
        <is>
          <t>CCAJ-SC59/27/23</t>
        </is>
      </c>
      <c r="B278" s="6" t="n">
        <v>44960.79519461805</v>
      </c>
      <c r="C278" s="5" t="inlineStr">
        <is>
          <t>4262 JUAN GILBERTO PARADA ROJAS</t>
        </is>
      </c>
      <c r="D278" s="7" t="n"/>
      <c r="E278" s="8" t="n"/>
      <c r="F278" s="9" t="n">
        <v>774.37</v>
      </c>
      <c r="I278" s="10" t="inlineStr">
        <is>
          <t>EFECTIVO</t>
        </is>
      </c>
      <c r="J278" s="5" t="inlineStr">
        <is>
          <t>4262 JUAN GILBERTO PARADA ROJAS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H279" s="9" t="n"/>
      <c r="I279" s="10" t="n"/>
      <c r="J279" s="5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69" t="n">
        <v>112728712</v>
      </c>
      <c r="E280" s="14" t="n">
        <v>112728980</v>
      </c>
      <c r="H280" s="9" t="n"/>
      <c r="I280" s="10" t="n"/>
      <c r="J280" s="5" t="n"/>
    </row>
    <row r="281">
      <c r="A281" s="5" t="n"/>
      <c r="B281" s="6" t="n"/>
      <c r="C281" s="5" t="n"/>
      <c r="D281" s="81" t="inlineStr">
        <is>
          <t>BOOT</t>
        </is>
      </c>
      <c r="E281" s="8" t="n"/>
      <c r="H281" s="9" t="n"/>
      <c r="I281" s="10" t="n"/>
      <c r="J281" s="5" t="n"/>
    </row>
    <row r="282">
      <c r="A282" s="5" t="n"/>
      <c r="B282" s="6" t="n"/>
      <c r="C282" s="5" t="n"/>
      <c r="D282" s="7" t="n"/>
      <c r="E282" s="8" t="n"/>
      <c r="H282" s="9" t="n"/>
      <c r="I282" s="10" t="n"/>
      <c r="J282" s="5" t="n"/>
    </row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04/02/2023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8" t="inlineStr">
        <is>
          <t>Cierre Caja</t>
        </is>
      </c>
      <c r="B285" s="98" t="inlineStr">
        <is>
          <t>Fecha</t>
        </is>
      </c>
      <c r="C285" s="98" t="inlineStr">
        <is>
          <t>Cajero</t>
        </is>
      </c>
      <c r="D285" s="98" t="inlineStr">
        <is>
          <t>Nro Voucher</t>
        </is>
      </c>
      <c r="E285" s="98" t="inlineStr">
        <is>
          <t>Nro Cuenta</t>
        </is>
      </c>
      <c r="F285" s="98" t="inlineStr">
        <is>
          <t>Tipo Ingreso</t>
        </is>
      </c>
      <c r="G285" s="99" t="n"/>
      <c r="H285" s="100" t="n"/>
      <c r="I285" s="98" t="inlineStr">
        <is>
          <t>TIPO DE INGRESO</t>
        </is>
      </c>
      <c r="J285" s="98" t="inlineStr">
        <is>
          <t>Cobrador</t>
        </is>
      </c>
    </row>
    <row r="286">
      <c r="A286" s="101" t="n"/>
      <c r="B286" s="101" t="n"/>
      <c r="C286" s="101" t="n"/>
      <c r="D286" s="101" t="n"/>
      <c r="E286" s="101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101" t="n"/>
      <c r="J286" s="101" t="n"/>
    </row>
    <row r="287">
      <c r="A287" s="5" t="inlineStr">
        <is>
          <t>CCAJ-SC59/28/23</t>
        </is>
      </c>
      <c r="B287" s="6" t="n">
        <v>44961.58621303241</v>
      </c>
      <c r="C287" s="5" t="inlineStr">
        <is>
          <t>4262 JUAN GILBERTO PARADA ROJAS</t>
        </is>
      </c>
      <c r="D287" s="7" t="n"/>
      <c r="E287" s="8" t="n"/>
      <c r="F287" s="9" t="n">
        <v>816.61</v>
      </c>
      <c r="I287" s="10" t="inlineStr">
        <is>
          <t>EFECTIVO</t>
        </is>
      </c>
      <c r="J287" s="5" t="inlineStr">
        <is>
          <t>4262 JUAN GILBERTO PARADA ROJAS</t>
        </is>
      </c>
    </row>
    <row r="288">
      <c r="A288" s="11" t="inlineStr">
        <is>
          <t>SAP</t>
        </is>
      </c>
      <c r="B288" s="3" t="n"/>
      <c r="C288" s="3" t="n"/>
      <c r="D288" s="7" t="n"/>
      <c r="E288" s="8" t="n"/>
      <c r="H288" s="9" t="n"/>
      <c r="I288" s="10" t="n"/>
      <c r="J288" s="5" t="n"/>
    </row>
    <row r="289" ht="15.75" customHeight="1">
      <c r="A289" s="13" t="inlineStr">
        <is>
          <t>FECHA</t>
        </is>
      </c>
      <c r="B289" s="13" t="inlineStr">
        <is>
          <t>CIERRE DE CAJA</t>
        </is>
      </c>
      <c r="C289" s="13" t="inlineStr">
        <is>
          <t>IMPORTE</t>
        </is>
      </c>
      <c r="D289" s="69" t="n">
        <v>112728618</v>
      </c>
      <c r="E289" s="14" t="n">
        <v>112728981</v>
      </c>
      <c r="H289" s="9" t="n"/>
      <c r="I289" s="10" t="n"/>
      <c r="J289" s="5" t="n"/>
    </row>
    <row r="290">
      <c r="D290" s="81" t="inlineStr">
        <is>
          <t>BOOT</t>
        </is>
      </c>
    </row>
    <row r="292">
      <c r="A292" s="1" t="inlineStr">
        <is>
          <t>Cierre Caja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3" t="inlineStr">
        <is>
          <t>Del 06/02/2023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98" t="inlineStr">
        <is>
          <t>Cierre Caja</t>
        </is>
      </c>
      <c r="B294" s="98" t="inlineStr">
        <is>
          <t>Fecha</t>
        </is>
      </c>
      <c r="C294" s="98" t="inlineStr">
        <is>
          <t>Cajero</t>
        </is>
      </c>
      <c r="D294" s="98" t="inlineStr">
        <is>
          <t>Nro Voucher</t>
        </is>
      </c>
      <c r="E294" s="98" t="inlineStr">
        <is>
          <t>Nro Cuenta</t>
        </is>
      </c>
      <c r="F294" s="98" t="inlineStr">
        <is>
          <t>Tipo Ingreso</t>
        </is>
      </c>
      <c r="G294" s="99" t="n"/>
      <c r="H294" s="100" t="n"/>
      <c r="I294" s="98" t="inlineStr">
        <is>
          <t>TIPO DE INGRESO</t>
        </is>
      </c>
      <c r="J294" s="98" t="inlineStr">
        <is>
          <t>Cobrador</t>
        </is>
      </c>
    </row>
    <row r="295">
      <c r="A295" s="101" t="n"/>
      <c r="B295" s="101" t="n"/>
      <c r="C295" s="101" t="n"/>
      <c r="D295" s="101" t="n"/>
      <c r="E295" s="101" t="n"/>
      <c r="F295" s="4" t="inlineStr">
        <is>
          <t>EFECTIVO</t>
        </is>
      </c>
      <c r="G295" s="4" t="inlineStr">
        <is>
          <t>CHEQUE</t>
        </is>
      </c>
      <c r="H295" s="4" t="inlineStr">
        <is>
          <t>TRANSFERENCIA</t>
        </is>
      </c>
      <c r="I295" s="101" t="n"/>
      <c r="J295" s="101" t="n"/>
    </row>
    <row r="296">
      <c r="A296" s="5" t="inlineStr">
        <is>
          <t>CCAJ-SC59/29/23</t>
        </is>
      </c>
      <c r="B296" s="6" t="n">
        <v>44963.80084415509</v>
      </c>
      <c r="C296" s="5" t="inlineStr">
        <is>
          <t>4262 JUAN GILBERTO PARADA ROJAS</t>
        </is>
      </c>
      <c r="D296" s="7" t="n"/>
      <c r="E296" s="8" t="n"/>
      <c r="F296" s="9" t="n">
        <v>379.68</v>
      </c>
      <c r="I296" s="10" t="inlineStr">
        <is>
          <t>EFECTIVO</t>
        </is>
      </c>
      <c r="J296" s="5" t="inlineStr">
        <is>
          <t>4262 JUAN GILBERTO PARADA ROJAS</t>
        </is>
      </c>
    </row>
    <row r="297">
      <c r="A297" s="5" t="inlineStr">
        <is>
          <t>CCAJ-SC59/29/23</t>
        </is>
      </c>
      <c r="B297" s="6" t="n">
        <v>44963.80084415509</v>
      </c>
      <c r="C297" s="5" t="inlineStr">
        <is>
          <t>4262 JUAN GILBERTO PARADA ROJAS</t>
        </is>
      </c>
      <c r="D297" s="7" t="n"/>
      <c r="E297" s="8" t="n"/>
      <c r="H297" s="9" t="n">
        <v>28.23</v>
      </c>
      <c r="I297" s="5" t="inlineStr">
        <is>
          <t>TARJETA DE DÉBITO/CRÉDITO</t>
        </is>
      </c>
      <c r="J297" s="5" t="inlineStr">
        <is>
          <t>4262 JUAN GILBERTO PARADA ROJAS</t>
        </is>
      </c>
    </row>
    <row r="298">
      <c r="A298" s="11" t="inlineStr">
        <is>
          <t>SAP</t>
        </is>
      </c>
      <c r="B298" s="3" t="n"/>
      <c r="C298" s="3" t="n"/>
      <c r="D298" s="7" t="n"/>
      <c r="E298" s="8" t="n"/>
      <c r="H298" s="9" t="n"/>
      <c r="I298" s="10" t="n"/>
      <c r="J298" s="5" t="n"/>
    </row>
    <row r="299">
      <c r="A299" s="13" t="inlineStr">
        <is>
          <t>FECHA</t>
        </is>
      </c>
      <c r="B299" s="13" t="inlineStr">
        <is>
          <t>CIERRE DE CAJA</t>
        </is>
      </c>
      <c r="C299" s="13" t="inlineStr">
        <is>
          <t>IMPORTE</t>
        </is>
      </c>
      <c r="D299" s="7" t="n"/>
      <c r="E299" s="8" t="n"/>
      <c r="H299" s="9" t="n"/>
      <c r="I299" s="10" t="n"/>
      <c r="J299" s="5" t="n"/>
    </row>
  </sheetData>
  <mergeCells count="256">
    <mergeCell ref="I276:I277"/>
    <mergeCell ref="J276:J277"/>
    <mergeCell ref="A285:A286"/>
    <mergeCell ref="B285:B286"/>
    <mergeCell ref="C285:C286"/>
    <mergeCell ref="D285:D286"/>
    <mergeCell ref="E285:E286"/>
    <mergeCell ref="F285:H285"/>
    <mergeCell ref="I285:I286"/>
    <mergeCell ref="J285:J286"/>
    <mergeCell ref="A276:A277"/>
    <mergeCell ref="B276:B277"/>
    <mergeCell ref="C276:C277"/>
    <mergeCell ref="D276:D277"/>
    <mergeCell ref="E276:E277"/>
    <mergeCell ref="F276:H276"/>
    <mergeCell ref="E266:E267"/>
    <mergeCell ref="F266:H266"/>
    <mergeCell ref="J266:J267"/>
    <mergeCell ref="C266:C267"/>
    <mergeCell ref="I266:I267"/>
    <mergeCell ref="A266:A267"/>
    <mergeCell ref="B266:B267"/>
    <mergeCell ref="D266:D267"/>
    <mergeCell ref="A237:A238"/>
    <mergeCell ref="B237:B238"/>
    <mergeCell ref="C237:C238"/>
    <mergeCell ref="D237:D238"/>
    <mergeCell ref="E237:E238"/>
    <mergeCell ref="F237:H237"/>
    <mergeCell ref="I237:I238"/>
    <mergeCell ref="J237:J238"/>
    <mergeCell ref="I219:I220"/>
    <mergeCell ref="J219:J220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A219:A220"/>
    <mergeCell ref="B219:B220"/>
    <mergeCell ref="C219:C220"/>
    <mergeCell ref="D219:D220"/>
    <mergeCell ref="E219:E220"/>
    <mergeCell ref="F219:H219"/>
    <mergeCell ref="A182:A183"/>
    <mergeCell ref="B182:B183"/>
    <mergeCell ref="C182:C183"/>
    <mergeCell ref="D182:D183"/>
    <mergeCell ref="E182:E183"/>
    <mergeCell ref="F182:H182"/>
    <mergeCell ref="I182:I183"/>
    <mergeCell ref="J182:J183"/>
    <mergeCell ref="A201:A202"/>
    <mergeCell ref="B201:B202"/>
    <mergeCell ref="C201:C202"/>
    <mergeCell ref="D201:D202"/>
    <mergeCell ref="E201:E202"/>
    <mergeCell ref="F201:H201"/>
    <mergeCell ref="I201:I202"/>
    <mergeCell ref="J201:J202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I164:I165"/>
    <mergeCell ref="J164:J165"/>
    <mergeCell ref="A173:A174"/>
    <mergeCell ref="B173:B174"/>
    <mergeCell ref="C173:C174"/>
    <mergeCell ref="D173:D174"/>
    <mergeCell ref="E173:E174"/>
    <mergeCell ref="F173:H173"/>
    <mergeCell ref="I173:I174"/>
    <mergeCell ref="J173:J174"/>
    <mergeCell ref="A164:A165"/>
    <mergeCell ref="B164:B165"/>
    <mergeCell ref="C164:C165"/>
    <mergeCell ref="D164:D165"/>
    <mergeCell ref="E164:E165"/>
    <mergeCell ref="F164:H164"/>
    <mergeCell ref="F90:H90"/>
    <mergeCell ref="I90:I91"/>
    <mergeCell ref="J90:J91"/>
    <mergeCell ref="A90:A91"/>
    <mergeCell ref="B90:B91"/>
    <mergeCell ref="C90:C91"/>
    <mergeCell ref="D90:D91"/>
    <mergeCell ref="E90:E91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1:I32"/>
    <mergeCell ref="J31:J32"/>
    <mergeCell ref="A31:A32"/>
    <mergeCell ref="B31:B32"/>
    <mergeCell ref="C31:C32"/>
    <mergeCell ref="D31:D32"/>
    <mergeCell ref="E31:E32"/>
    <mergeCell ref="F31:H3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0:H70"/>
    <mergeCell ref="I70:I71"/>
    <mergeCell ref="J70:J71"/>
    <mergeCell ref="A70:A71"/>
    <mergeCell ref="B70:B71"/>
    <mergeCell ref="C70:C71"/>
    <mergeCell ref="D70:D71"/>
    <mergeCell ref="E70:E71"/>
    <mergeCell ref="J80:J81"/>
    <mergeCell ref="A80:A81"/>
    <mergeCell ref="C80:C81"/>
    <mergeCell ref="B80:B81"/>
    <mergeCell ref="D80:D81"/>
    <mergeCell ref="E80:E81"/>
    <mergeCell ref="F80:H80"/>
    <mergeCell ref="I80:I81"/>
    <mergeCell ref="A108:A109"/>
    <mergeCell ref="B108:B109"/>
    <mergeCell ref="C108:C109"/>
    <mergeCell ref="D108:D109"/>
    <mergeCell ref="E108:E109"/>
    <mergeCell ref="F108:H108"/>
    <mergeCell ref="I108:I109"/>
    <mergeCell ref="J108:J109"/>
    <mergeCell ref="A117:A118"/>
    <mergeCell ref="B117:B118"/>
    <mergeCell ref="C117:C118"/>
    <mergeCell ref="D117:D118"/>
    <mergeCell ref="E117:E118"/>
    <mergeCell ref="A146:A147"/>
    <mergeCell ref="B146:B147"/>
    <mergeCell ref="C146:C147"/>
    <mergeCell ref="D146:D147"/>
    <mergeCell ref="E146:E147"/>
    <mergeCell ref="F146:H146"/>
    <mergeCell ref="I146:I147"/>
    <mergeCell ref="J146:J147"/>
    <mergeCell ref="F117:H117"/>
    <mergeCell ref="I117:I118"/>
    <mergeCell ref="J117:J118"/>
    <mergeCell ref="A248:A249"/>
    <mergeCell ref="B248:B249"/>
    <mergeCell ref="C248:C249"/>
    <mergeCell ref="D248:D249"/>
    <mergeCell ref="E248:E249"/>
    <mergeCell ref="F248:H248"/>
    <mergeCell ref="I248:I249"/>
    <mergeCell ref="J248:J249"/>
    <mergeCell ref="A137:A138"/>
    <mergeCell ref="B137:B138"/>
    <mergeCell ref="C137:C138"/>
    <mergeCell ref="D137:D138"/>
    <mergeCell ref="E137:E138"/>
    <mergeCell ref="F137:H137"/>
    <mergeCell ref="I137:I138"/>
    <mergeCell ref="J137:J138"/>
    <mergeCell ref="A155:A156"/>
    <mergeCell ref="B155:B156"/>
    <mergeCell ref="C155:C156"/>
    <mergeCell ref="D155:D156"/>
    <mergeCell ref="E155:E156"/>
    <mergeCell ref="F155:H155"/>
    <mergeCell ref="I155:I156"/>
    <mergeCell ref="J155:J156"/>
    <mergeCell ref="A294:A295"/>
    <mergeCell ref="B294:B295"/>
    <mergeCell ref="C294:C295"/>
    <mergeCell ref="D294:D295"/>
    <mergeCell ref="E294:E295"/>
    <mergeCell ref="F294:H294"/>
    <mergeCell ref="I294:I295"/>
    <mergeCell ref="J294:J295"/>
    <mergeCell ref="I210:I211"/>
    <mergeCell ref="J210:J211"/>
    <mergeCell ref="A210:A211"/>
    <mergeCell ref="B210:B211"/>
    <mergeCell ref="C210:C211"/>
    <mergeCell ref="D210:D211"/>
    <mergeCell ref="E210:E211"/>
    <mergeCell ref="F210:H210"/>
    <mergeCell ref="I257:I258"/>
    <mergeCell ref="J257:J258"/>
    <mergeCell ref="A257:A258"/>
    <mergeCell ref="B257:B258"/>
    <mergeCell ref="C257:C258"/>
    <mergeCell ref="D257:D258"/>
    <mergeCell ref="E257:E258"/>
    <mergeCell ref="F257:H257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93"/>
  <sheetViews>
    <sheetView topLeftCell="A476" workbookViewId="0">
      <selection activeCell="D483" sqref="D48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29/12/2022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CCAJ-TA43/311/2022</t>
        </is>
      </c>
      <c r="B5" s="6" t="n">
        <v>44924.63289217593</v>
      </c>
      <c r="C5" s="5" t="inlineStr">
        <is>
          <t>723 NELVI JUANITA ROMERO CASTILLO</t>
        </is>
      </c>
      <c r="D5" s="7" t="n">
        <v>3062118587</v>
      </c>
      <c r="E5" s="5" t="inlineStr">
        <is>
          <t>BANCO UNION-10000020161539</t>
        </is>
      </c>
      <c r="H5" s="9" t="n">
        <v>882.09</v>
      </c>
      <c r="I5" s="5" t="inlineStr">
        <is>
          <t>DEPÓSITO BANCARIO</t>
        </is>
      </c>
      <c r="J5" s="5" t="inlineStr">
        <is>
          <t>2645 ANDRES ESTEBAN SINGURI LLANOS</t>
        </is>
      </c>
    </row>
    <row r="6">
      <c r="A6" s="5" t="inlineStr">
        <is>
          <t>CCAJ-TA43/311/2022</t>
        </is>
      </c>
      <c r="B6" s="6" t="n">
        <v>44924.63289217593</v>
      </c>
      <c r="C6" s="5" t="inlineStr">
        <is>
          <t>723 NELVI JUANITA ROMERO CASTILLO</t>
        </is>
      </c>
      <c r="D6" s="7" t="n">
        <v>3063460428</v>
      </c>
      <c r="E6" s="5" t="inlineStr">
        <is>
          <t>BANCO UNION-10000020161539</t>
        </is>
      </c>
      <c r="H6" s="9" t="n">
        <v>327.42</v>
      </c>
      <c r="I6" s="5" t="inlineStr">
        <is>
          <t>DEPÓSITO BANCARIO</t>
        </is>
      </c>
      <c r="J6" s="5" t="inlineStr">
        <is>
          <t>2645 ANDRES ESTEBAN SINGURI LLANOS</t>
        </is>
      </c>
    </row>
    <row r="7">
      <c r="A7" s="5" t="inlineStr">
        <is>
          <t>CCAJ-TA43/311/2022</t>
        </is>
      </c>
      <c r="B7" s="6" t="n">
        <v>44924.63289217593</v>
      </c>
      <c r="C7" s="5" t="inlineStr">
        <is>
          <t>723 NELVI JUANITA ROMERO CASTILLO</t>
        </is>
      </c>
      <c r="D7" s="7" t="n">
        <v>10725305</v>
      </c>
      <c r="E7" s="8" t="inlineStr">
        <is>
          <t>BISA-100070081</t>
        </is>
      </c>
      <c r="H7" s="9" t="n">
        <v>608.4</v>
      </c>
      <c r="I7" s="5" t="inlineStr">
        <is>
          <t>DEPÓSITO BANCARIO</t>
        </is>
      </c>
      <c r="J7" s="8" t="inlineStr">
        <is>
          <t>2581 EDGAR FLORES MARQUEZ</t>
        </is>
      </c>
    </row>
    <row r="8">
      <c r="A8" s="5" t="inlineStr">
        <is>
          <t>CCAJ-TA43/311/2022</t>
        </is>
      </c>
      <c r="B8" s="6" t="n">
        <v>44924.63289217593</v>
      </c>
      <c r="C8" s="5" t="inlineStr">
        <is>
          <t>723 NELVI JUANITA ROMERO CASTILLO</t>
        </is>
      </c>
      <c r="D8" s="7" t="n">
        <v>43439586</v>
      </c>
      <c r="E8" s="8" t="inlineStr">
        <is>
          <t>BISA-100070081</t>
        </is>
      </c>
      <c r="H8" s="9" t="n">
        <v>708.28</v>
      </c>
      <c r="I8" s="5" t="inlineStr">
        <is>
          <t>DEPÓSITO BANCARIO</t>
        </is>
      </c>
      <c r="J8" s="8" t="inlineStr">
        <is>
          <t>2581 EDGAR FLORES MARQUEZ</t>
        </is>
      </c>
    </row>
    <row r="9">
      <c r="A9" s="5" t="inlineStr">
        <is>
          <t>CCAJ-TA43/311/2022</t>
        </is>
      </c>
      <c r="B9" s="6" t="n">
        <v>44924.63289217593</v>
      </c>
      <c r="C9" s="5" t="inlineStr">
        <is>
          <t>723 NELVI JUANITA ROMERO CASTILLO</t>
        </is>
      </c>
      <c r="D9" s="7" t="n">
        <v>10711556</v>
      </c>
      <c r="E9" s="8" t="inlineStr">
        <is>
          <t>BISA-100070081</t>
        </is>
      </c>
      <c r="H9" s="9" t="n">
        <v>1188.2</v>
      </c>
      <c r="I9" s="5" t="inlineStr">
        <is>
          <t>DEPÓSITO BANCARIO</t>
        </is>
      </c>
      <c r="J9" s="8" t="inlineStr">
        <is>
          <t>2581 EDGAR FLORES MARQUEZ</t>
        </is>
      </c>
    </row>
    <row r="10">
      <c r="A10" s="5" t="inlineStr">
        <is>
          <t>CCAJ-TA43/311/2022</t>
        </is>
      </c>
      <c r="B10" s="6" t="n">
        <v>44924.63289217593</v>
      </c>
      <c r="C10" s="5" t="inlineStr">
        <is>
          <t>723 NELVI JUANITA ROMERO CASTILLO</t>
        </is>
      </c>
      <c r="D10" s="7" t="n">
        <v>4929287</v>
      </c>
      <c r="E10" s="5" t="inlineStr">
        <is>
          <t>BANCO UNION-10000020161539</t>
        </is>
      </c>
      <c r="H10" s="9" t="n">
        <v>16340.46</v>
      </c>
      <c r="I10" s="5" t="inlineStr">
        <is>
          <t>DEPÓSITO BANCARIO</t>
        </is>
      </c>
      <c r="J10" s="8" t="inlineStr">
        <is>
          <t>3094 SHIRLEY HALSEY JALDIN</t>
        </is>
      </c>
    </row>
    <row r="11">
      <c r="A11" s="5" t="inlineStr">
        <is>
          <t>CCAJ-TA43/311/2022</t>
        </is>
      </c>
      <c r="B11" s="6" t="n">
        <v>44924.63289217593</v>
      </c>
      <c r="C11" s="5" t="inlineStr">
        <is>
          <t>723 NELVI JUANITA ROMERO CASTILLO</t>
        </is>
      </c>
      <c r="D11" s="7" t="n"/>
      <c r="E11" s="8" t="n"/>
      <c r="F11" s="9" t="n">
        <v>23515.5</v>
      </c>
      <c r="I11" s="10" t="inlineStr">
        <is>
          <t>EFECTIVO</t>
        </is>
      </c>
      <c r="J11" s="5" t="inlineStr">
        <is>
          <t>2456 JOEL MOISES RUEDA DELGADO</t>
        </is>
      </c>
    </row>
    <row r="12">
      <c r="A12" s="5" t="inlineStr">
        <is>
          <t>CCAJ-TA43/311/2022</t>
        </is>
      </c>
      <c r="B12" s="6" t="n">
        <v>44924.63289217593</v>
      </c>
      <c r="C12" s="5" t="inlineStr">
        <is>
          <t>723 NELVI JUANITA ROMERO CASTILLO</t>
        </is>
      </c>
      <c r="D12" s="7" t="n"/>
      <c r="E12" s="8" t="n"/>
      <c r="F12" s="9" t="n">
        <v>15589.5</v>
      </c>
      <c r="I12" s="10" t="inlineStr">
        <is>
          <t>EFECTIVO</t>
        </is>
      </c>
      <c r="J12" s="8" t="inlineStr">
        <is>
          <t>2581 EDGAR FLORES MARQUEZ</t>
        </is>
      </c>
    </row>
    <row r="13">
      <c r="A13" s="5" t="inlineStr">
        <is>
          <t>CCAJ-TA43/311/2022</t>
        </is>
      </c>
      <c r="B13" s="6" t="n">
        <v>44924.63289217593</v>
      </c>
      <c r="C13" s="5" t="inlineStr">
        <is>
          <t>723 NELVI JUANITA ROMERO CASTILLO</t>
        </is>
      </c>
      <c r="D13" s="7" t="n"/>
      <c r="E13" s="8" t="n"/>
      <c r="F13" s="9" t="n">
        <v>55836</v>
      </c>
      <c r="I13" s="10" t="inlineStr">
        <is>
          <t>EFECTIVO</t>
        </is>
      </c>
      <c r="J13" s="5" t="inlineStr">
        <is>
          <t>2645 ANDRES ESTEBAN SINGURI LLANOS</t>
        </is>
      </c>
    </row>
    <row r="14">
      <c r="A14" s="5" t="inlineStr">
        <is>
          <t>CCAJ-TA43/311/2022</t>
        </is>
      </c>
      <c r="B14" s="6" t="n">
        <v>44924.63289217593</v>
      </c>
      <c r="C14" s="5" t="inlineStr">
        <is>
          <t>723 NELVI JUANITA ROMERO CASTILLO</t>
        </is>
      </c>
      <c r="D14" s="7" t="n"/>
      <c r="E14" s="8" t="n"/>
      <c r="F14" s="9" t="n">
        <v>55030.2</v>
      </c>
      <c r="I14" s="10" t="inlineStr">
        <is>
          <t>EFECTIVO</t>
        </is>
      </c>
      <c r="J14" s="5" t="inlineStr">
        <is>
          <t>2779 JUAN PABLO CAMACHO QUISPE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32">
        <f>SUM(F5:G14)</f>
        <v/>
      </c>
      <c r="H15" s="9" t="n"/>
      <c r="I15" s="10" t="n"/>
      <c r="J15" s="5" t="n"/>
    </row>
    <row r="16" ht="15.75" customHeight="1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  <c r="D16" s="14" t="n">
        <v>112519442</v>
      </c>
      <c r="E16" s="22" t="n">
        <v>112516684</v>
      </c>
      <c r="F16" s="31" t="inlineStr">
        <is>
          <t>ANULADO POR MALA REVERSION</t>
        </is>
      </c>
      <c r="H16" s="9" t="n"/>
      <c r="I16" s="10" t="n"/>
      <c r="J16" s="5" t="n"/>
    </row>
    <row r="17" ht="15.75" customHeight="1">
      <c r="D17" s="34" t="n">
        <v>112519535</v>
      </c>
      <c r="E17" s="35" t="inlineStr">
        <is>
          <t>REVERSION</t>
        </is>
      </c>
    </row>
    <row r="18">
      <c r="A18" s="17" t="inlineStr">
        <is>
          <t>SE REALIZÓ LA REVERSION DE CIERRES 311,312,313 S/G CORREO DEL 04/01/23</t>
        </is>
      </c>
      <c r="B18" s="17" t="n"/>
      <c r="C18" s="17" t="n"/>
      <c r="D18" s="17" t="n"/>
    </row>
    <row r="19">
      <c r="A19" s="17" t="inlineStr">
        <is>
          <t>SE TIENE LOS CIERRES 311,312,313 EN SOLO UNA COMPENSACION</t>
        </is>
      </c>
      <c r="B19" s="30" t="n"/>
      <c r="C19" s="30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30/12/2022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8" t="inlineStr">
        <is>
          <t>Cierre Caja</t>
        </is>
      </c>
      <c r="B23" s="98" t="inlineStr">
        <is>
          <t>Fecha</t>
        </is>
      </c>
      <c r="C23" s="98" t="inlineStr">
        <is>
          <t>Cajero</t>
        </is>
      </c>
      <c r="D23" s="98" t="inlineStr">
        <is>
          <t>Nro Voucher</t>
        </is>
      </c>
      <c r="E23" s="98" t="inlineStr">
        <is>
          <t>Nro Cuenta</t>
        </is>
      </c>
      <c r="F23" s="98" t="inlineStr">
        <is>
          <t>Tipo Ingreso</t>
        </is>
      </c>
      <c r="G23" s="99" t="n"/>
      <c r="H23" s="100" t="n"/>
      <c r="I23" s="98" t="inlineStr">
        <is>
          <t>TIPO DE INGRESO</t>
        </is>
      </c>
      <c r="J23" s="98" t="inlineStr">
        <is>
          <t>Cobrador</t>
        </is>
      </c>
    </row>
    <row r="24">
      <c r="A24" s="101" t="n"/>
      <c r="B24" s="101" t="n"/>
      <c r="C24" s="101" t="n"/>
      <c r="D24" s="101" t="n"/>
      <c r="E24" s="101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101" t="n"/>
      <c r="J24" s="101" t="n"/>
    </row>
    <row r="25">
      <c r="A25" s="5" t="inlineStr">
        <is>
          <t>CCAJ-TA43/312/2022</t>
        </is>
      </c>
      <c r="B25" s="6" t="n">
        <v>44925.64942836806</v>
      </c>
      <c r="C25" s="5" t="inlineStr">
        <is>
          <t>723 NELVI JUANITA ROMERO CASTILLO</t>
        </is>
      </c>
      <c r="D25" s="7" t="n">
        <v>6604529</v>
      </c>
      <c r="E25" s="8" t="inlineStr">
        <is>
          <t>BISA-100070081</t>
        </is>
      </c>
      <c r="H25" s="9" t="n">
        <v>619</v>
      </c>
      <c r="I25" s="5" t="inlineStr">
        <is>
          <t>DEPÓSITO BANCARIO</t>
        </is>
      </c>
      <c r="J25" s="8" t="inlineStr">
        <is>
          <t>3094 SHIRLEY HALSEY JALDIN</t>
        </is>
      </c>
    </row>
    <row r="26">
      <c r="A26" s="5" t="inlineStr">
        <is>
          <t>CCAJ-TA43/312/20</t>
        </is>
      </c>
      <c r="B26" s="6" t="n">
        <v>44925.64942836806</v>
      </c>
      <c r="C26" s="5" t="inlineStr">
        <is>
          <t>723 NELVI JUANITA ROMERO CASTILLO</t>
        </is>
      </c>
      <c r="D26" s="7" t="n"/>
      <c r="E26" s="8" t="n"/>
      <c r="F26" s="9" t="n">
        <v>30952.9</v>
      </c>
      <c r="I26" s="10" t="inlineStr">
        <is>
          <t>EFECTIVO</t>
        </is>
      </c>
      <c r="J26" s="5" t="inlineStr">
        <is>
          <t>2645 ANDRES ESTEBAN SINGURI LLANOS</t>
        </is>
      </c>
    </row>
    <row r="27">
      <c r="A27" s="5" t="inlineStr">
        <is>
          <t>CCAJ-TA43/312/2022</t>
        </is>
      </c>
      <c r="B27" s="6" t="n">
        <v>44925.64942836806</v>
      </c>
      <c r="C27" s="5" t="inlineStr">
        <is>
          <t>723 NELVI JUANITA ROMERO CASTILLO</t>
        </is>
      </c>
      <c r="D27" s="7" t="n"/>
      <c r="E27" s="8" t="n"/>
      <c r="F27" s="9" t="n">
        <v>40534.7</v>
      </c>
      <c r="I27" s="10" t="inlineStr">
        <is>
          <t>EFECTIVO</t>
        </is>
      </c>
      <c r="J27" s="5" t="inlineStr">
        <is>
          <t>2456 JOEL MOISES RUEDA DELGADO</t>
        </is>
      </c>
    </row>
    <row r="28">
      <c r="A28" s="5" t="inlineStr">
        <is>
          <t>CCAJ-TA43/312/2022</t>
        </is>
      </c>
      <c r="B28" s="6" t="n">
        <v>44925.64942836806</v>
      </c>
      <c r="C28" s="5" t="inlineStr">
        <is>
          <t>723 NELVI JUANITA ROMERO CASTILLO</t>
        </is>
      </c>
      <c r="D28" s="7" t="n"/>
      <c r="E28" s="8" t="n"/>
      <c r="F28" s="9" t="n">
        <v>10676.6</v>
      </c>
      <c r="I28" s="10" t="inlineStr">
        <is>
          <t>EFECTIVO</t>
        </is>
      </c>
      <c r="J28" s="8" t="inlineStr">
        <is>
          <t>2581 EDGAR FLORES MARQUEZ</t>
        </is>
      </c>
    </row>
    <row r="29">
      <c r="A29" s="5" t="inlineStr">
        <is>
          <t>CCAJ-TA43/312/2022</t>
        </is>
      </c>
      <c r="B29" s="6" t="n">
        <v>44925.64942836806</v>
      </c>
      <c r="C29" s="5" t="inlineStr">
        <is>
          <t>723 NELVI JUANITA ROMERO CASTILLO</t>
        </is>
      </c>
      <c r="D29" s="7" t="n"/>
      <c r="E29" s="8" t="n"/>
      <c r="F29" s="9" t="n">
        <v>31816.7</v>
      </c>
      <c r="I29" s="10" t="inlineStr">
        <is>
          <t>EFECTIVO</t>
        </is>
      </c>
      <c r="J29" s="5" t="inlineStr">
        <is>
          <t>2779 JUAN PABLO CAMACHO QUISPE</t>
        </is>
      </c>
    </row>
    <row r="30">
      <c r="A30" s="5" t="inlineStr">
        <is>
          <t>CCAJ-TA43/312/2022</t>
        </is>
      </c>
      <c r="B30" s="6" t="n">
        <v>44925.64942836806</v>
      </c>
      <c r="C30" s="5" t="inlineStr">
        <is>
          <t>723 NELVI JUANITA ROMERO CASTILLO</t>
        </is>
      </c>
      <c r="D30" s="7" t="n"/>
      <c r="E30" s="8" t="n"/>
      <c r="F30" s="9" t="n">
        <v>2928.2</v>
      </c>
      <c r="I30" s="10" t="inlineStr">
        <is>
          <t>EFECTIVO</t>
        </is>
      </c>
      <c r="J30" s="8" t="inlineStr">
        <is>
          <t>4648 HUGO PEREDO - T02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F31" s="33">
        <f>SUM(F25:G30)</f>
        <v/>
      </c>
      <c r="H31" s="9" t="n"/>
      <c r="I31" s="10" t="n"/>
      <c r="J31" s="5" t="n"/>
    </row>
    <row r="32" ht="15.75" customHeight="1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14" t="n">
        <v>112519442</v>
      </c>
      <c r="E32" s="22" t="n">
        <v>112516685</v>
      </c>
      <c r="F32" s="31" t="inlineStr">
        <is>
          <t>ANULADO POR MALA REVERSION</t>
        </is>
      </c>
      <c r="H32" s="9" t="n"/>
      <c r="I32" s="10" t="n"/>
      <c r="J32" s="5" t="n"/>
    </row>
    <row r="33" ht="15.75" customHeight="1">
      <c r="A33" s="5" t="n"/>
      <c r="B33" s="6" t="n"/>
      <c r="C33" s="5" t="n"/>
      <c r="D33" s="34" t="n">
        <v>112519539</v>
      </c>
      <c r="E33" s="35" t="inlineStr">
        <is>
          <t>REVERSION</t>
        </is>
      </c>
      <c r="I33" s="10" t="n"/>
      <c r="J33" s="5" t="n"/>
    </row>
    <row r="34">
      <c r="A34" s="5" t="n"/>
      <c r="B34" s="6" t="n"/>
      <c r="C34" s="5" t="n"/>
      <c r="D34" s="7" t="n"/>
      <c r="E34" s="8" t="n"/>
      <c r="H34" s="9" t="n"/>
      <c r="I34" s="10" t="n"/>
      <c r="J34" s="5" t="n"/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31/12/2022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98" t="inlineStr">
        <is>
          <t>Cierre Caja</t>
        </is>
      </c>
      <c r="B37" s="98" t="inlineStr">
        <is>
          <t>Fecha</t>
        </is>
      </c>
      <c r="C37" s="98" t="inlineStr">
        <is>
          <t>Cajero</t>
        </is>
      </c>
      <c r="D37" s="98" t="inlineStr">
        <is>
          <t>Nro Voucher</t>
        </is>
      </c>
      <c r="E37" s="98" t="inlineStr">
        <is>
          <t>Nro Cuenta</t>
        </is>
      </c>
      <c r="F37" s="98" t="inlineStr">
        <is>
          <t>Tipo Ingreso</t>
        </is>
      </c>
      <c r="G37" s="99" t="n"/>
      <c r="H37" s="100" t="n"/>
      <c r="I37" s="98" t="inlineStr">
        <is>
          <t>TIPO DE INGRESO</t>
        </is>
      </c>
      <c r="J37" s="98" t="inlineStr">
        <is>
          <t>Cobrador</t>
        </is>
      </c>
    </row>
    <row r="38">
      <c r="A38" s="101" t="n"/>
      <c r="B38" s="101" t="n"/>
      <c r="C38" s="101" t="n"/>
      <c r="D38" s="101" t="n"/>
      <c r="E38" s="101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101" t="n"/>
      <c r="J38" s="101" t="n"/>
    </row>
    <row r="39">
      <c r="A39" s="5" t="inlineStr">
        <is>
          <t>CCAJ-TA43/313/2022</t>
        </is>
      </c>
      <c r="B39" s="6" t="n">
        <v>44926.42032795139</v>
      </c>
      <c r="C39" s="5" t="inlineStr">
        <is>
          <t>723 NELVI JUANITA ROMERO CASTILLO</t>
        </is>
      </c>
      <c r="D39" s="7" t="n">
        <v>3073296</v>
      </c>
      <c r="E39" s="8" t="inlineStr">
        <is>
          <t>BISA-100070081</t>
        </is>
      </c>
      <c r="H39" s="9" t="n">
        <v>1083.28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CCAJ-TA43/313/2022</t>
        </is>
      </c>
      <c r="B40" s="6" t="n">
        <v>44926.42032795139</v>
      </c>
      <c r="C40" s="5" t="inlineStr">
        <is>
          <t>723 NELVI JUANITA ROMERO CASTILLO</t>
        </is>
      </c>
      <c r="D40" s="7" t="n">
        <v>13220790</v>
      </c>
      <c r="E40" s="8" t="inlineStr">
        <is>
          <t>BISA-100070081</t>
        </is>
      </c>
      <c r="H40" s="9" t="n">
        <v>5000</v>
      </c>
      <c r="I40" s="5" t="inlineStr">
        <is>
          <t>DEPÓSITO BANCARIO</t>
        </is>
      </c>
      <c r="J40" s="5" t="inlineStr">
        <is>
          <t>2645 ANDRES ESTEBAN SINGURI LLANOS</t>
        </is>
      </c>
    </row>
    <row r="41">
      <c r="A41" s="5" t="inlineStr">
        <is>
          <t>CCAJ-TA43/313/2022</t>
        </is>
      </c>
      <c r="B41" s="6" t="n">
        <v>44926.42032795139</v>
      </c>
      <c r="C41" s="5" t="inlineStr">
        <is>
          <t>723 NELVI JUANITA ROMERO CASTILLO</t>
        </is>
      </c>
      <c r="D41" s="7" t="n">
        <v>10723529</v>
      </c>
      <c r="E41" s="8" t="inlineStr">
        <is>
          <t>BISA-100070081</t>
        </is>
      </c>
      <c r="H41" s="9" t="n">
        <v>819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CCAJ-TA43/313/2022</t>
        </is>
      </c>
      <c r="B42" s="6" t="n">
        <v>44926.42032795139</v>
      </c>
      <c r="C42" s="5" t="inlineStr">
        <is>
          <t>723 NELVI JUANITA ROMERO CASTILLO</t>
        </is>
      </c>
      <c r="D42" s="7" t="n">
        <v>73133275</v>
      </c>
      <c r="E42" s="8" t="inlineStr">
        <is>
          <t>BISA-100070081</t>
        </is>
      </c>
      <c r="H42" s="9" t="n">
        <v>900</v>
      </c>
      <c r="I42" s="5" t="inlineStr">
        <is>
          <t>DEPÓSITO BANCARIO</t>
        </is>
      </c>
      <c r="J42" s="5" t="inlineStr">
        <is>
          <t>2645 ANDRES ESTEBAN SINGURI LLANOS</t>
        </is>
      </c>
    </row>
    <row r="43">
      <c r="A43" s="5" t="inlineStr">
        <is>
          <t>CCAJ-TA43/313/2022</t>
        </is>
      </c>
      <c r="B43" s="6" t="n">
        <v>44926.42032795139</v>
      </c>
      <c r="C43" s="5" t="inlineStr">
        <is>
          <t>723 NELVI JUANITA ROMERO CASTILLO</t>
        </is>
      </c>
      <c r="D43" s="7" t="n">
        <v>143749</v>
      </c>
      <c r="E43" s="5" t="inlineStr">
        <is>
          <t>MERCANTIL SANTA CRUZ-4010501329</t>
        </is>
      </c>
      <c r="H43" s="9" t="n">
        <v>7339.4</v>
      </c>
      <c r="I43" s="5" t="inlineStr">
        <is>
          <t>DEPÓSITO BANCARIO</t>
        </is>
      </c>
      <c r="J43" s="8" t="inlineStr">
        <is>
          <t>4648 HUGO PEREDO - T02</t>
        </is>
      </c>
    </row>
    <row r="44">
      <c r="A44" s="5" t="inlineStr">
        <is>
          <t>CCAJ-TA43/313/2022</t>
        </is>
      </c>
      <c r="B44" s="6" t="n">
        <v>44926.42032795139</v>
      </c>
      <c r="C44" s="5" t="inlineStr">
        <is>
          <t>723 NELVI JUANITA ROMERO CASTILLO</t>
        </is>
      </c>
      <c r="D44" s="7" t="n">
        <v>10717281</v>
      </c>
      <c r="E44" s="8" t="inlineStr">
        <is>
          <t>BISA-100070081</t>
        </is>
      </c>
      <c r="H44" s="9" t="n">
        <v>838.6</v>
      </c>
      <c r="I44" s="5" t="inlineStr">
        <is>
          <t>DEPÓSITO BANCARIO</t>
        </is>
      </c>
      <c r="J44" s="8" t="inlineStr">
        <is>
          <t>2581 EDGAR FLORES MARQUEZ</t>
        </is>
      </c>
    </row>
    <row r="45">
      <c r="A45" s="5" t="inlineStr">
        <is>
          <t>CCAJ-TA43/313/2022</t>
        </is>
      </c>
      <c r="B45" s="6" t="n">
        <v>44926.42032795139</v>
      </c>
      <c r="C45" s="5" t="inlineStr">
        <is>
          <t>723 NELVI JUANITA ROMERO CASTILLO</t>
        </is>
      </c>
      <c r="D45" s="7" t="n"/>
      <c r="E45" s="8" t="n"/>
      <c r="F45" s="9" t="n">
        <v>34615</v>
      </c>
      <c r="I45" s="10" t="inlineStr">
        <is>
          <t>EFECTIVO</t>
        </is>
      </c>
      <c r="J45" s="5" t="inlineStr">
        <is>
          <t>2456 JOEL MOISES RUEDA DELGADO</t>
        </is>
      </c>
    </row>
    <row r="46">
      <c r="A46" s="5" t="inlineStr">
        <is>
          <t>CCAJ-TA43/313/2022</t>
        </is>
      </c>
      <c r="B46" s="6" t="n">
        <v>44926.42032795139</v>
      </c>
      <c r="C46" s="5" t="inlineStr">
        <is>
          <t>723 NELVI JUANITA ROMERO CASTILLO</t>
        </is>
      </c>
      <c r="D46" s="7" t="n"/>
      <c r="E46" s="8" t="n"/>
      <c r="F46" s="9" t="n">
        <v>8697.700000000001</v>
      </c>
      <c r="I46" s="10" t="inlineStr">
        <is>
          <t>EFECTIVO</t>
        </is>
      </c>
      <c r="J46" s="8" t="inlineStr">
        <is>
          <t>2581 EDGAR FLORES MARQUEZ</t>
        </is>
      </c>
    </row>
    <row r="47">
      <c r="A47" s="5" t="inlineStr">
        <is>
          <t>CCAJ-TA43/313/2022</t>
        </is>
      </c>
      <c r="B47" s="6" t="n">
        <v>44926.42032795139</v>
      </c>
      <c r="C47" s="5" t="inlineStr">
        <is>
          <t>723 NELVI JUANITA ROMERO CASTILLO</t>
        </is>
      </c>
      <c r="D47" s="7" t="n"/>
      <c r="E47" s="8" t="n"/>
      <c r="F47" s="9" t="n">
        <v>115031.7</v>
      </c>
      <c r="I47" s="10" t="inlineStr">
        <is>
          <t>EFECTIVO</t>
        </is>
      </c>
      <c r="J47" s="5" t="inlineStr">
        <is>
          <t>2645 ANDRES ESTEBAN SINGURI LLANOS</t>
        </is>
      </c>
    </row>
    <row r="48">
      <c r="A48" s="5" t="inlineStr">
        <is>
          <t>CCAJ-TA43/313/2022</t>
        </is>
      </c>
      <c r="B48" s="6" t="n">
        <v>44926.42032795139</v>
      </c>
      <c r="C48" s="5" t="inlineStr">
        <is>
          <t>723 NELVI JUANITA ROMERO CASTILLO</t>
        </is>
      </c>
      <c r="D48" s="7" t="n"/>
      <c r="E48" s="8" t="n"/>
      <c r="F48" s="9" t="n">
        <v>48204.2</v>
      </c>
      <c r="I48" s="10" t="inlineStr">
        <is>
          <t>EFECTIVO</t>
        </is>
      </c>
      <c r="J48" s="5" t="inlineStr">
        <is>
          <t>2779 JUAN PABLO CAMACHO QUISPE</t>
        </is>
      </c>
    </row>
    <row r="49">
      <c r="A49" s="5" t="inlineStr">
        <is>
          <t>CCAJ-TA43/313/2022</t>
        </is>
      </c>
      <c r="B49" s="6" t="n">
        <v>44926.42032795139</v>
      </c>
      <c r="C49" s="5" t="inlineStr">
        <is>
          <t>723 NELVI JUANITA ROMERO CASTILLO</t>
        </is>
      </c>
      <c r="D49" s="7" t="n"/>
      <c r="E49" s="8" t="n"/>
      <c r="F49" s="9" t="n">
        <v>11</v>
      </c>
      <c r="I49" s="10" t="inlineStr">
        <is>
          <t>EFECTIVO</t>
        </is>
      </c>
      <c r="J49" s="8" t="inlineStr">
        <is>
          <t>4648 HUGO PEREDO - T02</t>
        </is>
      </c>
    </row>
    <row r="50">
      <c r="A50" s="11" t="inlineStr">
        <is>
          <t>SAP</t>
        </is>
      </c>
      <c r="B50" s="3" t="n"/>
      <c r="C50" s="3" t="n"/>
      <c r="D50" s="19">
        <f>205167.6+1392</f>
        <v/>
      </c>
      <c r="E50" s="8" t="n"/>
      <c r="F50" s="33">
        <f>SUM(F39:G49)</f>
        <v/>
      </c>
      <c r="H50" s="9" t="n"/>
      <c r="I50" s="10" t="n"/>
      <c r="J50" s="5" t="n"/>
    </row>
    <row r="5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E51" s="8" t="n"/>
      <c r="H51" s="9" t="n"/>
      <c r="I51" s="10" t="n"/>
      <c r="J51" s="5" t="n"/>
    </row>
    <row r="52" ht="15.75" customHeight="1">
      <c r="A52" s="5" t="n"/>
      <c r="B52" s="6" t="n"/>
      <c r="C52" s="5" t="n"/>
      <c r="D52" s="14" t="n">
        <v>112519442</v>
      </c>
      <c r="E52" s="22" t="n">
        <v>112516686</v>
      </c>
      <c r="F52" s="31" t="inlineStr">
        <is>
          <t>ANULADO POR MALA REVERSION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14" t="n">
        <v>112519512</v>
      </c>
      <c r="E53" s="22" t="n">
        <v>112516739</v>
      </c>
      <c r="F53" s="31" t="inlineStr">
        <is>
          <t>ANULADO POR MALA REVERSION</t>
        </is>
      </c>
      <c r="H53" s="9" t="n"/>
      <c r="I53" s="10" t="n"/>
      <c r="J53" s="5" t="n"/>
    </row>
    <row r="54" ht="15.75" customHeight="1">
      <c r="A54" s="5" t="n"/>
      <c r="B54" s="6" t="n"/>
      <c r="C54" s="5" t="n"/>
      <c r="D54" s="34" t="n">
        <v>112519547</v>
      </c>
      <c r="E54" s="36" t="inlineStr">
        <is>
          <t>REVERSION M.N.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34" t="n">
        <v>112519550</v>
      </c>
      <c r="E55" s="36" t="inlineStr">
        <is>
          <t>REVERSION M.E.</t>
        </is>
      </c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5" t="inlineStr">
        <is>
          <t>CCAJ-TA43/314/2022</t>
        </is>
      </c>
      <c r="B57" s="6" t="n">
        <v>44926.84395616898</v>
      </c>
      <c r="C57" s="5" t="inlineStr">
        <is>
          <t>723 NELVI JUANITA ROMERO CASTILLO</t>
        </is>
      </c>
      <c r="D57" s="7" t="n"/>
      <c r="E57" s="8" t="n"/>
      <c r="G57" s="9" t="n">
        <v>5332.7</v>
      </c>
      <c r="I57" s="10" t="inlineStr">
        <is>
          <t>CHEQUE</t>
        </is>
      </c>
      <c r="J57" s="8" t="inlineStr">
        <is>
          <t>3094 SHIRLEY HALSEY JALDIN</t>
        </is>
      </c>
    </row>
    <row r="58">
      <c r="A58" s="5" t="inlineStr">
        <is>
          <t>CCAJ-TA43/314/20</t>
        </is>
      </c>
      <c r="B58" s="6" t="n">
        <v>44926.84395616898</v>
      </c>
      <c r="C58" s="5" t="inlineStr">
        <is>
          <t>723 NELVI JUANITA ROMERO CASTILLO</t>
        </is>
      </c>
      <c r="D58" s="7" t="n">
        <v>3223941</v>
      </c>
      <c r="E58" s="8" t="inlineStr">
        <is>
          <t>BISA-100070081</t>
        </is>
      </c>
      <c r="H58" s="9" t="n">
        <v>1421.8</v>
      </c>
      <c r="I58" s="5" t="inlineStr">
        <is>
          <t>DEPÓSITO BANCARIO</t>
        </is>
      </c>
      <c r="J58" s="5" t="inlineStr">
        <is>
          <t>2779 JUAN PABLO CAMACHO QUISPE</t>
        </is>
      </c>
    </row>
    <row r="59">
      <c r="A59" s="5" t="inlineStr">
        <is>
          <t>CCAJ-TA43/314/2022</t>
        </is>
      </c>
      <c r="B59" s="6" t="n">
        <v>44926.84395616898</v>
      </c>
      <c r="C59" s="5" t="inlineStr">
        <is>
          <t>723 NELVI JUANITA ROMERO CASTILLO</t>
        </is>
      </c>
      <c r="D59" s="7" t="n">
        <v>13223663</v>
      </c>
      <c r="E59" s="8" t="inlineStr">
        <is>
          <t>BISA-100070081</t>
        </is>
      </c>
      <c r="H59" s="9" t="n">
        <v>3886.08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CCAJ-TA43/314/2022</t>
        </is>
      </c>
      <c r="B60" s="6" t="n">
        <v>44926.84395616898</v>
      </c>
      <c r="C60" s="5" t="inlineStr">
        <is>
          <t>723 NELVI JUANITA ROMERO CASTILLO</t>
        </is>
      </c>
      <c r="D60" s="7" t="n">
        <v>3067378627</v>
      </c>
      <c r="E60" s="5" t="inlineStr">
        <is>
          <t>BANCO UNION-10000020161539</t>
        </is>
      </c>
      <c r="H60" s="9" t="n">
        <v>15000</v>
      </c>
      <c r="I60" s="5" t="inlineStr">
        <is>
          <t>DEPÓSITO BANCARIO</t>
        </is>
      </c>
      <c r="J60" s="5" t="inlineStr">
        <is>
          <t>2645 ANDRES ESTEBAN SINGURI LLANOS</t>
        </is>
      </c>
    </row>
    <row r="61">
      <c r="A61" s="5" t="inlineStr">
        <is>
          <t>CCAJ-TA43/314/2022</t>
        </is>
      </c>
      <c r="B61" s="6" t="n">
        <v>44926.84395616898</v>
      </c>
      <c r="C61" s="5" t="inlineStr">
        <is>
          <t>723 NELVI JUANITA ROMERO CASTILLO</t>
        </is>
      </c>
      <c r="D61" s="7" t="n">
        <v>3204715</v>
      </c>
      <c r="E61" s="8" t="inlineStr">
        <is>
          <t>BISA-100070081</t>
        </is>
      </c>
      <c r="H61" s="9" t="n">
        <v>3081.36</v>
      </c>
      <c r="I61" s="5" t="inlineStr">
        <is>
          <t>DEPÓSITO BANCARIO</t>
        </is>
      </c>
      <c r="J61" s="5" t="inlineStr">
        <is>
          <t>2779 JUAN PABLO CAMACHO QUISPE</t>
        </is>
      </c>
    </row>
    <row r="62">
      <c r="A62" s="5" t="inlineStr">
        <is>
          <t>CCAJ-TA43/314/2022</t>
        </is>
      </c>
      <c r="B62" s="6" t="n">
        <v>44926.84395616898</v>
      </c>
      <c r="C62" s="5" t="inlineStr">
        <is>
          <t>723 NELVI JUANITA ROMERO CASTILLO</t>
        </is>
      </c>
      <c r="D62" s="7" t="n">
        <v>23205205</v>
      </c>
      <c r="E62" s="8" t="inlineStr">
        <is>
          <t>BISA-100070081</t>
        </is>
      </c>
      <c r="H62" s="9" t="n">
        <v>210</v>
      </c>
      <c r="I62" s="5" t="inlineStr">
        <is>
          <t>DEPÓSITO BANCARIO</t>
        </is>
      </c>
      <c r="J62" s="8" t="inlineStr">
        <is>
          <t>3094 SHIRLEY HALSEY JALDIN</t>
        </is>
      </c>
    </row>
    <row r="63">
      <c r="A63" s="5" t="inlineStr">
        <is>
          <t>CCAJ-TA43/314/2022</t>
        </is>
      </c>
      <c r="B63" s="6" t="n">
        <v>44926.84395616898</v>
      </c>
      <c r="C63" s="5" t="inlineStr">
        <is>
          <t>723 NELVI JUANITA ROMERO CASTILLO</t>
        </is>
      </c>
      <c r="D63" s="7" t="n"/>
      <c r="E63" s="8" t="n"/>
      <c r="F63" s="9" t="n">
        <v>13353.2</v>
      </c>
      <c r="I63" s="10" t="inlineStr">
        <is>
          <t>EFECTIVO</t>
        </is>
      </c>
      <c r="J63" s="5" t="inlineStr">
        <is>
          <t>2456 JOEL MOISES RUEDA DELGADO</t>
        </is>
      </c>
    </row>
    <row r="64">
      <c r="A64" s="5" t="inlineStr">
        <is>
          <t>CCAJ-TA43/314/2022</t>
        </is>
      </c>
      <c r="B64" s="6" t="n">
        <v>44926.84395616898</v>
      </c>
      <c r="C64" s="5" t="inlineStr">
        <is>
          <t>723 NELVI JUANITA ROMERO CASTILLO</t>
        </is>
      </c>
      <c r="D64" s="7" t="n"/>
      <c r="E64" s="8" t="n"/>
      <c r="F64" s="9" t="n">
        <v>2781.5</v>
      </c>
      <c r="I64" s="10" t="inlineStr">
        <is>
          <t>EFECTIVO</t>
        </is>
      </c>
      <c r="J64" s="8" t="inlineStr">
        <is>
          <t>2581 EDGAR FLORES MARQUEZ</t>
        </is>
      </c>
    </row>
    <row r="65">
      <c r="A65" s="5" t="inlineStr">
        <is>
          <t>CCAJ-TA43/314/2022</t>
        </is>
      </c>
      <c r="B65" s="6" t="n">
        <v>44926.84395616898</v>
      </c>
      <c r="C65" s="5" t="inlineStr">
        <is>
          <t>723 NELVI JUANITA ROMERO CASTILLO</t>
        </is>
      </c>
      <c r="D65" s="7" t="n"/>
      <c r="E65" s="8" t="n"/>
      <c r="F65" s="9" t="n">
        <v>79031.3</v>
      </c>
      <c r="I65" s="10" t="inlineStr">
        <is>
          <t>EFECTIVO</t>
        </is>
      </c>
      <c r="J65" s="5" t="inlineStr">
        <is>
          <t>2645 ANDRES ESTEBAN SINGURI LLANOS</t>
        </is>
      </c>
    </row>
    <row r="66">
      <c r="A66" s="5" t="inlineStr">
        <is>
          <t>CCAJ-TA43/314/2022</t>
        </is>
      </c>
      <c r="B66" s="6" t="n">
        <v>44926.84395616898</v>
      </c>
      <c r="C66" s="5" t="inlineStr">
        <is>
          <t>723 NELVI JUANITA ROMERO CASTILLO</t>
        </is>
      </c>
      <c r="D66" s="7" t="n"/>
      <c r="E66" s="8" t="n"/>
      <c r="F66" s="9" t="n">
        <v>57570.7</v>
      </c>
      <c r="I66" s="10" t="inlineStr">
        <is>
          <t>EFECTIVO</t>
        </is>
      </c>
      <c r="J66" s="5" t="inlineStr">
        <is>
          <t>2779 JUAN PABLO CAMACHO QUISPE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F67" s="21">
        <f>SUM(F57:G66)</f>
        <v/>
      </c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14" t="n">
        <v>112519552</v>
      </c>
      <c r="E68" s="8" t="n"/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02/01/2022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8" t="inlineStr">
        <is>
          <t>Cierre Caja</t>
        </is>
      </c>
      <c r="B73" s="98" t="inlineStr">
        <is>
          <t>Fecha</t>
        </is>
      </c>
      <c r="C73" s="98" t="inlineStr">
        <is>
          <t>Cajero</t>
        </is>
      </c>
      <c r="D73" s="98" t="inlineStr">
        <is>
          <t>Nro Voucher</t>
        </is>
      </c>
      <c r="E73" s="98" t="inlineStr">
        <is>
          <t>Nro Cuenta</t>
        </is>
      </c>
      <c r="F73" s="98" t="inlineStr">
        <is>
          <t>Tipo Ingreso</t>
        </is>
      </c>
      <c r="G73" s="99" t="n"/>
      <c r="H73" s="100" t="n"/>
      <c r="I73" s="98" t="inlineStr">
        <is>
          <t>TIPO DE INGRESO</t>
        </is>
      </c>
      <c r="J73" s="98" t="inlineStr">
        <is>
          <t>Cobrador</t>
        </is>
      </c>
    </row>
    <row r="74">
      <c r="A74" s="101" t="n"/>
      <c r="B74" s="101" t="n"/>
      <c r="C74" s="101" t="n"/>
      <c r="D74" s="101" t="n"/>
      <c r="E74" s="101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101" t="n"/>
      <c r="J74" s="101" t="n"/>
    </row>
    <row r="75">
      <c r="A75" s="17" t="inlineStr">
        <is>
          <t>NO HUBO CIERRES DE CAJA, DEBIDO A FERIADO POR AÑO NUEVO</t>
        </is>
      </c>
      <c r="B75" s="30" t="n"/>
      <c r="C75" s="30" t="n"/>
    </row>
    <row r="76">
      <c r="A76" s="11" t="inlineStr">
        <is>
          <t>SAP</t>
        </is>
      </c>
      <c r="B76" s="3" t="n"/>
      <c r="C76" s="3" t="n"/>
    </row>
    <row r="77">
      <c r="A77" s="13" t="inlineStr">
        <is>
          <t>FECHA</t>
        </is>
      </c>
      <c r="B77" s="13" t="inlineStr">
        <is>
          <t>CIERRE DE CAJA</t>
        </is>
      </c>
      <c r="C77" s="13" t="inlineStr">
        <is>
          <t>IMPORTE</t>
        </is>
      </c>
    </row>
    <row r="78">
      <c r="A78" s="29" t="n"/>
      <c r="B78" s="29" t="n"/>
      <c r="C78" s="29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03/01/2022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98" t="inlineStr">
        <is>
          <t>Cierre Caja</t>
        </is>
      </c>
      <c r="B82" s="98" t="inlineStr">
        <is>
          <t>Fecha</t>
        </is>
      </c>
      <c r="C82" s="98" t="inlineStr">
        <is>
          <t>Cajero</t>
        </is>
      </c>
      <c r="D82" s="98" t="inlineStr">
        <is>
          <t>Nro Voucher</t>
        </is>
      </c>
      <c r="E82" s="98" t="inlineStr">
        <is>
          <t>Nro Cuenta</t>
        </is>
      </c>
      <c r="F82" s="98" t="inlineStr">
        <is>
          <t>Tipo Ingreso</t>
        </is>
      </c>
      <c r="G82" s="99" t="n"/>
      <c r="H82" s="100" t="n"/>
      <c r="I82" s="98" t="inlineStr">
        <is>
          <t>TIPO DE INGRESO</t>
        </is>
      </c>
      <c r="J82" s="98" t="inlineStr">
        <is>
          <t>Cobrador</t>
        </is>
      </c>
    </row>
    <row r="83">
      <c r="A83" s="101" t="n"/>
      <c r="B83" s="101" t="n"/>
      <c r="C83" s="101" t="n"/>
      <c r="D83" s="101" t="n"/>
      <c r="E83" s="101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101" t="n"/>
      <c r="J83" s="101" t="n"/>
    </row>
    <row r="84">
      <c r="A84" s="5" t="inlineStr">
        <is>
          <t>CCAJ-TA43/1/2023</t>
        </is>
      </c>
      <c r="B84" s="6" t="n">
        <v>44929.74689612268</v>
      </c>
      <c r="C84" s="5" t="inlineStr">
        <is>
          <t>723 NELVI JUANITA ROMERO CASTILLO</t>
        </is>
      </c>
      <c r="D84" s="7" t="n">
        <v>3141987</v>
      </c>
      <c r="E84" s="8" t="inlineStr">
        <is>
          <t>BISA-100070081</t>
        </is>
      </c>
      <c r="H84" s="9" t="n">
        <v>5312.64</v>
      </c>
      <c r="I84" s="5" t="inlineStr">
        <is>
          <t>DEPÓSITO BANCARIO</t>
        </is>
      </c>
      <c r="J84" s="5" t="inlineStr">
        <is>
          <t>2456 JOEL MOISES RUEDA DELGADO</t>
        </is>
      </c>
    </row>
    <row r="85">
      <c r="A85" s="5" t="inlineStr">
        <is>
          <t>CCAJ-TA43/1/2023</t>
        </is>
      </c>
      <c r="B85" s="6" t="n">
        <v>44929.74689612268</v>
      </c>
      <c r="C85" s="5" t="inlineStr">
        <is>
          <t>723 NELVI JUANITA ROMERO CASTILLO</t>
        </is>
      </c>
      <c r="D85" s="7" t="n">
        <v>5002468</v>
      </c>
      <c r="E85" s="5" t="inlineStr">
        <is>
          <t>BANCO UNION-10000020161539</t>
        </is>
      </c>
      <c r="H85" s="9" t="n">
        <v>9183.459999999999</v>
      </c>
      <c r="I85" s="5" t="inlineStr">
        <is>
          <t>DEPÓSITO BANCARIO</t>
        </is>
      </c>
      <c r="J85" s="8" t="inlineStr">
        <is>
          <t>3094 SHIRLEY HALSEY JALDIN</t>
        </is>
      </c>
    </row>
    <row r="86">
      <c r="A86" s="5" t="inlineStr">
        <is>
          <t>CCAJ-TA43/1/2023</t>
        </is>
      </c>
      <c r="B86" s="6" t="n">
        <v>44929.74689612268</v>
      </c>
      <c r="C86" s="5" t="inlineStr">
        <is>
          <t>723 NELVI JUANITA ROMERO CASTILLO</t>
        </is>
      </c>
      <c r="D86" s="7" t="n">
        <v>23210717</v>
      </c>
      <c r="E86" s="8" t="inlineStr">
        <is>
          <t>BISA-100070081</t>
        </is>
      </c>
      <c r="H86" s="9" t="n">
        <v>15829.2</v>
      </c>
      <c r="I86" s="5" t="inlineStr">
        <is>
          <t>DEPÓSITO BANCARIO</t>
        </is>
      </c>
      <c r="J86" s="5" t="inlineStr">
        <is>
          <t>2645 ANDRES ESTEBAN SINGURI LLANOS</t>
        </is>
      </c>
    </row>
    <row r="87">
      <c r="A87" s="5" t="inlineStr">
        <is>
          <t>CCAJ-TA43/1/2023</t>
        </is>
      </c>
      <c r="B87" s="6" t="n">
        <v>44929.74689612268</v>
      </c>
      <c r="C87" s="5" t="inlineStr">
        <is>
          <t>723 NELVI JUANITA ROMERO CASTILLO</t>
        </is>
      </c>
      <c r="D87" s="7" t="n">
        <v>113228796</v>
      </c>
      <c r="E87" s="8" t="inlineStr">
        <is>
          <t>BISA-100070081</t>
        </is>
      </c>
      <c r="H87" s="9" t="n">
        <v>2195.2</v>
      </c>
      <c r="I87" s="5" t="inlineStr">
        <is>
          <t>DEPÓSITO BANCARIO</t>
        </is>
      </c>
      <c r="J87" s="8" t="inlineStr">
        <is>
          <t>3094 SHIRLEY HALSEY JALDIN</t>
        </is>
      </c>
    </row>
    <row r="88">
      <c r="A88" s="5" t="inlineStr">
        <is>
          <t>CCAJ-TA43/1/2023</t>
        </is>
      </c>
      <c r="B88" s="6" t="n">
        <v>44929.74689612268</v>
      </c>
      <c r="C88" s="5" t="inlineStr">
        <is>
          <t>723 NELVI JUANITA ROMERO CASTILLO</t>
        </is>
      </c>
      <c r="D88" s="7" t="n"/>
      <c r="E88" s="8" t="n"/>
      <c r="F88" s="9" t="n">
        <v>39586.4</v>
      </c>
      <c r="I88" s="10" t="inlineStr">
        <is>
          <t>EFECTIVO</t>
        </is>
      </c>
      <c r="J88" s="5" t="inlineStr">
        <is>
          <t>2456 JOEL MOISES RUEDA DELGADO</t>
        </is>
      </c>
    </row>
    <row r="89">
      <c r="A89" s="5" t="inlineStr">
        <is>
          <t>CCAJ-TA43/1/2023</t>
        </is>
      </c>
      <c r="B89" s="6" t="n">
        <v>44929.74689612268</v>
      </c>
      <c r="C89" s="5" t="inlineStr">
        <is>
          <t>723 NELVI JUANITA ROMERO CASTILLO</t>
        </is>
      </c>
      <c r="D89" s="7" t="n"/>
      <c r="E89" s="8" t="n"/>
      <c r="F89" s="9" t="n">
        <v>37444.4</v>
      </c>
      <c r="I89" s="10" t="inlineStr">
        <is>
          <t>EFECTIVO</t>
        </is>
      </c>
      <c r="J89" s="5" t="inlineStr">
        <is>
          <t>2645 ANDRES ESTEBAN SINGURI LLANOS</t>
        </is>
      </c>
    </row>
    <row r="90">
      <c r="A90" s="5" t="inlineStr">
        <is>
          <t>CCAJ-TA43/1/2023</t>
        </is>
      </c>
      <c r="B90" s="6" t="n">
        <v>44929.74689612268</v>
      </c>
      <c r="C90" s="5" t="inlineStr">
        <is>
          <t>723 NELVI JUANITA ROMERO CASTILLO</t>
        </is>
      </c>
      <c r="D90" s="7" t="n"/>
      <c r="E90" s="8" t="n"/>
      <c r="F90" s="9" t="n">
        <v>9624.200000000001</v>
      </c>
      <c r="I90" s="10" t="inlineStr">
        <is>
          <t>EFECTIVO</t>
        </is>
      </c>
      <c r="J90" s="5" t="inlineStr">
        <is>
          <t>2779 JUAN PABLO CAMACHO QUISPE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2">
        <f>SUM(F84:G90)</f>
        <v/>
      </c>
      <c r="H91" s="9" t="n"/>
      <c r="I91" s="10" t="n"/>
      <c r="J91" s="8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14" t="n">
        <v>112548341</v>
      </c>
      <c r="E92" s="8" t="n"/>
      <c r="H92" s="9" t="n"/>
      <c r="I92" s="10" t="n"/>
      <c r="J92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04/01/2022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98" t="inlineStr">
        <is>
          <t>Cierre Caja</t>
        </is>
      </c>
      <c r="B97" s="98" t="inlineStr">
        <is>
          <t>Fecha</t>
        </is>
      </c>
      <c r="C97" s="98" t="inlineStr">
        <is>
          <t>Cajero</t>
        </is>
      </c>
      <c r="D97" s="98" t="inlineStr">
        <is>
          <t>Nro Voucher</t>
        </is>
      </c>
      <c r="E97" s="98" t="inlineStr">
        <is>
          <t>Nro Cuenta</t>
        </is>
      </c>
      <c r="F97" s="98" t="inlineStr">
        <is>
          <t>Tipo Ingreso</t>
        </is>
      </c>
      <c r="G97" s="99" t="n"/>
      <c r="H97" s="100" t="n"/>
      <c r="I97" s="98" t="inlineStr">
        <is>
          <t>TIPO DE INGRESO</t>
        </is>
      </c>
      <c r="J97" s="98" t="inlineStr">
        <is>
          <t>Cobrador</t>
        </is>
      </c>
    </row>
    <row r="98">
      <c r="A98" s="101" t="n"/>
      <c r="B98" s="101" t="n"/>
      <c r="C98" s="101" t="n"/>
      <c r="D98" s="101" t="n"/>
      <c r="E98" s="101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101" t="n"/>
      <c r="J98" s="101" t="n"/>
    </row>
    <row r="99">
      <c r="A99" s="5" t="inlineStr">
        <is>
          <t>CCAJ-TA43/2/2023</t>
        </is>
      </c>
      <c r="B99" s="6" t="n">
        <v>44930.7011516088</v>
      </c>
      <c r="C99" s="5" t="inlineStr">
        <is>
          <t>723 NELVI JUANITA ROMERO CASTILLO</t>
        </is>
      </c>
      <c r="D99" s="7" t="n">
        <v>3145453</v>
      </c>
      <c r="E99" s="8" t="inlineStr">
        <is>
          <t>BISA-100070081</t>
        </is>
      </c>
      <c r="H99" s="9" t="n">
        <v>172.5</v>
      </c>
      <c r="I99" s="5" t="inlineStr">
        <is>
          <t>DEPÓSITO BANCARIO</t>
        </is>
      </c>
      <c r="J99" s="5" t="inlineStr">
        <is>
          <t>2456 JOEL MOISES RUEDA DELGADO</t>
        </is>
      </c>
    </row>
    <row r="100">
      <c r="A100" s="5" t="inlineStr">
        <is>
          <t>CCAJ-TA43/2/2023</t>
        </is>
      </c>
      <c r="B100" s="6" t="n">
        <v>44930.7011516088</v>
      </c>
      <c r="C100" s="5" t="inlineStr">
        <is>
          <t>723 NELVI JUANITA ROMERO CASTILLO</t>
        </is>
      </c>
      <c r="D100" s="7" t="n"/>
      <c r="E100" s="8" t="n"/>
      <c r="F100" s="9" t="n">
        <v>6653.1</v>
      </c>
      <c r="I100" s="10" t="inlineStr">
        <is>
          <t>EFECTIVO</t>
        </is>
      </c>
      <c r="J100" s="5" t="inlineStr">
        <is>
          <t>2456 JOEL MOISES RUEDA DELGADO</t>
        </is>
      </c>
    </row>
    <row r="101">
      <c r="A101" s="5" t="inlineStr">
        <is>
          <t>CCAJ-TA43/2/2023</t>
        </is>
      </c>
      <c r="B101" s="6" t="n">
        <v>44930.7011516088</v>
      </c>
      <c r="C101" s="5" t="inlineStr">
        <is>
          <t>723 NELVI JUANITA ROMERO CASTILLO</t>
        </is>
      </c>
      <c r="D101" s="7" t="n"/>
      <c r="E101" s="8" t="n"/>
      <c r="F101" s="9" t="n">
        <v>12721.4</v>
      </c>
      <c r="I101" s="10" t="inlineStr">
        <is>
          <t>EFECTIVO</t>
        </is>
      </c>
      <c r="J101" s="8" t="inlineStr">
        <is>
          <t>2581 EDGAR FLORES MARQUEZ</t>
        </is>
      </c>
    </row>
    <row r="102">
      <c r="A102" s="5" t="inlineStr">
        <is>
          <t>CCAJ-TA43/2/2023</t>
        </is>
      </c>
      <c r="B102" s="6" t="n">
        <v>44930.7011516088</v>
      </c>
      <c r="C102" s="5" t="inlineStr">
        <is>
          <t>723 NELVI JUANITA ROMERO CASTILLO</t>
        </is>
      </c>
      <c r="D102" s="7" t="n"/>
      <c r="E102" s="8" t="n"/>
      <c r="F102" s="9" t="n">
        <v>116964.4</v>
      </c>
      <c r="I102" s="10" t="inlineStr">
        <is>
          <t>EFECTIVO</t>
        </is>
      </c>
      <c r="J102" s="5" t="inlineStr">
        <is>
          <t>2645 ANDRES ESTEBAN SINGURI LLANOS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20">
        <f>SUM(F99:G102)</f>
        <v/>
      </c>
      <c r="H103" s="9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14" t="n">
        <v>112548591</v>
      </c>
      <c r="E104" s="8" t="n"/>
      <c r="H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10" t="n"/>
      <c r="J105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05/01/2022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98" t="inlineStr">
        <is>
          <t>Cierre Caja</t>
        </is>
      </c>
      <c r="B109" s="98" t="inlineStr">
        <is>
          <t>Fecha</t>
        </is>
      </c>
      <c r="C109" s="98" t="inlineStr">
        <is>
          <t>Cajero</t>
        </is>
      </c>
      <c r="D109" s="98" t="inlineStr">
        <is>
          <t>Nro Voucher</t>
        </is>
      </c>
      <c r="E109" s="98" t="inlineStr">
        <is>
          <t>Nro Cuenta</t>
        </is>
      </c>
      <c r="F109" s="98" t="inlineStr">
        <is>
          <t>Tipo Ingreso</t>
        </is>
      </c>
      <c r="G109" s="99" t="n"/>
      <c r="H109" s="100" t="n"/>
      <c r="I109" s="98" t="inlineStr">
        <is>
          <t>TIPO DE INGRESO</t>
        </is>
      </c>
      <c r="J109" s="98" t="inlineStr">
        <is>
          <t>Cobrador</t>
        </is>
      </c>
    </row>
    <row r="110">
      <c r="A110" s="101" t="n"/>
      <c r="B110" s="101" t="n"/>
      <c r="C110" s="101" t="n"/>
      <c r="D110" s="101" t="n"/>
      <c r="E110" s="101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101" t="n"/>
      <c r="J110" s="101" t="n"/>
    </row>
    <row r="111">
      <c r="A111" s="5" t="inlineStr">
        <is>
          <t>CCAJ-TA43/3/2023</t>
        </is>
      </c>
      <c r="B111" s="6" t="n">
        <v>44931.63718400463</v>
      </c>
      <c r="C111" s="5" t="inlineStr">
        <is>
          <t>723 NELVI JUANITA ROMERO CASTILLO</t>
        </is>
      </c>
      <c r="D111" s="7" t="n"/>
      <c r="E111" s="8" t="n"/>
      <c r="F111" s="9" t="n">
        <v>4433.6</v>
      </c>
      <c r="I111" s="10" t="inlineStr">
        <is>
          <t>EFECTIVO</t>
        </is>
      </c>
      <c r="J111" s="5" t="inlineStr">
        <is>
          <t>2645 ANDRES ESTEBAN SINGURI LLANOS</t>
        </is>
      </c>
    </row>
    <row r="112">
      <c r="A112" s="5" t="inlineStr">
        <is>
          <t>CCAJ-TA43/3/2023</t>
        </is>
      </c>
      <c r="B112" s="6" t="n">
        <v>44931.63718400463</v>
      </c>
      <c r="C112" s="5" t="inlineStr">
        <is>
          <t>723 NELVI JUANITA ROMERO CASTILLO</t>
        </is>
      </c>
      <c r="D112" s="7" t="n"/>
      <c r="E112" s="8" t="n"/>
      <c r="F112" s="9" t="n">
        <v>14108.3</v>
      </c>
      <c r="I112" s="10" t="inlineStr">
        <is>
          <t>EFECTIVO</t>
        </is>
      </c>
      <c r="J112" s="5" t="inlineStr">
        <is>
          <t>2456 JOEL MOISES RUEDA DELGADO</t>
        </is>
      </c>
    </row>
    <row r="113">
      <c r="A113" s="5" t="inlineStr">
        <is>
          <t>CCAJ-TA43/3/2023</t>
        </is>
      </c>
      <c r="B113" s="6" t="n">
        <v>44931.63718400463</v>
      </c>
      <c r="C113" s="5" t="inlineStr">
        <is>
          <t>723 NELVI JUANITA ROMERO CASTILLO</t>
        </is>
      </c>
      <c r="D113" s="7" t="n"/>
      <c r="E113" s="8" t="n"/>
      <c r="F113" s="9" t="n">
        <v>13183</v>
      </c>
      <c r="I113" s="10" t="inlineStr">
        <is>
          <t>EFECTIVO</t>
        </is>
      </c>
      <c r="J113" s="5" t="inlineStr">
        <is>
          <t>2779 JUAN PABLO CAMACHO QUISPE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F114" s="37">
        <f>SUM(F111:G113)</f>
        <v/>
      </c>
      <c r="H114" s="9" t="n"/>
      <c r="I114" s="10" t="n"/>
      <c r="J114" s="5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14" t="n">
        <v>112548726</v>
      </c>
      <c r="E115" s="8" t="n"/>
      <c r="H115" s="9" t="n"/>
      <c r="I115" s="10" t="n"/>
      <c r="J115" s="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06/01/2022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8" t="inlineStr">
        <is>
          <t>Cierre Caja</t>
        </is>
      </c>
      <c r="B120" s="98" t="inlineStr">
        <is>
          <t>Fecha</t>
        </is>
      </c>
      <c r="C120" s="98" t="inlineStr">
        <is>
          <t>Cajero</t>
        </is>
      </c>
      <c r="D120" s="98" t="inlineStr">
        <is>
          <t>Nro Voucher</t>
        </is>
      </c>
      <c r="E120" s="98" t="inlineStr">
        <is>
          <t>Nro Cuenta</t>
        </is>
      </c>
      <c r="F120" s="98" t="inlineStr">
        <is>
          <t>Tipo Ingreso</t>
        </is>
      </c>
      <c r="G120" s="99" t="n"/>
      <c r="H120" s="100" t="n"/>
      <c r="I120" s="98" t="inlineStr">
        <is>
          <t>TIPO DE INGRESO</t>
        </is>
      </c>
      <c r="J120" s="98" t="inlineStr">
        <is>
          <t>Cobrador</t>
        </is>
      </c>
    </row>
    <row r="121">
      <c r="A121" s="101" t="n"/>
      <c r="B121" s="101" t="n"/>
      <c r="C121" s="101" t="n"/>
      <c r="D121" s="101" t="n"/>
      <c r="E121" s="101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101" t="n"/>
      <c r="J121" s="101" t="n"/>
    </row>
    <row r="122">
      <c r="A122" s="5" t="inlineStr">
        <is>
          <t>CCAJ-TA43/4/2023</t>
        </is>
      </c>
      <c r="B122" s="6" t="n">
        <v>44932.63686690972</v>
      </c>
      <c r="C122" s="5" t="inlineStr">
        <is>
          <t>723 NELVI JUANITA ROMERO CASTILLO</t>
        </is>
      </c>
      <c r="D122" s="7" t="n">
        <v>73146554</v>
      </c>
      <c r="E122" s="8" t="inlineStr">
        <is>
          <t>BISA-100070081</t>
        </is>
      </c>
      <c r="H122" s="9" t="n">
        <v>553</v>
      </c>
      <c r="I122" s="5" t="inlineStr">
        <is>
          <t>DEPÓSITO BANCARIO</t>
        </is>
      </c>
      <c r="J122" s="8" t="inlineStr">
        <is>
          <t>2581 EDGAR FLORES MARQUEZ</t>
        </is>
      </c>
    </row>
    <row r="123">
      <c r="A123" s="5" t="inlineStr">
        <is>
          <t>CCAJ-TA43/4/2023</t>
        </is>
      </c>
      <c r="B123" s="6" t="n">
        <v>44932.63686690972</v>
      </c>
      <c r="C123" s="5" t="inlineStr">
        <is>
          <t>723 NELVI JUANITA ROMERO CASTILLO</t>
        </is>
      </c>
      <c r="D123" s="7" t="n">
        <v>111434</v>
      </c>
      <c r="E123" s="5" t="inlineStr">
        <is>
          <t>MERCANTIL SANTA CRUZ-4010501329</t>
        </is>
      </c>
      <c r="H123" s="9" t="n">
        <v>14540.05</v>
      </c>
      <c r="I123" s="5" t="inlineStr">
        <is>
          <t>DEPÓSITO BANCARIO</t>
        </is>
      </c>
      <c r="J123" s="8" t="inlineStr">
        <is>
          <t>3094 SHIRLEY HALSEY JALDIN</t>
        </is>
      </c>
    </row>
    <row r="124">
      <c r="A124" s="5" t="inlineStr">
        <is>
          <t>CCAJ-TA43/4/2023</t>
        </is>
      </c>
      <c r="B124" s="6" t="n">
        <v>44932.63686690972</v>
      </c>
      <c r="C124" s="5" t="inlineStr">
        <is>
          <t>723 NELVI JUANITA ROMERO CASTILLO</t>
        </is>
      </c>
      <c r="D124" s="7" t="n"/>
      <c r="E124" s="8" t="n"/>
      <c r="F124" s="9" t="n">
        <v>977.6</v>
      </c>
      <c r="I124" s="10" t="inlineStr">
        <is>
          <t>EFECTIVO</t>
        </is>
      </c>
      <c r="J124" s="8" t="inlineStr">
        <is>
          <t>2581 EDGAR FLORES MARQUEZ</t>
        </is>
      </c>
    </row>
    <row r="125">
      <c r="A125" s="5" t="inlineStr">
        <is>
          <t>CCAJ-TA43/4/2023</t>
        </is>
      </c>
      <c r="B125" s="6" t="n">
        <v>44932.63686690972</v>
      </c>
      <c r="C125" s="5" t="inlineStr">
        <is>
          <t>723 NELVI JUANITA ROMERO CASTILLO</t>
        </is>
      </c>
      <c r="D125" s="7" t="n"/>
      <c r="E125" s="8" t="n"/>
      <c r="F125" s="9" t="n">
        <v>1468.3</v>
      </c>
      <c r="I125" s="10" t="inlineStr">
        <is>
          <t>EFECTIVO</t>
        </is>
      </c>
      <c r="J125" s="5" t="inlineStr">
        <is>
          <t>2645 ANDRES ESTEBAN SINGURI LLANOS</t>
        </is>
      </c>
    </row>
    <row r="126">
      <c r="A126" s="5" t="inlineStr">
        <is>
          <t>CCAJ-TA43/4/2023</t>
        </is>
      </c>
      <c r="B126" s="6" t="n">
        <v>44932.63686690972</v>
      </c>
      <c r="C126" s="5" t="inlineStr">
        <is>
          <t>723 NELVI JUANITA ROMERO CASTILLO</t>
        </is>
      </c>
      <c r="D126" s="7" t="n"/>
      <c r="E126" s="8" t="n"/>
      <c r="F126" s="9" t="n">
        <v>3629.6</v>
      </c>
      <c r="I126" s="10" t="inlineStr">
        <is>
          <t>EFECTIVO</t>
        </is>
      </c>
      <c r="J126" s="8" t="inlineStr">
        <is>
          <t>3094 SHIRLEY HALSEY JALDIN</t>
        </is>
      </c>
    </row>
    <row r="127">
      <c r="A127" s="5" t="inlineStr">
        <is>
          <t>CCAJ-TA43/4/2023</t>
        </is>
      </c>
      <c r="B127" s="6" t="n">
        <v>44932.63686690972</v>
      </c>
      <c r="C127" s="5" t="inlineStr">
        <is>
          <t>723 NELVI JUANITA ROMERO CASTILLO</t>
        </is>
      </c>
      <c r="D127" s="7" t="n"/>
      <c r="E127" s="8" t="n"/>
      <c r="F127" s="9" t="n">
        <v>34.2</v>
      </c>
      <c r="I127" s="10" t="inlineStr">
        <is>
          <t>EFECTIVO</t>
        </is>
      </c>
      <c r="J127" s="8" t="inlineStr">
        <is>
          <t>4648 HUGO PEREDO - T02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SUM(F122:G127)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112563585</v>
      </c>
      <c r="E129" s="8" t="n"/>
      <c r="H129" s="9" t="n"/>
      <c r="I129" s="10" t="n"/>
      <c r="J129" s="5" t="n"/>
    </row>
    <row r="130">
      <c r="A130" s="5" t="n"/>
      <c r="B130" s="6" t="n"/>
      <c r="C130" s="5" t="n"/>
      <c r="D130" s="7" t="n"/>
      <c r="E130" s="8" t="n"/>
      <c r="H130" s="9" t="n"/>
      <c r="I130" s="10" t="n"/>
      <c r="J130" s="5" t="n"/>
    </row>
    <row r="131">
      <c r="A131" s="5" t="n"/>
      <c r="B131" s="6" t="n"/>
      <c r="C131" s="5" t="n"/>
      <c r="D131" s="7" t="n"/>
      <c r="E131" s="8" t="n"/>
      <c r="H131" s="9" t="n"/>
      <c r="I131" s="10" t="n"/>
      <c r="J131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07/01/2022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98" t="inlineStr">
        <is>
          <t>Cierre Caja</t>
        </is>
      </c>
      <c r="B134" s="98" t="inlineStr">
        <is>
          <t>Fecha</t>
        </is>
      </c>
      <c r="C134" s="98" t="inlineStr">
        <is>
          <t>Cajero</t>
        </is>
      </c>
      <c r="D134" s="98" t="inlineStr">
        <is>
          <t>Nro Voucher</t>
        </is>
      </c>
      <c r="E134" s="98" t="inlineStr">
        <is>
          <t>Nro Cuenta</t>
        </is>
      </c>
      <c r="F134" s="98" t="inlineStr">
        <is>
          <t>Tipo Ingreso</t>
        </is>
      </c>
      <c r="G134" s="99" t="n"/>
      <c r="H134" s="100" t="n"/>
      <c r="I134" s="98" t="inlineStr">
        <is>
          <t>TIPO DE INGRESO</t>
        </is>
      </c>
      <c r="J134" s="98" t="inlineStr">
        <is>
          <t>Cobrador</t>
        </is>
      </c>
    </row>
    <row r="135">
      <c r="A135" s="101" t="n"/>
      <c r="B135" s="101" t="n"/>
      <c r="C135" s="101" t="n"/>
      <c r="D135" s="101" t="n"/>
      <c r="E135" s="101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101" t="n"/>
      <c r="J135" s="101" t="n"/>
    </row>
    <row r="136">
      <c r="A136" s="5" t="inlineStr">
        <is>
          <t>CCAJ-TA43/5/2023</t>
        </is>
      </c>
      <c r="B136" s="6" t="n">
        <v>44933.62888523148</v>
      </c>
      <c r="C136" s="5" t="inlineStr">
        <is>
          <t>723 NELVI JUANITA ROMERO CASTILLO</t>
        </is>
      </c>
      <c r="D136" s="7" t="n">
        <v>3458168</v>
      </c>
      <c r="E136" s="8" t="inlineStr">
        <is>
          <t>BISA-100070081</t>
        </is>
      </c>
      <c r="H136" s="9" t="n">
        <v>2607.3</v>
      </c>
      <c r="I136" s="5" t="inlineStr">
        <is>
          <t>DEPÓSITO BANCARIO</t>
        </is>
      </c>
      <c r="J136" s="5" t="inlineStr">
        <is>
          <t>2456 JOEL MOISES RUEDA DELGADO</t>
        </is>
      </c>
    </row>
    <row r="137">
      <c r="A137" s="5" t="inlineStr">
        <is>
          <t>CCAJ-TA43/5/2023</t>
        </is>
      </c>
      <c r="B137" s="6" t="n">
        <v>44933.62888523148</v>
      </c>
      <c r="C137" s="5" t="inlineStr">
        <is>
          <t>723 NELVI JUANITA ROMERO CASTILLO</t>
        </is>
      </c>
      <c r="D137" s="7" t="n">
        <v>3078697516</v>
      </c>
      <c r="E137" s="5" t="inlineStr">
        <is>
          <t>BANCO UNION-10000020161539</t>
        </is>
      </c>
      <c r="H137" s="9" t="n">
        <v>10000</v>
      </c>
      <c r="I137" s="5" t="inlineStr">
        <is>
          <t>DEPÓSITO BANCARIO</t>
        </is>
      </c>
      <c r="J137" s="5" t="inlineStr">
        <is>
          <t>2645 ANDRES ESTEBAN SINGURI LLANOS</t>
        </is>
      </c>
    </row>
    <row r="138">
      <c r="A138" s="5" t="inlineStr">
        <is>
          <t>CCAJ-TA43/5/2023</t>
        </is>
      </c>
      <c r="B138" s="6" t="n">
        <v>44933.62888523148</v>
      </c>
      <c r="C138" s="5" t="inlineStr">
        <is>
          <t>723 NELVI JUANITA ROMERO CASTILLO</t>
        </is>
      </c>
      <c r="D138" s="7" t="n">
        <v>13240471</v>
      </c>
      <c r="E138" s="8" t="inlineStr">
        <is>
          <t>BISA-100070081</t>
        </is>
      </c>
      <c r="H138" s="9" t="n">
        <v>4074.76</v>
      </c>
      <c r="I138" s="5" t="inlineStr">
        <is>
          <t>DEPÓSITO BANCARIO</t>
        </is>
      </c>
      <c r="J138" s="5" t="inlineStr">
        <is>
          <t>2645 ANDRES ESTEBAN SINGURI LLANOS</t>
        </is>
      </c>
    </row>
    <row r="139">
      <c r="A139" s="5" t="inlineStr">
        <is>
          <t>CCAJ-TA43/5/2023</t>
        </is>
      </c>
      <c r="B139" s="6" t="n">
        <v>44933.62888523148</v>
      </c>
      <c r="C139" s="5" t="inlineStr">
        <is>
          <t>723 NELVI JUANITA ROMERO CASTILLO</t>
        </is>
      </c>
      <c r="D139" s="7" t="n">
        <v>3079892558</v>
      </c>
      <c r="E139" s="5" t="inlineStr">
        <is>
          <t>BANCO UNION-10000020161539</t>
        </is>
      </c>
      <c r="H139" s="9" t="n">
        <v>800</v>
      </c>
      <c r="I139" s="5" t="inlineStr">
        <is>
          <t>DEPÓSITO BANCARIO</t>
        </is>
      </c>
      <c r="J139" s="5" t="inlineStr">
        <is>
          <t>2645 ANDRES ESTEBAN SINGURI LLANOS</t>
        </is>
      </c>
    </row>
    <row r="140">
      <c r="A140" s="5" t="inlineStr">
        <is>
          <t>CCAJ-TA43/5/2023</t>
        </is>
      </c>
      <c r="B140" s="6" t="n">
        <v>44933.62888523148</v>
      </c>
      <c r="C140" s="5" t="inlineStr">
        <is>
          <t>723 NELVI JUANITA ROMERO CASTILLO</t>
        </is>
      </c>
      <c r="D140" s="7" t="n">
        <v>33093138</v>
      </c>
      <c r="E140" s="8" t="inlineStr">
        <is>
          <t>BISA-100070081</t>
        </is>
      </c>
      <c r="H140" s="9" t="n">
        <v>2454.84</v>
      </c>
      <c r="I140" s="5" t="inlineStr">
        <is>
          <t>DEPÓSITO BANCARIO</t>
        </is>
      </c>
      <c r="J140" s="5" t="inlineStr">
        <is>
          <t>2645 ANDRES ESTEBAN SINGURI LLANOS</t>
        </is>
      </c>
    </row>
    <row r="141">
      <c r="A141" s="5" t="inlineStr">
        <is>
          <t>CCAJ-TA43/5/2023</t>
        </is>
      </c>
      <c r="B141" s="6" t="n">
        <v>44933.62888523148</v>
      </c>
      <c r="C141" s="5" t="inlineStr">
        <is>
          <t>723 NELVI JUANITA ROMERO CASTILLO</t>
        </is>
      </c>
      <c r="D141" s="7" t="n"/>
      <c r="E141" s="8" t="n"/>
      <c r="F141" s="9" t="n">
        <v>17080.5</v>
      </c>
      <c r="I141" s="10" t="inlineStr">
        <is>
          <t>EFECTIVO</t>
        </is>
      </c>
      <c r="J141" s="5" t="inlineStr">
        <is>
          <t>2456 JOEL MOISES RUEDA DELGADO</t>
        </is>
      </c>
    </row>
    <row r="142">
      <c r="A142" s="5" t="inlineStr">
        <is>
          <t>CCAJ-TA43/5/2023</t>
        </is>
      </c>
      <c r="B142" s="6" t="n">
        <v>44933.62888523148</v>
      </c>
      <c r="C142" s="5" t="inlineStr">
        <is>
          <t>723 NELVI JUANITA ROMERO CASTILLO</t>
        </is>
      </c>
      <c r="D142" s="7" t="n"/>
      <c r="E142" s="8" t="n"/>
      <c r="F142" s="9" t="n">
        <v>12353.2</v>
      </c>
      <c r="I142" s="10" t="inlineStr">
        <is>
          <t>EFECTIVO</t>
        </is>
      </c>
      <c r="J142" s="8" t="inlineStr">
        <is>
          <t>2581 EDGAR FLORES MARQUEZ</t>
        </is>
      </c>
    </row>
    <row r="143">
      <c r="A143" s="5" t="inlineStr">
        <is>
          <t>CCAJ-TA43/5/2023</t>
        </is>
      </c>
      <c r="B143" s="6" t="n">
        <v>44933.62888523148</v>
      </c>
      <c r="C143" s="5" t="inlineStr">
        <is>
          <t>723 NELVI JUANITA ROMERO CASTILLO</t>
        </is>
      </c>
      <c r="D143" s="7" t="n"/>
      <c r="E143" s="8" t="n"/>
      <c r="F143" s="9" t="n">
        <v>42343.4</v>
      </c>
      <c r="I143" s="10" t="inlineStr">
        <is>
          <t>EFECTIVO</t>
        </is>
      </c>
      <c r="J143" s="5" t="inlineStr">
        <is>
          <t>2645 ANDRES ESTEBAN SINGURI LLANOS</t>
        </is>
      </c>
    </row>
    <row r="144">
      <c r="A144" s="5" t="inlineStr">
        <is>
          <t>CCAJ-TA43/5/2023</t>
        </is>
      </c>
      <c r="B144" s="6" t="n">
        <v>44933.62888523148</v>
      </c>
      <c r="C144" s="5" t="inlineStr">
        <is>
          <t>723 NELVI JUANITA ROMERO CASTILLO</t>
        </is>
      </c>
      <c r="D144" s="7" t="n"/>
      <c r="E144" s="8" t="n"/>
      <c r="F144" s="9" t="n">
        <v>34257.1</v>
      </c>
      <c r="I144" s="10" t="inlineStr">
        <is>
          <t>EFECTIVO</t>
        </is>
      </c>
      <c r="J144" s="5" t="inlineStr">
        <is>
          <t>2779 JUAN PABLO CAMACHO QUISPE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F145" s="37">
        <f>SUM(F136:G144)</f>
        <v/>
      </c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14" t="n">
        <v>112563586</v>
      </c>
      <c r="E146" s="8" t="n"/>
      <c r="H146" s="9" t="n"/>
      <c r="I146" s="10" t="n"/>
      <c r="J146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09/01/2022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98" t="inlineStr">
        <is>
          <t>Cierre Caja</t>
        </is>
      </c>
      <c r="B151" s="98" t="inlineStr">
        <is>
          <t>Fecha</t>
        </is>
      </c>
      <c r="C151" s="98" t="inlineStr">
        <is>
          <t>Cajero</t>
        </is>
      </c>
      <c r="D151" s="98" t="inlineStr">
        <is>
          <t>Nro Voucher</t>
        </is>
      </c>
      <c r="E151" s="98" t="inlineStr">
        <is>
          <t>Nro Cuenta</t>
        </is>
      </c>
      <c r="F151" s="98" t="inlineStr">
        <is>
          <t>Tipo Ingreso</t>
        </is>
      </c>
      <c r="G151" s="99" t="n"/>
      <c r="H151" s="100" t="n"/>
      <c r="I151" s="98" t="inlineStr">
        <is>
          <t>TIPO DE INGRESO</t>
        </is>
      </c>
      <c r="J151" s="98" t="inlineStr">
        <is>
          <t>Cobrador</t>
        </is>
      </c>
    </row>
    <row r="152">
      <c r="A152" s="101" t="n"/>
      <c r="B152" s="101" t="n"/>
      <c r="C152" s="101" t="n"/>
      <c r="D152" s="101" t="n"/>
      <c r="E152" s="101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101" t="n"/>
      <c r="J152" s="101" t="n"/>
    </row>
    <row r="153">
      <c r="A153" s="5" t="inlineStr">
        <is>
          <t>CCAJ-TA43/6/2023</t>
        </is>
      </c>
      <c r="B153" s="6" t="n">
        <v>44935.62895435185</v>
      </c>
      <c r="C153" s="5" t="inlineStr">
        <is>
          <t>723 NELVI JUANITA ROMERO CASTILLO</t>
        </is>
      </c>
      <c r="D153" s="7" t="n">
        <v>10717923</v>
      </c>
      <c r="E153" s="8" t="inlineStr">
        <is>
          <t>BISA-100070081</t>
        </is>
      </c>
      <c r="H153" s="9" t="n">
        <v>406</v>
      </c>
      <c r="I153" s="5" t="inlineStr">
        <is>
          <t>DEPÓSITO BANCARIO</t>
        </is>
      </c>
      <c r="J153" s="8" t="inlineStr">
        <is>
          <t>3094 SHIRLEY HALSEY JALDIN</t>
        </is>
      </c>
    </row>
    <row r="154">
      <c r="A154" s="5" t="inlineStr">
        <is>
          <t>CCAJ-TA43/6/2023</t>
        </is>
      </c>
      <c r="B154" s="6" t="n">
        <v>44935.62895435185</v>
      </c>
      <c r="C154" s="5" t="inlineStr">
        <is>
          <t>723 NELVI JUANITA ROMERO CASTILLO</t>
        </is>
      </c>
      <c r="D154" s="7" t="n"/>
      <c r="E154" s="8" t="n"/>
      <c r="F154" s="9" t="n">
        <v>21461.5</v>
      </c>
      <c r="I154" s="10" t="inlineStr">
        <is>
          <t>EFECTIVO</t>
        </is>
      </c>
      <c r="J154" s="5" t="inlineStr">
        <is>
          <t>2456 JOEL MOISES RUEDA DELGADO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112576559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10/01/2022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98" t="inlineStr">
        <is>
          <t>Cierre Caja</t>
        </is>
      </c>
      <c r="B161" s="98" t="inlineStr">
        <is>
          <t>Fecha</t>
        </is>
      </c>
      <c r="C161" s="98" t="inlineStr">
        <is>
          <t>Cajero</t>
        </is>
      </c>
      <c r="D161" s="98" t="inlineStr">
        <is>
          <t>Nro Voucher</t>
        </is>
      </c>
      <c r="E161" s="98" t="inlineStr">
        <is>
          <t>Nro Cuenta</t>
        </is>
      </c>
      <c r="F161" s="98" t="inlineStr">
        <is>
          <t>Tipo Ingreso</t>
        </is>
      </c>
      <c r="G161" s="99" t="n"/>
      <c r="H161" s="100" t="n"/>
      <c r="I161" s="98" t="inlineStr">
        <is>
          <t>TIPO DE INGRESO</t>
        </is>
      </c>
      <c r="J161" s="98" t="inlineStr">
        <is>
          <t>Cobrador</t>
        </is>
      </c>
    </row>
    <row r="162">
      <c r="A162" s="101" t="n"/>
      <c r="B162" s="101" t="n"/>
      <c r="C162" s="101" t="n"/>
      <c r="D162" s="101" t="n"/>
      <c r="E162" s="101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101" t="n"/>
      <c r="J162" s="101" t="n"/>
    </row>
    <row r="163">
      <c r="A163" s="5" t="inlineStr">
        <is>
          <t>CCAJ-TA43/7/2023</t>
        </is>
      </c>
      <c r="B163" s="6" t="n">
        <v>44936.62608899306</v>
      </c>
      <c r="C163" s="5" t="inlineStr">
        <is>
          <t>723 NELVI JUANITA ROMERO CASTILLO</t>
        </is>
      </c>
      <c r="D163" s="7" t="n">
        <v>3245023</v>
      </c>
      <c r="E163" s="8" t="inlineStr">
        <is>
          <t>BISA-100070081</t>
        </is>
      </c>
      <c r="H163" s="9" t="n">
        <v>1248</v>
      </c>
      <c r="I163" s="5" t="inlineStr">
        <is>
          <t>DEPÓSITO BANCARIO</t>
        </is>
      </c>
      <c r="J163" s="5" t="inlineStr">
        <is>
          <t>2456 JOEL MOISES RUEDA DELGADO</t>
        </is>
      </c>
    </row>
    <row r="164">
      <c r="A164" s="5" t="inlineStr">
        <is>
          <t>CCAJ-TA43/7/2023</t>
        </is>
      </c>
      <c r="B164" s="6" t="n">
        <v>44936.62608899306</v>
      </c>
      <c r="C164" s="5" t="inlineStr">
        <is>
          <t>723 NELVI JUANITA ROMERO CASTILLO</t>
        </is>
      </c>
      <c r="D164" s="7" t="n">
        <v>33096969</v>
      </c>
      <c r="E164" s="8" t="inlineStr">
        <is>
          <t>BISA-100070081</t>
        </is>
      </c>
      <c r="H164" s="9" t="n">
        <v>342.82</v>
      </c>
      <c r="I164" s="5" t="inlineStr">
        <is>
          <t>DEPÓSITO BANCARIO</t>
        </is>
      </c>
      <c r="J164" s="8" t="inlineStr">
        <is>
          <t>2581 EDGAR FLORES MARQUEZ</t>
        </is>
      </c>
    </row>
    <row r="165">
      <c r="A165" s="5" t="inlineStr">
        <is>
          <t>CCAJ-TA43/7/2023</t>
        </is>
      </c>
      <c r="B165" s="6" t="n">
        <v>44936.62608899306</v>
      </c>
      <c r="C165" s="5" t="inlineStr">
        <is>
          <t>723 NELVI JUANITA ROMERO CASTILLO</t>
        </is>
      </c>
      <c r="D165" s="7" t="n">
        <v>2267670</v>
      </c>
      <c r="E165" s="5" t="inlineStr">
        <is>
          <t>BANCO UNION-10000020161539</t>
        </is>
      </c>
      <c r="H165" s="9" t="n">
        <v>1263.76</v>
      </c>
      <c r="I165" s="5" t="inlineStr">
        <is>
          <t>DEPÓSITO BANCARIO</t>
        </is>
      </c>
      <c r="J165" s="8" t="inlineStr">
        <is>
          <t>4648 HUGO PEREDO - T02</t>
        </is>
      </c>
    </row>
    <row r="166">
      <c r="A166" s="5" t="inlineStr">
        <is>
          <t>CCAJ-TA43/7/2023</t>
        </is>
      </c>
      <c r="B166" s="6" t="n">
        <v>44936.62608899306</v>
      </c>
      <c r="C166" s="5" t="inlineStr">
        <is>
          <t>723 NELVI JUANITA ROMERO CASTILLO</t>
        </is>
      </c>
      <c r="D166" s="7" t="n">
        <v>6733742</v>
      </c>
      <c r="E166" s="8" t="inlineStr">
        <is>
          <t>BISA-100070081</t>
        </is>
      </c>
      <c r="H166" s="9" t="n">
        <v>756.5</v>
      </c>
      <c r="I166" s="5" t="inlineStr">
        <is>
          <t>DEPÓSITO BANCARIO</t>
        </is>
      </c>
      <c r="J166" s="8" t="inlineStr">
        <is>
          <t>3094 SHIRLEY HALSEY JALDIN</t>
        </is>
      </c>
    </row>
    <row r="167">
      <c r="A167" s="5" t="inlineStr">
        <is>
          <t>CCAJ-TA43/7/2023</t>
        </is>
      </c>
      <c r="B167" s="6" t="n">
        <v>44936.62608899306</v>
      </c>
      <c r="C167" s="5" t="inlineStr">
        <is>
          <t>723 NELVI JUANITA ROMERO CASTILLO</t>
        </is>
      </c>
      <c r="D167" s="7" t="n"/>
      <c r="E167" s="8" t="n"/>
      <c r="F167" s="9" t="n">
        <v>11072.3</v>
      </c>
      <c r="I167" s="10" t="inlineStr">
        <is>
          <t>EFECTIVO</t>
        </is>
      </c>
      <c r="J167" s="5" t="inlineStr">
        <is>
          <t>2456 JOEL MOISES RUEDA DELGADO</t>
        </is>
      </c>
    </row>
    <row r="168">
      <c r="A168" s="5" t="inlineStr">
        <is>
          <t>CCAJ-TA43/7/2023</t>
        </is>
      </c>
      <c r="B168" s="6" t="n">
        <v>44936.62608899306</v>
      </c>
      <c r="C168" s="5" t="inlineStr">
        <is>
          <t>723 NELVI JUANITA ROMERO CASTILLO</t>
        </is>
      </c>
      <c r="D168" s="7" t="n"/>
      <c r="E168" s="8" t="n"/>
      <c r="F168" s="9" t="n">
        <v>5344.6</v>
      </c>
      <c r="I168" s="10" t="inlineStr">
        <is>
          <t>EFECTIVO</t>
        </is>
      </c>
      <c r="J168" s="8" t="inlineStr">
        <is>
          <t>2581 EDGAR FLORES MARQUEZ</t>
        </is>
      </c>
    </row>
    <row r="169">
      <c r="A169" s="5" t="inlineStr">
        <is>
          <t>CCAJ-TA43/7/2023</t>
        </is>
      </c>
      <c r="B169" s="6" t="n">
        <v>44936.62608899306</v>
      </c>
      <c r="C169" s="5" t="inlineStr">
        <is>
          <t>723 NELVI JUANITA ROMERO CASTILLO</t>
        </is>
      </c>
      <c r="D169" s="7" t="n"/>
      <c r="E169" s="8" t="n"/>
      <c r="F169" s="9" t="n">
        <v>22212.2</v>
      </c>
      <c r="I169" s="10" t="inlineStr">
        <is>
          <t>EFECTIVO</t>
        </is>
      </c>
      <c r="J169" s="5" t="inlineStr">
        <is>
          <t>2645 ANDRES ESTEBAN SINGURI LLANOS</t>
        </is>
      </c>
    </row>
    <row r="170">
      <c r="A170" s="5" t="inlineStr">
        <is>
          <t>CCAJ-TA43/7/2023</t>
        </is>
      </c>
      <c r="B170" s="6" t="n">
        <v>44936.62608899306</v>
      </c>
      <c r="C170" s="5" t="inlineStr">
        <is>
          <t>723 NELVI JUANITA ROMERO CASTILLO</t>
        </is>
      </c>
      <c r="D170" s="7" t="n"/>
      <c r="E170" s="8" t="n"/>
      <c r="F170" s="9" t="n">
        <v>3435.6</v>
      </c>
      <c r="I170" s="10" t="inlineStr">
        <is>
          <t>EFECTIVO</t>
        </is>
      </c>
      <c r="J170" s="5" t="inlineStr">
        <is>
          <t>2779 JUAN PABLO CAMACHO QUISPE</t>
        </is>
      </c>
    </row>
    <row r="171">
      <c r="A171" s="5" t="inlineStr">
        <is>
          <t>CCAJ-TA43/7/2023</t>
        </is>
      </c>
      <c r="B171" s="6" t="n">
        <v>44936.62608899306</v>
      </c>
      <c r="C171" s="5" t="inlineStr">
        <is>
          <t>723 NELVI JUANITA ROMERO CASTILLO</t>
        </is>
      </c>
      <c r="D171" s="7" t="n"/>
      <c r="E171" s="8" t="n"/>
      <c r="F171" s="9" t="n">
        <v>4211.6</v>
      </c>
      <c r="I171" s="10" t="inlineStr">
        <is>
          <t>EFECTIVO</t>
        </is>
      </c>
      <c r="J171" s="8" t="inlineStr">
        <is>
          <t>4648 HUGO PEREDO - T02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SUM(F163:G171)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112576562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11/01/2022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8" t="inlineStr">
        <is>
          <t>Cierre Caja</t>
        </is>
      </c>
      <c r="B178" s="98" t="inlineStr">
        <is>
          <t>Fecha</t>
        </is>
      </c>
      <c r="C178" s="98" t="inlineStr">
        <is>
          <t>Cajero</t>
        </is>
      </c>
      <c r="D178" s="98" t="inlineStr">
        <is>
          <t>Nro Voucher</t>
        </is>
      </c>
      <c r="E178" s="98" t="inlineStr">
        <is>
          <t>Nro Cuenta</t>
        </is>
      </c>
      <c r="F178" s="98" t="inlineStr">
        <is>
          <t>Tipo Ingreso</t>
        </is>
      </c>
      <c r="G178" s="99" t="n"/>
      <c r="H178" s="100" t="n"/>
      <c r="I178" s="98" t="inlineStr">
        <is>
          <t>TIPO DE INGRESO</t>
        </is>
      </c>
      <c r="J178" s="98" t="inlineStr">
        <is>
          <t>Cobrador</t>
        </is>
      </c>
    </row>
    <row r="179">
      <c r="A179" s="101" t="n"/>
      <c r="B179" s="101" t="n"/>
      <c r="C179" s="101" t="n"/>
      <c r="D179" s="101" t="n"/>
      <c r="E179" s="101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101" t="n"/>
      <c r="J179" s="101" t="n"/>
    </row>
    <row r="180">
      <c r="A180" s="5" t="inlineStr">
        <is>
          <t>CCAJ-TA43/8/2023</t>
        </is>
      </c>
      <c r="B180" s="6" t="n">
        <v>44937.6021527662</v>
      </c>
      <c r="C180" s="5" t="inlineStr">
        <is>
          <t>723 NELVI JUANITA ROMERO CASTILLO</t>
        </is>
      </c>
      <c r="D180" s="7" t="n">
        <v>3097307</v>
      </c>
      <c r="E180" s="8" t="inlineStr">
        <is>
          <t>BISA-100070081</t>
        </is>
      </c>
      <c r="H180" s="9" t="n">
        <v>1404.4</v>
      </c>
      <c r="I180" s="5" t="inlineStr">
        <is>
          <t>DEPÓSITO BANCARIO</t>
        </is>
      </c>
      <c r="J180" s="5" t="inlineStr">
        <is>
          <t>2779 JUAN PABLO CAMACHO QUISPE</t>
        </is>
      </c>
    </row>
    <row r="181">
      <c r="A181" s="5" t="inlineStr">
        <is>
          <t>CCAJ-TA43/8/2023</t>
        </is>
      </c>
      <c r="B181" s="6" t="n">
        <v>44937.6021527662</v>
      </c>
      <c r="C181" s="5" t="inlineStr">
        <is>
          <t>723 NELVI JUANITA ROMERO CASTILLO</t>
        </is>
      </c>
      <c r="D181" s="7" t="n">
        <v>110446</v>
      </c>
      <c r="E181" s="5" t="inlineStr">
        <is>
          <t>MERCANTIL SANTA CRUZ-4010501329</t>
        </is>
      </c>
      <c r="H181" s="9" t="n">
        <v>7504.49</v>
      </c>
      <c r="I181" s="5" t="inlineStr">
        <is>
          <t>DEPÓSITO BANCARIO</t>
        </is>
      </c>
      <c r="J181" s="8" t="inlineStr">
        <is>
          <t>2581 EDGAR FLORES MARQUEZ</t>
        </is>
      </c>
    </row>
    <row r="182">
      <c r="A182" s="5" t="inlineStr">
        <is>
          <t>CCAJ-TA43/8/2023</t>
        </is>
      </c>
      <c r="B182" s="6" t="n">
        <v>44937.6021527662</v>
      </c>
      <c r="C182" s="5" t="inlineStr">
        <is>
          <t>723 NELVI JUANITA ROMERO CASTILLO</t>
        </is>
      </c>
      <c r="D182" s="7" t="n"/>
      <c r="E182" s="8" t="n"/>
      <c r="F182" s="9" t="n">
        <v>18337.4</v>
      </c>
      <c r="I182" s="10" t="inlineStr">
        <is>
          <t>EFECTIVO</t>
        </is>
      </c>
      <c r="J182" s="5" t="inlineStr">
        <is>
          <t>2456 JOEL MOISES RUEDA DELGADO</t>
        </is>
      </c>
    </row>
    <row r="183">
      <c r="A183" s="5" t="inlineStr">
        <is>
          <t>CCAJ-TA43/8/2023</t>
        </is>
      </c>
      <c r="B183" s="6" t="n">
        <v>44937.6021527662</v>
      </c>
      <c r="C183" s="5" t="inlineStr">
        <is>
          <t>723 NELVI JUANITA ROMERO CASTILLO</t>
        </is>
      </c>
      <c r="D183" s="7" t="n"/>
      <c r="E183" s="8" t="n"/>
      <c r="F183" s="9" t="n">
        <v>6207.6</v>
      </c>
      <c r="I183" s="10" t="inlineStr">
        <is>
          <t>EFECTIVO</t>
        </is>
      </c>
      <c r="J183" s="8" t="inlineStr">
        <is>
          <t>2581 EDGAR FLORES MARQUEZ</t>
        </is>
      </c>
    </row>
    <row r="184">
      <c r="A184" s="5" t="inlineStr">
        <is>
          <t>CCAJ-TA43/8/2023</t>
        </is>
      </c>
      <c r="B184" s="6" t="n">
        <v>44937.6021527662</v>
      </c>
      <c r="C184" s="5" t="inlineStr">
        <is>
          <t>723 NELVI JUANITA ROMERO CASTILLO</t>
        </is>
      </c>
      <c r="D184" s="7" t="n"/>
      <c r="E184" s="8" t="n"/>
      <c r="F184" s="9" t="n">
        <v>21149.8</v>
      </c>
      <c r="I184" s="10" t="inlineStr">
        <is>
          <t>EFECTIVO</t>
        </is>
      </c>
      <c r="J184" s="5" t="inlineStr">
        <is>
          <t>2645 ANDRES ESTEBAN SINGURI LLANOS</t>
        </is>
      </c>
    </row>
    <row r="185">
      <c r="A185" s="5" t="inlineStr">
        <is>
          <t>CCAJ-TA43/8/2023</t>
        </is>
      </c>
      <c r="B185" s="6" t="n">
        <v>44937.6021527662</v>
      </c>
      <c r="C185" s="5" t="inlineStr">
        <is>
          <t>723 NELVI JUANITA ROMERO CASTILLO</t>
        </is>
      </c>
      <c r="D185" s="7" t="n"/>
      <c r="E185" s="8" t="n"/>
      <c r="F185" s="9" t="n">
        <v>14877.4</v>
      </c>
      <c r="I185" s="10" t="inlineStr">
        <is>
          <t>EFECTIVO</t>
        </is>
      </c>
      <c r="J185" s="5" t="inlineStr">
        <is>
          <t>2779 JUAN PABLO CAMACHO QUISPE</t>
        </is>
      </c>
    </row>
    <row r="186">
      <c r="A186" s="11" t="inlineStr">
        <is>
          <t>SAP</t>
        </is>
      </c>
      <c r="B186" s="3" t="n"/>
      <c r="C186" s="3" t="n"/>
      <c r="D186" s="7" t="n"/>
      <c r="E186" s="8" t="n"/>
      <c r="F186" s="37">
        <f>SUM(F180:G185)</f>
        <v/>
      </c>
      <c r="H186" s="9" t="n"/>
      <c r="I186" s="10" t="n"/>
      <c r="J186" s="8" t="n"/>
    </row>
    <row r="187" ht="15.75" customHeight="1">
      <c r="A187" s="13" t="inlineStr">
        <is>
          <t>FECHA</t>
        </is>
      </c>
      <c r="B187" s="13" t="inlineStr">
        <is>
          <t>CIERRE DE CAJA</t>
        </is>
      </c>
      <c r="C187" s="13" t="inlineStr">
        <is>
          <t>IMPORTE</t>
        </is>
      </c>
      <c r="D187" s="14" t="n">
        <v>112587133</v>
      </c>
      <c r="E187" s="8" t="n"/>
      <c r="H187" s="9" t="n"/>
      <c r="I187" s="10" t="n"/>
      <c r="J187" s="8" t="n"/>
    </row>
    <row r="188">
      <c r="A188" s="5" t="n"/>
      <c r="B188" s="6" t="n"/>
      <c r="C188" s="5" t="n"/>
      <c r="D188" s="7" t="n"/>
      <c r="E188" s="8" t="n"/>
      <c r="H188" s="9" t="n"/>
      <c r="I188" s="10" t="n"/>
      <c r="J188" s="8" t="n"/>
    </row>
    <row r="190">
      <c r="A190" s="1" t="inlineStr">
        <is>
          <t>Cierre Caja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3" t="inlineStr">
        <is>
          <t>Del 12/01/2022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98" t="inlineStr">
        <is>
          <t>Cierre Caja</t>
        </is>
      </c>
      <c r="B192" s="98" t="inlineStr">
        <is>
          <t>Fecha</t>
        </is>
      </c>
      <c r="C192" s="98" t="inlineStr">
        <is>
          <t>Cajero</t>
        </is>
      </c>
      <c r="D192" s="98" t="inlineStr">
        <is>
          <t>Nro Voucher</t>
        </is>
      </c>
      <c r="E192" s="98" t="inlineStr">
        <is>
          <t>Nro Cuenta</t>
        </is>
      </c>
      <c r="F192" s="98" t="inlineStr">
        <is>
          <t>Tipo Ingreso</t>
        </is>
      </c>
      <c r="G192" s="99" t="n"/>
      <c r="H192" s="100" t="n"/>
      <c r="I192" s="98" t="inlineStr">
        <is>
          <t>TIPO DE INGRESO</t>
        </is>
      </c>
      <c r="J192" s="98" t="inlineStr">
        <is>
          <t>Cobrador</t>
        </is>
      </c>
    </row>
    <row r="193">
      <c r="A193" s="101" t="n"/>
      <c r="B193" s="101" t="n"/>
      <c r="C193" s="101" t="n"/>
      <c r="D193" s="101" t="n"/>
      <c r="E193" s="101" t="n"/>
      <c r="F193" s="4" t="inlineStr">
        <is>
          <t>EFECTIVO</t>
        </is>
      </c>
      <c r="G193" s="4" t="inlineStr">
        <is>
          <t>CHEQUE</t>
        </is>
      </c>
      <c r="H193" s="4" t="inlineStr">
        <is>
          <t>TRANSFERENCIA</t>
        </is>
      </c>
      <c r="I193" s="101" t="n"/>
      <c r="J193" s="101" t="n"/>
    </row>
    <row r="194">
      <c r="A194" s="5" t="inlineStr">
        <is>
          <t>CCAJ-TA43/9/2023</t>
        </is>
      </c>
      <c r="B194" s="6" t="n">
        <v>44938.61909028935</v>
      </c>
      <c r="C194" s="5" t="inlineStr">
        <is>
          <t>723 NELVI JUANITA ROMERO CASTILLO</t>
        </is>
      </c>
      <c r="D194" s="7" t="n">
        <v>73164686</v>
      </c>
      <c r="E194" s="8" t="inlineStr">
        <is>
          <t>BISA-100070081</t>
        </is>
      </c>
      <c r="H194" s="9" t="n">
        <v>5689.08</v>
      </c>
      <c r="I194" s="5" t="inlineStr">
        <is>
          <t>DEPÓSITO BANCARIO</t>
        </is>
      </c>
      <c r="J194" s="5" t="inlineStr">
        <is>
          <t>2645 ANDRES ESTEBAN SINGURI LLANOS</t>
        </is>
      </c>
    </row>
    <row r="195">
      <c r="A195" s="5" t="inlineStr">
        <is>
          <t>CCAJ-TA43/9/2023</t>
        </is>
      </c>
      <c r="B195" s="6" t="n">
        <v>44938.61909028935</v>
      </c>
      <c r="C195" s="5" t="inlineStr">
        <is>
          <t>723 NELVI JUANITA ROMERO CASTILLO</t>
        </is>
      </c>
      <c r="D195" s="7" t="n">
        <v>724273</v>
      </c>
      <c r="E195" s="8" t="inlineStr">
        <is>
          <t>BISA-100070081</t>
        </is>
      </c>
      <c r="H195" s="9" t="n">
        <v>762.48</v>
      </c>
      <c r="I195" s="5" t="inlineStr">
        <is>
          <t>DEPÓSITO BANCARIO</t>
        </is>
      </c>
      <c r="J195" s="5" t="inlineStr">
        <is>
          <t>2456 JOEL MOISES RUEDA DELGADO</t>
        </is>
      </c>
    </row>
    <row r="196">
      <c r="A196" s="5" t="inlineStr">
        <is>
          <t>CCAJ-TA43/9/2023</t>
        </is>
      </c>
      <c r="B196" s="6" t="n">
        <v>44938.61909028935</v>
      </c>
      <c r="C196" s="5" t="inlineStr">
        <is>
          <t>723 NELVI JUANITA ROMERO CASTILLO</t>
        </is>
      </c>
      <c r="D196" s="7" t="n">
        <v>3166497</v>
      </c>
      <c r="E196" s="8" t="inlineStr">
        <is>
          <t>BISA-100070081</t>
        </is>
      </c>
      <c r="H196" s="9" t="n">
        <v>1573.62</v>
      </c>
      <c r="I196" s="5" t="inlineStr">
        <is>
          <t>DEPÓSITO BANCARIO</t>
        </is>
      </c>
      <c r="J196" s="5" t="inlineStr">
        <is>
          <t>2456 JOEL MOISES RUEDA DELGADO</t>
        </is>
      </c>
    </row>
    <row r="197">
      <c r="A197" s="5" t="inlineStr">
        <is>
          <t>CCAJ-TA43/9/2023</t>
        </is>
      </c>
      <c r="B197" s="6" t="n">
        <v>44938.61909028935</v>
      </c>
      <c r="C197" s="5" t="inlineStr">
        <is>
          <t>723 NELVI JUANITA ROMERO CASTILLO</t>
        </is>
      </c>
      <c r="D197" s="7" t="n">
        <v>3254476</v>
      </c>
      <c r="E197" s="8" t="inlineStr">
        <is>
          <t>BISA-100070081</t>
        </is>
      </c>
      <c r="H197" s="9" t="n">
        <v>377.41</v>
      </c>
      <c r="I197" s="5" t="inlineStr">
        <is>
          <t>DEPÓSITO BANCARIO</t>
        </is>
      </c>
      <c r="J197" s="5" t="inlineStr">
        <is>
          <t>2456 JOEL MOISES RUEDA DELGADO</t>
        </is>
      </c>
    </row>
    <row r="198">
      <c r="A198" s="5" t="inlineStr">
        <is>
          <t>CCAJ-TA43/9/2023</t>
        </is>
      </c>
      <c r="B198" s="6" t="n">
        <v>44938.61909028935</v>
      </c>
      <c r="C198" s="5" t="inlineStr">
        <is>
          <t>723 NELVI JUANITA ROMERO CASTILLO</t>
        </is>
      </c>
      <c r="D198" s="7" t="n">
        <v>23237257</v>
      </c>
      <c r="E198" s="8" t="inlineStr">
        <is>
          <t>BISA-100070081</t>
        </is>
      </c>
      <c r="H198" s="9" t="n">
        <v>1204.99</v>
      </c>
      <c r="I198" s="5" t="inlineStr">
        <is>
          <t>DEPÓSITO BANCARIO</t>
        </is>
      </c>
      <c r="J198" s="8" t="inlineStr">
        <is>
          <t>2581 EDGAR FLORES MARQUEZ</t>
        </is>
      </c>
    </row>
    <row r="199">
      <c r="A199" s="5" t="inlineStr">
        <is>
          <t>CCAJ-TA43/9/2023</t>
        </is>
      </c>
      <c r="B199" s="6" t="n">
        <v>44938.61909028935</v>
      </c>
      <c r="C199" s="5" t="inlineStr">
        <is>
          <t>723 NELVI JUANITA ROMERO CASTILLO</t>
        </is>
      </c>
      <c r="D199" s="7" t="n">
        <v>34887985</v>
      </c>
      <c r="E199" s="5" t="inlineStr">
        <is>
          <t>BANCO UNION-10000020161539</t>
        </is>
      </c>
      <c r="H199" s="9" t="n">
        <v>2133.7</v>
      </c>
      <c r="I199" s="5" t="inlineStr">
        <is>
          <t>DEPÓSITO BANCARIO</t>
        </is>
      </c>
      <c r="J199" s="5" t="inlineStr">
        <is>
          <t>2779 JUAN PABLO CAMACHO QUISPE</t>
        </is>
      </c>
    </row>
    <row r="200">
      <c r="A200" s="5" t="inlineStr">
        <is>
          <t>CCAJ-TA43/9/2023</t>
        </is>
      </c>
      <c r="B200" s="6" t="n">
        <v>44938.61909028935</v>
      </c>
      <c r="C200" s="5" t="inlineStr">
        <is>
          <t>723 NELVI JUANITA ROMERO CASTILLO</t>
        </is>
      </c>
      <c r="D200" s="7" t="n">
        <v>3085172439</v>
      </c>
      <c r="E200" s="5" t="inlineStr">
        <is>
          <t>BANCO UNION-10000020161539</t>
        </is>
      </c>
      <c r="H200" s="9" t="n">
        <v>4762.68</v>
      </c>
      <c r="I200" s="5" t="inlineStr">
        <is>
          <t>DEPÓSITO BANCARIO</t>
        </is>
      </c>
      <c r="J200" s="5" t="inlineStr">
        <is>
          <t>2645 ANDRES ESTEBAN SINGURI LLANOS</t>
        </is>
      </c>
    </row>
    <row r="201">
      <c r="A201" s="5" t="inlineStr">
        <is>
          <t>CCAJ-TA43/9/2023</t>
        </is>
      </c>
      <c r="B201" s="6" t="n">
        <v>44938.61909028935</v>
      </c>
      <c r="C201" s="5" t="inlineStr">
        <is>
          <t>723 NELVI JUANITA ROMERO CASTILLO</t>
        </is>
      </c>
      <c r="D201" s="7" t="n"/>
      <c r="E201" s="8" t="n"/>
      <c r="F201" s="9" t="n">
        <v>18857.2</v>
      </c>
      <c r="I201" s="10" t="inlineStr">
        <is>
          <t>EFECTIVO</t>
        </is>
      </c>
      <c r="J201" s="5" t="inlineStr">
        <is>
          <t>2456 JOEL MOISES RUEDA DELGADO</t>
        </is>
      </c>
    </row>
    <row r="202">
      <c r="A202" s="5" t="inlineStr">
        <is>
          <t>CCAJ-TA43/9/2023</t>
        </is>
      </c>
      <c r="B202" s="6" t="n">
        <v>44938.61909028935</v>
      </c>
      <c r="C202" s="5" t="inlineStr">
        <is>
          <t>723 NELVI JUANITA ROMERO CASTILLO</t>
        </is>
      </c>
      <c r="D202" s="7" t="n"/>
      <c r="E202" s="8" t="n"/>
      <c r="F202" s="9" t="n">
        <v>15511.9</v>
      </c>
      <c r="I202" s="10" t="inlineStr">
        <is>
          <t>EFECTIVO</t>
        </is>
      </c>
      <c r="J202" s="8" t="inlineStr">
        <is>
          <t>2581 EDGAR FLORES MARQUEZ</t>
        </is>
      </c>
    </row>
    <row r="203">
      <c r="A203" s="5" t="inlineStr">
        <is>
          <t>CCAJ-TA43/9/2023</t>
        </is>
      </c>
      <c r="B203" s="6" t="n">
        <v>44938.61909028935</v>
      </c>
      <c r="C203" s="5" t="inlineStr">
        <is>
          <t>723 NELVI JUANITA ROMERO CASTILLO</t>
        </is>
      </c>
      <c r="D203" s="7" t="n"/>
      <c r="E203" s="8" t="n"/>
      <c r="F203" s="9" t="n">
        <v>17026.8</v>
      </c>
      <c r="I203" s="10" t="inlineStr">
        <is>
          <t>EFECTIVO</t>
        </is>
      </c>
      <c r="J203" s="5" t="inlineStr">
        <is>
          <t>2645 ANDRES ESTEBAN SINGURI LLANOS</t>
        </is>
      </c>
    </row>
    <row r="204">
      <c r="A204" s="5" t="inlineStr">
        <is>
          <t>CCAJ-TA43/9/2023</t>
        </is>
      </c>
      <c r="B204" s="6" t="n">
        <v>44938.61909028935</v>
      </c>
      <c r="C204" s="5" t="inlineStr">
        <is>
          <t>723 NELVI JUANITA ROMERO CASTILLO</t>
        </is>
      </c>
      <c r="D204" s="7" t="n"/>
      <c r="E204" s="8" t="n"/>
      <c r="F204" s="9" t="n">
        <v>44972.3</v>
      </c>
      <c r="I204" s="10" t="inlineStr">
        <is>
          <t>EFECTIVO</t>
        </is>
      </c>
      <c r="J204" s="5" t="inlineStr">
        <is>
          <t>2779 JUAN PABLO CAMACHO QUISPE</t>
        </is>
      </c>
    </row>
    <row r="205">
      <c r="A205" s="11" t="inlineStr">
        <is>
          <t>SAP</t>
        </is>
      </c>
      <c r="B205" s="3" t="n"/>
      <c r="C205" s="3" t="n"/>
      <c r="D205" s="19">
        <f>92192.2+4176</f>
        <v/>
      </c>
      <c r="E205" s="8" t="n"/>
      <c r="F205" s="49">
        <f>SUM(F194:G204)</f>
        <v/>
      </c>
      <c r="I205" s="10" t="n"/>
      <c r="J205" s="8" t="n"/>
    </row>
    <row r="206">
      <c r="A206" s="13" t="inlineStr">
        <is>
          <t>FECHA</t>
        </is>
      </c>
      <c r="B206" s="13" t="inlineStr">
        <is>
          <t>CIERRE DE CAJA</t>
        </is>
      </c>
      <c r="C206" s="13" t="inlineStr">
        <is>
          <t>IMPORTE</t>
        </is>
      </c>
      <c r="D206" s="7" t="n"/>
      <c r="E206" s="8" t="n"/>
      <c r="F206" s="9" t="n"/>
      <c r="I206" s="10" t="n"/>
      <c r="J206" s="8" t="n"/>
    </row>
    <row r="207" ht="15.75" customHeight="1">
      <c r="D207" s="14" t="n">
        <v>112587134</v>
      </c>
    </row>
    <row r="208" ht="15.75" customHeight="1">
      <c r="D208" s="14" t="n">
        <v>112587244</v>
      </c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13/01/2022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8" t="inlineStr">
        <is>
          <t>Cierre Caja</t>
        </is>
      </c>
      <c r="B212" s="98" t="inlineStr">
        <is>
          <t>Fecha</t>
        </is>
      </c>
      <c r="C212" s="98" t="inlineStr">
        <is>
          <t>Cajero</t>
        </is>
      </c>
      <c r="D212" s="98" t="inlineStr">
        <is>
          <t>Nro Voucher</t>
        </is>
      </c>
      <c r="E212" s="98" t="inlineStr">
        <is>
          <t>Nro Cuenta</t>
        </is>
      </c>
      <c r="F212" s="98" t="inlineStr">
        <is>
          <t>Tipo Ingreso</t>
        </is>
      </c>
      <c r="G212" s="99" t="n"/>
      <c r="H212" s="100" t="n"/>
      <c r="I212" s="98" t="inlineStr">
        <is>
          <t>TIPO DE INGRESO</t>
        </is>
      </c>
      <c r="J212" s="98" t="inlineStr">
        <is>
          <t>Cobrador</t>
        </is>
      </c>
    </row>
    <row r="213">
      <c r="A213" s="101" t="n"/>
      <c r="B213" s="101" t="n"/>
      <c r="C213" s="101" t="n"/>
      <c r="D213" s="101" t="n"/>
      <c r="E213" s="101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101" t="n"/>
      <c r="J213" s="101" t="n"/>
    </row>
    <row r="214">
      <c r="A214" s="5" t="inlineStr">
        <is>
          <t>CCAJ-TA43/10/2023</t>
        </is>
      </c>
      <c r="B214" s="6" t="n">
        <v>44939.64869408565</v>
      </c>
      <c r="C214" s="5" t="inlineStr">
        <is>
          <t>723 NELVI JUANITA ROMERO CASTILLO</t>
        </is>
      </c>
      <c r="D214" s="7" t="n"/>
      <c r="E214" s="8" t="n"/>
      <c r="G214" s="9" t="n">
        <v>1884.8</v>
      </c>
      <c r="I214" s="10" t="inlineStr">
        <is>
          <t>CHEQUE</t>
        </is>
      </c>
      <c r="J214" s="5" t="inlineStr">
        <is>
          <t>2645 ANDRES ESTEBAN SINGURI LLANOS</t>
        </is>
      </c>
    </row>
    <row r="215">
      <c r="A215" s="5" t="inlineStr">
        <is>
          <t>CCAJ-TA43/10/2023</t>
        </is>
      </c>
      <c r="B215" s="6" t="n">
        <v>44939.64869408565</v>
      </c>
      <c r="C215" s="5" t="inlineStr">
        <is>
          <t>723 NELVI JUANITA ROMERO CASTILLO</t>
        </is>
      </c>
      <c r="D215" s="7" t="n">
        <v>3102576</v>
      </c>
      <c r="E215" s="8" t="inlineStr">
        <is>
          <t>BISA-100070081</t>
        </is>
      </c>
      <c r="H215" s="9" t="n">
        <v>577.6</v>
      </c>
      <c r="I215" s="5" t="inlineStr">
        <is>
          <t>DEPÓSITO BANCARIO</t>
        </is>
      </c>
      <c r="J215" s="5" t="inlineStr">
        <is>
          <t>2779 JUAN PABLO CAMACHO QUISPE</t>
        </is>
      </c>
    </row>
    <row r="216">
      <c r="A216" s="5" t="inlineStr">
        <is>
          <t>CCAJ-TA43/10/2023</t>
        </is>
      </c>
      <c r="B216" s="6" t="n">
        <v>44939.64869408565</v>
      </c>
      <c r="C216" s="5" t="inlineStr">
        <is>
          <t>723 NELVI JUANITA ROMERO CASTILLO</t>
        </is>
      </c>
      <c r="D216" s="7" t="n">
        <v>23238298</v>
      </c>
      <c r="E216" s="8" t="inlineStr">
        <is>
          <t>BISA-100070081</t>
        </is>
      </c>
      <c r="H216" s="9" t="n">
        <v>3506.16</v>
      </c>
      <c r="I216" s="5" t="inlineStr">
        <is>
          <t>DEPÓSITO BANCARIO</t>
        </is>
      </c>
      <c r="J216" s="5" t="inlineStr">
        <is>
          <t>2645 ANDRES ESTEBAN SINGURI LLANOS</t>
        </is>
      </c>
    </row>
    <row r="217">
      <c r="A217" s="5" t="inlineStr">
        <is>
          <t>CCAJ-TA43/10/2023</t>
        </is>
      </c>
      <c r="B217" s="6" t="n">
        <v>44939.64869408565</v>
      </c>
      <c r="C217" s="5" t="inlineStr">
        <is>
          <t>723 NELVI JUANITA ROMERO CASTILLO</t>
        </is>
      </c>
      <c r="D217" s="7" t="n">
        <v>6450479</v>
      </c>
      <c r="E217" s="5" t="inlineStr">
        <is>
          <t>BANCO UNION-10000020161539</t>
        </is>
      </c>
      <c r="H217" s="9" t="n">
        <v>30000</v>
      </c>
      <c r="I217" s="5" t="inlineStr">
        <is>
          <t>DEPÓSITO BANCARIO</t>
        </is>
      </c>
      <c r="J217" s="8" t="inlineStr">
        <is>
          <t>3094 SHIRLEY HALSEY JALDIN</t>
        </is>
      </c>
    </row>
    <row r="218">
      <c r="A218" s="5" t="inlineStr">
        <is>
          <t>CCAJ-TA43/10/2023</t>
        </is>
      </c>
      <c r="B218" s="6" t="n">
        <v>44939.64869408565</v>
      </c>
      <c r="C218" s="5" t="inlineStr">
        <is>
          <t>723 NELVI JUANITA ROMERO CASTILLO</t>
        </is>
      </c>
      <c r="D218" s="7" t="n">
        <v>7284681</v>
      </c>
      <c r="E218" s="5" t="inlineStr">
        <is>
          <t>BANCO UNION-10000020161539</t>
        </is>
      </c>
      <c r="H218" s="9" t="n">
        <v>9298.799999999999</v>
      </c>
      <c r="I218" s="5" t="inlineStr">
        <is>
          <t>DEPÓSITO BANCARIO</t>
        </is>
      </c>
      <c r="J218" s="8" t="inlineStr">
        <is>
          <t>3094 SHIRLEY HALSEY JALDIN</t>
        </is>
      </c>
    </row>
    <row r="219">
      <c r="A219" s="5" t="inlineStr">
        <is>
          <t>CCAJ-TA43/10/2023</t>
        </is>
      </c>
      <c r="B219" s="6" t="n">
        <v>44939.64869408565</v>
      </c>
      <c r="C219" s="5" t="inlineStr">
        <is>
          <t>723 NELVI JUANITA ROMERO CASTILLO</t>
        </is>
      </c>
      <c r="D219" s="7" t="n"/>
      <c r="E219" s="8" t="n"/>
      <c r="F219" s="9" t="n">
        <v>8326.4</v>
      </c>
      <c r="I219" s="10" t="inlineStr">
        <is>
          <t>EFECTIVO</t>
        </is>
      </c>
      <c r="J219" s="8" t="inlineStr">
        <is>
          <t>2581 EDGAR FLORES MARQUEZ</t>
        </is>
      </c>
    </row>
    <row r="220">
      <c r="A220" s="5" t="inlineStr">
        <is>
          <t>CCAJ-TA43/10/2023</t>
        </is>
      </c>
      <c r="B220" s="6" t="n">
        <v>44939.64869408565</v>
      </c>
      <c r="C220" s="5" t="inlineStr">
        <is>
          <t>723 NELVI JUANITA ROMERO CASTILLO</t>
        </is>
      </c>
      <c r="D220" s="7" t="n"/>
      <c r="E220" s="8" t="n"/>
      <c r="F220" s="9" t="n">
        <v>17953.8</v>
      </c>
      <c r="I220" s="10" t="inlineStr">
        <is>
          <t>EFECTIVO</t>
        </is>
      </c>
      <c r="J220" s="5" t="inlineStr">
        <is>
          <t>2645 ANDRES ESTEBAN SINGURI LLANOS</t>
        </is>
      </c>
    </row>
    <row r="221">
      <c r="A221" s="5" t="inlineStr">
        <is>
          <t>CCAJ-TA43/10/2023</t>
        </is>
      </c>
      <c r="B221" s="6" t="n">
        <v>44939.64869408565</v>
      </c>
      <c r="C221" s="5" t="inlineStr">
        <is>
          <t>723 NELVI JUANITA ROMERO CASTILLO</t>
        </is>
      </c>
      <c r="D221" s="7" t="n"/>
      <c r="E221" s="8" t="n"/>
      <c r="F221" s="9" t="n">
        <v>24553.2</v>
      </c>
      <c r="I221" s="10" t="inlineStr">
        <is>
          <t>EFECTIVO</t>
        </is>
      </c>
      <c r="J221" s="5" t="inlineStr">
        <is>
          <t>2779 JUAN PABLO CAMACHO QUISPE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F222" s="37">
        <f>SUM(F214:G221)</f>
        <v/>
      </c>
      <c r="H222" s="9" t="n"/>
      <c r="I222" s="5" t="n"/>
      <c r="J222" s="8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14" t="n">
        <v>112603521</v>
      </c>
      <c r="E223" s="8" t="n"/>
      <c r="H223" s="9" t="n"/>
      <c r="I223" s="5" t="n"/>
      <c r="J223" s="8" t="n"/>
    </row>
    <row r="224">
      <c r="A224" s="5" t="n"/>
      <c r="B224" s="6" t="n"/>
      <c r="C224" s="5" t="n"/>
      <c r="D224" s="7" t="n"/>
      <c r="E224" s="8" t="n"/>
      <c r="H224" s="9" t="n"/>
      <c r="I224" s="5" t="n"/>
      <c r="J224" s="8" t="n"/>
    </row>
    <row r="225">
      <c r="A225" s="5" t="n"/>
      <c r="B225" s="6" t="n"/>
      <c r="C225" s="5" t="n"/>
      <c r="D225" s="7" t="n"/>
      <c r="E225" s="8" t="n"/>
      <c r="H225" s="9" t="n"/>
      <c r="I225" s="5" t="n"/>
      <c r="J225" s="8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14/01/2022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8" t="inlineStr">
        <is>
          <t>Cierre Caja</t>
        </is>
      </c>
      <c r="B228" s="98" t="inlineStr">
        <is>
          <t>Fecha</t>
        </is>
      </c>
      <c r="C228" s="98" t="inlineStr">
        <is>
          <t>Cajero</t>
        </is>
      </c>
      <c r="D228" s="98" t="inlineStr">
        <is>
          <t>Nro Voucher</t>
        </is>
      </c>
      <c r="E228" s="98" t="inlineStr">
        <is>
          <t>Nro Cuenta</t>
        </is>
      </c>
      <c r="F228" s="98" t="inlineStr">
        <is>
          <t>Tipo Ingreso</t>
        </is>
      </c>
      <c r="G228" s="99" t="n"/>
      <c r="H228" s="100" t="n"/>
      <c r="I228" s="98" t="inlineStr">
        <is>
          <t>TIPO DE INGRESO</t>
        </is>
      </c>
      <c r="J228" s="98" t="inlineStr">
        <is>
          <t>Cobrador</t>
        </is>
      </c>
    </row>
    <row r="229">
      <c r="A229" s="101" t="n"/>
      <c r="B229" s="101" t="n"/>
      <c r="C229" s="101" t="n"/>
      <c r="D229" s="101" t="n"/>
      <c r="E229" s="101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101" t="n"/>
      <c r="J229" s="101" t="n"/>
    </row>
    <row r="230">
      <c r="A230" s="5" t="inlineStr">
        <is>
          <t>CCAJ-TA43/11/2023</t>
        </is>
      </c>
      <c r="B230" s="6" t="n">
        <v>44940.61009548611</v>
      </c>
      <c r="C230" s="5" t="inlineStr">
        <is>
          <t>723 NELVI JUANITA ROMERO CASTILLO</t>
        </is>
      </c>
      <c r="D230" s="7" t="n">
        <v>10726195</v>
      </c>
      <c r="E230" s="8" t="inlineStr">
        <is>
          <t>BISA-100070081</t>
        </is>
      </c>
      <c r="H230" s="9" t="n">
        <v>2424</v>
      </c>
      <c r="I230" s="5" t="inlineStr">
        <is>
          <t>DEPÓSITO BANCARIO</t>
        </is>
      </c>
      <c r="J230" s="8" t="inlineStr">
        <is>
          <t>2581 EDGAR FLORES MARQUEZ</t>
        </is>
      </c>
    </row>
    <row r="231">
      <c r="A231" s="5" t="inlineStr">
        <is>
          <t>CCAJ-TA43/11/2023</t>
        </is>
      </c>
      <c r="B231" s="6" t="n">
        <v>44940.61009548611</v>
      </c>
      <c r="C231" s="5" t="inlineStr">
        <is>
          <t>723 NELVI JUANITA ROMERO CASTILLO</t>
        </is>
      </c>
      <c r="D231" s="7" t="n"/>
      <c r="E231" s="8" t="n"/>
      <c r="F231" s="9" t="n">
        <v>20227.7</v>
      </c>
      <c r="I231" s="10" t="inlineStr">
        <is>
          <t>EFECTIVO</t>
        </is>
      </c>
      <c r="J231" s="5" t="inlineStr">
        <is>
          <t>2456 JOEL MOISES RUEDA DELGADO</t>
        </is>
      </c>
    </row>
    <row r="232">
      <c r="A232" s="5" t="inlineStr">
        <is>
          <t>CCAJ-TA43/11/2023</t>
        </is>
      </c>
      <c r="B232" s="6" t="n">
        <v>44940.61009548611</v>
      </c>
      <c r="C232" s="5" t="inlineStr">
        <is>
          <t>723 NELVI JUANITA ROMERO CASTILLO</t>
        </is>
      </c>
      <c r="D232" s="7" t="n"/>
      <c r="E232" s="8" t="n"/>
      <c r="F232" s="9" t="n">
        <v>10654.5</v>
      </c>
      <c r="I232" s="10" t="inlineStr">
        <is>
          <t>EFECTIVO</t>
        </is>
      </c>
      <c r="J232" s="8" t="inlineStr">
        <is>
          <t>2581 EDGAR FLORES MARQUEZ</t>
        </is>
      </c>
    </row>
    <row r="233">
      <c r="A233" s="5" t="inlineStr">
        <is>
          <t>CCAJ-TA43/11/2023</t>
        </is>
      </c>
      <c r="B233" s="6" t="n">
        <v>44940.61009548611</v>
      </c>
      <c r="C233" s="5" t="inlineStr">
        <is>
          <t>723 NELVI JUANITA ROMERO CASTILLO</t>
        </is>
      </c>
      <c r="D233" s="7" t="n"/>
      <c r="E233" s="8" t="n"/>
      <c r="F233" s="9" t="n">
        <v>75645.7</v>
      </c>
      <c r="I233" s="10" t="inlineStr">
        <is>
          <t>EFECTIVO</t>
        </is>
      </c>
      <c r="J233" s="5" t="inlineStr">
        <is>
          <t>2645 ANDRES ESTEBAN SINGURI LLANOS</t>
        </is>
      </c>
    </row>
    <row r="234">
      <c r="A234" s="5" t="inlineStr">
        <is>
          <t>CCAJ-TA43/11/2023</t>
        </is>
      </c>
      <c r="B234" s="6" t="n">
        <v>44940.61009548611</v>
      </c>
      <c r="C234" s="5" t="inlineStr">
        <is>
          <t>723 NELVI JUANITA ROMERO CASTILLO</t>
        </is>
      </c>
      <c r="D234" s="7" t="n"/>
      <c r="E234" s="8" t="n"/>
      <c r="F234" s="9" t="n">
        <v>35301.7</v>
      </c>
      <c r="I234" s="10" t="inlineStr">
        <is>
          <t>EFECTIVO</t>
        </is>
      </c>
      <c r="J234" s="5" t="inlineStr">
        <is>
          <t>2779 JUAN PABLO CAMACHO QUISPE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F235" s="37">
        <f>SUM(F230:G234)</f>
        <v/>
      </c>
      <c r="H235" s="9" t="n"/>
      <c r="I235" s="5" t="n"/>
      <c r="J235" s="8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14" t="n">
        <v>112603522</v>
      </c>
      <c r="E236" s="8" t="n"/>
      <c r="H236" s="9" t="n"/>
      <c r="I236" s="5" t="n"/>
      <c r="J236" s="8" t="n"/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16/01/2022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8" t="inlineStr">
        <is>
          <t>Cierre Caja</t>
        </is>
      </c>
      <c r="B241" s="98" t="inlineStr">
        <is>
          <t>Fecha</t>
        </is>
      </c>
      <c r="C241" s="98" t="inlineStr">
        <is>
          <t>Cajero</t>
        </is>
      </c>
      <c r="D241" s="98" t="inlineStr">
        <is>
          <t>Nro Voucher</t>
        </is>
      </c>
      <c r="E241" s="98" t="inlineStr">
        <is>
          <t>Nro Cuenta</t>
        </is>
      </c>
      <c r="F241" s="98" t="inlineStr">
        <is>
          <t>Tipo Ingreso</t>
        </is>
      </c>
      <c r="G241" s="99" t="n"/>
      <c r="H241" s="100" t="n"/>
      <c r="I241" s="98" t="inlineStr">
        <is>
          <t>TIPO DE INGRESO</t>
        </is>
      </c>
      <c r="J241" s="98" t="inlineStr">
        <is>
          <t>Cobrador</t>
        </is>
      </c>
    </row>
    <row r="242">
      <c r="A242" s="101" t="n"/>
      <c r="B242" s="101" t="n"/>
      <c r="C242" s="101" t="n"/>
      <c r="D242" s="101" t="n"/>
      <c r="E242" s="101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101" t="n"/>
      <c r="J242" s="101" t="n"/>
    </row>
    <row r="243">
      <c r="A243" s="5" t="inlineStr">
        <is>
          <t>CCAJ-TA43/12/2023</t>
        </is>
      </c>
      <c r="B243" s="6" t="n">
        <v>44942.63555569445</v>
      </c>
      <c r="C243" s="5" t="inlineStr">
        <is>
          <t>723 NELVI JUANITA ROMERO CASTILLO</t>
        </is>
      </c>
      <c r="D243" s="7" t="n"/>
      <c r="E243" s="8" t="n"/>
      <c r="F243" s="9" t="n">
        <v>8229.299999999999</v>
      </c>
      <c r="I243" s="10" t="inlineStr">
        <is>
          <t>EFECTIVO</t>
        </is>
      </c>
      <c r="J243" s="5" t="inlineStr">
        <is>
          <t>2456 JOEL MOISES RUEDA DELGADO</t>
        </is>
      </c>
    </row>
    <row r="244">
      <c r="A244" s="5" t="inlineStr">
        <is>
          <t>CCAJ-TA43/12/2023</t>
        </is>
      </c>
      <c r="B244" s="6" t="n">
        <v>44942.63555569445</v>
      </c>
      <c r="C244" s="5" t="inlineStr">
        <is>
          <t>723 NELVI JUANITA ROMERO CASTILLO</t>
        </is>
      </c>
      <c r="D244" s="7" t="n"/>
      <c r="E244" s="8" t="n"/>
      <c r="F244" s="9" t="n">
        <v>1688.2</v>
      </c>
      <c r="I244" s="10" t="inlineStr">
        <is>
          <t>EFECTIVO</t>
        </is>
      </c>
      <c r="J244" s="8" t="inlineStr">
        <is>
          <t>2581 EDGAR FLORES MARQUEZ</t>
        </is>
      </c>
    </row>
    <row r="245">
      <c r="A245" s="5" t="inlineStr">
        <is>
          <t>CCAJ-TA43/12/2023</t>
        </is>
      </c>
      <c r="B245" s="6" t="n">
        <v>44942.63555569445</v>
      </c>
      <c r="C245" s="5" t="inlineStr">
        <is>
          <t>723 NELVI JUANITA ROMERO CASTILLO</t>
        </is>
      </c>
      <c r="D245" s="7" t="n"/>
      <c r="E245" s="8" t="n"/>
      <c r="F245" s="9" t="n">
        <v>5881.1</v>
      </c>
      <c r="I245" s="10" t="inlineStr">
        <is>
          <t>EFECTIVO</t>
        </is>
      </c>
      <c r="J245" s="5" t="inlineStr">
        <is>
          <t>2779 JUAN PABLO CAMACHO QUISPE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F246" s="37">
        <f>SUM(F243:G245)</f>
        <v/>
      </c>
      <c r="H246" s="9" t="n"/>
      <c r="I246" s="10" t="n"/>
      <c r="J246" s="5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14" t="n">
        <v>112616102</v>
      </c>
      <c r="E247" s="8" t="n"/>
      <c r="H247" s="9" t="n"/>
      <c r="I247" s="10" t="n"/>
      <c r="J247" s="5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17/01/2022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8" t="inlineStr">
        <is>
          <t>Cierre Caja</t>
        </is>
      </c>
      <c r="B252" s="98" t="inlineStr">
        <is>
          <t>Fecha</t>
        </is>
      </c>
      <c r="C252" s="98" t="inlineStr">
        <is>
          <t>Cajero</t>
        </is>
      </c>
      <c r="D252" s="98" t="inlineStr">
        <is>
          <t>Nro Voucher</t>
        </is>
      </c>
      <c r="E252" s="98" t="inlineStr">
        <is>
          <t>Nro Cuenta</t>
        </is>
      </c>
      <c r="F252" s="98" t="inlineStr">
        <is>
          <t>Tipo Ingreso</t>
        </is>
      </c>
      <c r="G252" s="99" t="n"/>
      <c r="H252" s="100" t="n"/>
      <c r="I252" s="98" t="inlineStr">
        <is>
          <t>TIPO DE INGRESO</t>
        </is>
      </c>
      <c r="J252" s="98" t="inlineStr">
        <is>
          <t>Cobrador</t>
        </is>
      </c>
    </row>
    <row r="253">
      <c r="A253" s="101" t="n"/>
      <c r="B253" s="101" t="n"/>
      <c r="C253" s="101" t="n"/>
      <c r="D253" s="101" t="n"/>
      <c r="E253" s="101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101" t="n"/>
      <c r="J253" s="101" t="n"/>
    </row>
    <row r="254">
      <c r="A254" s="5" t="inlineStr">
        <is>
          <t>CCAJ-TA43/13/2023</t>
        </is>
      </c>
      <c r="B254" s="6" t="n">
        <v>44943.63386444445</v>
      </c>
      <c r="C254" s="5" t="inlineStr">
        <is>
          <t>723 NELVI JUANITA ROMERO CASTILLO</t>
        </is>
      </c>
      <c r="D254" s="7" t="n">
        <v>43483218</v>
      </c>
      <c r="E254" s="8" t="inlineStr">
        <is>
          <t>BISA-100070081</t>
        </is>
      </c>
      <c r="H254" s="9" t="n">
        <v>14230</v>
      </c>
      <c r="I254" s="5" t="inlineStr">
        <is>
          <t>DEPÓSITO BANCARIO</t>
        </is>
      </c>
      <c r="J254" s="5" t="inlineStr">
        <is>
          <t>2645 ANDRES ESTEBAN SINGURI LLANOS</t>
        </is>
      </c>
    </row>
    <row r="255">
      <c r="A255" s="5" t="inlineStr">
        <is>
          <t>CCAJ-TA43/13/2023</t>
        </is>
      </c>
      <c r="B255" s="6" t="n">
        <v>44943.63386444445</v>
      </c>
      <c r="C255" s="5" t="inlineStr">
        <is>
          <t>723 NELVI JUANITA ROMERO CASTILLO</t>
        </is>
      </c>
      <c r="D255" s="7" t="n">
        <v>73176420</v>
      </c>
      <c r="E255" s="8" t="inlineStr">
        <is>
          <t>BISA-100070081</t>
        </is>
      </c>
      <c r="H255" s="9" t="n">
        <v>1550</v>
      </c>
      <c r="I255" s="5" t="inlineStr">
        <is>
          <t>DEPÓSITO BANCARIO</t>
        </is>
      </c>
      <c r="J255" s="5" t="inlineStr">
        <is>
          <t>2645 ANDRES ESTEBAN SINGURI LLANOS</t>
        </is>
      </c>
    </row>
    <row r="256">
      <c r="A256" s="5" t="inlineStr">
        <is>
          <t>CCAJ-TA43/13/2023</t>
        </is>
      </c>
      <c r="B256" s="6" t="n">
        <v>44943.63386444445</v>
      </c>
      <c r="C256" s="5" t="inlineStr">
        <is>
          <t>723 NELVI JUANITA ROMERO CASTILLO</t>
        </is>
      </c>
      <c r="D256" s="7" t="n">
        <v>63205235</v>
      </c>
      <c r="E256" s="8" t="inlineStr">
        <is>
          <t>BISA-100070081</t>
        </is>
      </c>
      <c r="H256" s="9" t="n">
        <v>346.86</v>
      </c>
      <c r="I256" s="5" t="inlineStr">
        <is>
          <t>DEPÓSITO BANCARIO</t>
        </is>
      </c>
      <c r="J256" s="8" t="inlineStr">
        <is>
          <t>2581 EDGAR FLORES MARQUEZ</t>
        </is>
      </c>
    </row>
    <row r="257">
      <c r="A257" s="5" t="inlineStr">
        <is>
          <t>CCAJ-TA43/13/2023</t>
        </is>
      </c>
      <c r="B257" s="6" t="n">
        <v>44943.63386444445</v>
      </c>
      <c r="C257" s="5" t="inlineStr">
        <is>
          <t>723 NELVI JUANITA ROMERO CASTILLO</t>
        </is>
      </c>
      <c r="D257" s="7" t="n">
        <v>33117361</v>
      </c>
      <c r="E257" s="8" t="inlineStr">
        <is>
          <t>BISA-100070081</t>
        </is>
      </c>
      <c r="H257" s="9" t="n">
        <v>10013.4</v>
      </c>
      <c r="I257" s="5" t="inlineStr">
        <is>
          <t>DEPÓSITO BANCARIO</t>
        </is>
      </c>
      <c r="J257" s="5" t="inlineStr">
        <is>
          <t>2645 ANDRES ESTEBAN SINGURI LLANOS</t>
        </is>
      </c>
    </row>
    <row r="258">
      <c r="A258" s="5" t="inlineStr">
        <is>
          <t>CCAJ-TA43/13/2023</t>
        </is>
      </c>
      <c r="B258" s="6" t="n">
        <v>44943.63386444445</v>
      </c>
      <c r="C258" s="5" t="inlineStr">
        <is>
          <t>723 NELVI JUANITA ROMERO CASTILLO</t>
        </is>
      </c>
      <c r="D258" s="7" t="n"/>
      <c r="E258" s="8" t="n"/>
      <c r="F258" s="9" t="n">
        <v>14690.1</v>
      </c>
      <c r="I258" s="10" t="inlineStr">
        <is>
          <t>EFECTIVO</t>
        </is>
      </c>
      <c r="J258" s="5" t="inlineStr">
        <is>
          <t>2456 JOEL MOISES RUEDA DELGADO</t>
        </is>
      </c>
    </row>
    <row r="259">
      <c r="A259" s="5" t="inlineStr">
        <is>
          <t>CCAJ-TA43/13/2023</t>
        </is>
      </c>
      <c r="B259" s="6" t="n">
        <v>44943.63386444445</v>
      </c>
      <c r="C259" s="5" t="inlineStr">
        <is>
          <t>723 NELVI JUANITA ROMERO CASTILLO</t>
        </is>
      </c>
      <c r="D259" s="7" t="n"/>
      <c r="E259" s="8" t="n"/>
      <c r="F259" s="9" t="n">
        <v>2218.3</v>
      </c>
      <c r="I259" s="10" t="inlineStr">
        <is>
          <t>EFECTIVO</t>
        </is>
      </c>
      <c r="J259" s="8" t="inlineStr">
        <is>
          <t>2581 EDGAR FLORES MARQUEZ</t>
        </is>
      </c>
    </row>
    <row r="260">
      <c r="A260" s="5" t="inlineStr">
        <is>
          <t>CCAJ-TA43/13/2023</t>
        </is>
      </c>
      <c r="B260" s="6" t="n">
        <v>44943.63386444445</v>
      </c>
      <c r="C260" s="5" t="inlineStr">
        <is>
          <t>723 NELVI JUANITA ROMERO CASTILLO</t>
        </is>
      </c>
      <c r="D260" s="7" t="n"/>
      <c r="E260" s="8" t="n"/>
      <c r="F260" s="9" t="n">
        <v>53057.6</v>
      </c>
      <c r="I260" s="10" t="inlineStr">
        <is>
          <t>EFECTIVO</t>
        </is>
      </c>
      <c r="J260" s="5" t="inlineStr">
        <is>
          <t>2645 ANDRES ESTEBAN SINGURI LLANOS</t>
        </is>
      </c>
    </row>
    <row r="261">
      <c r="A261" s="5" t="inlineStr">
        <is>
          <t>CCAJ-TA43/13/2023</t>
        </is>
      </c>
      <c r="B261" s="6" t="n">
        <v>44943.63386444445</v>
      </c>
      <c r="C261" s="5" t="inlineStr">
        <is>
          <t>723 NELVI JUANITA ROMERO CASTILLO</t>
        </is>
      </c>
      <c r="D261" s="7" t="n"/>
      <c r="E261" s="8" t="n"/>
      <c r="F261" s="9" t="n">
        <v>1520.4</v>
      </c>
      <c r="I261" s="10" t="inlineStr">
        <is>
          <t>EFECTIVO</t>
        </is>
      </c>
      <c r="J261" s="8" t="inlineStr">
        <is>
          <t>4648 HUGO PEREDO - T02</t>
        </is>
      </c>
    </row>
    <row r="262">
      <c r="A262" s="11" t="inlineStr">
        <is>
          <t>SAP</t>
        </is>
      </c>
      <c r="B262" s="3" t="n"/>
      <c r="C262" s="3" t="n"/>
      <c r="D262" s="7" t="n"/>
      <c r="E262" s="8" t="n"/>
      <c r="F262" s="37">
        <f>SUM(F254:G261)</f>
        <v/>
      </c>
      <c r="G262" s="9" t="n"/>
      <c r="I262" s="10" t="n"/>
      <c r="J262" s="5" t="n"/>
    </row>
    <row r="263" ht="15.75" customHeight="1">
      <c r="A263" s="13" t="inlineStr">
        <is>
          <t>FECHA</t>
        </is>
      </c>
      <c r="B263" s="13" t="inlineStr">
        <is>
          <t>CIERRE DE CAJA</t>
        </is>
      </c>
      <c r="C263" s="13" t="inlineStr">
        <is>
          <t>IMPORTE</t>
        </is>
      </c>
      <c r="D263" s="14" t="n">
        <v>112616207</v>
      </c>
      <c r="E263" s="8" t="n"/>
      <c r="G263" s="9" t="n"/>
      <c r="I263" s="10" t="n"/>
      <c r="J263" s="5" t="n"/>
    </row>
    <row r="264">
      <c r="A264" s="5" t="n"/>
      <c r="B264" s="6" t="n"/>
      <c r="C264" s="5" t="n"/>
      <c r="D264" s="7" t="n"/>
      <c r="E264" s="8" t="n"/>
      <c r="G264" s="9" t="n"/>
      <c r="I264" s="10" t="n"/>
      <c r="J264" s="5" t="n"/>
    </row>
    <row r="266">
      <c r="A266" s="1" t="inlineStr">
        <is>
          <t>Cierre Caja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3" t="inlineStr">
        <is>
          <t>Del 18/01/2022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98" t="inlineStr">
        <is>
          <t>Cierre Caja</t>
        </is>
      </c>
      <c r="B268" s="98" t="inlineStr">
        <is>
          <t>Fecha</t>
        </is>
      </c>
      <c r="C268" s="98" t="inlineStr">
        <is>
          <t>Cajero</t>
        </is>
      </c>
      <c r="D268" s="98" t="inlineStr">
        <is>
          <t>Nro Voucher</t>
        </is>
      </c>
      <c r="E268" s="98" t="inlineStr">
        <is>
          <t>Nro Cuenta</t>
        </is>
      </c>
      <c r="F268" s="98" t="inlineStr">
        <is>
          <t>Tipo Ingreso</t>
        </is>
      </c>
      <c r="G268" s="99" t="n"/>
      <c r="H268" s="100" t="n"/>
      <c r="I268" s="98" t="inlineStr">
        <is>
          <t>TIPO DE INGRESO</t>
        </is>
      </c>
      <c r="J268" s="98" t="inlineStr">
        <is>
          <t>Cobrador</t>
        </is>
      </c>
    </row>
    <row r="269">
      <c r="A269" s="101" t="n"/>
      <c r="B269" s="101" t="n"/>
      <c r="C269" s="101" t="n"/>
      <c r="D269" s="101" t="n"/>
      <c r="E269" s="101" t="n"/>
      <c r="F269" s="4" t="inlineStr">
        <is>
          <t>EFECTIVO</t>
        </is>
      </c>
      <c r="G269" s="4" t="inlineStr">
        <is>
          <t>CHEQUE</t>
        </is>
      </c>
      <c r="H269" s="4" t="inlineStr">
        <is>
          <t>TRANSFERENCIA</t>
        </is>
      </c>
      <c r="I269" s="101" t="n"/>
      <c r="J269" s="101" t="n"/>
    </row>
    <row r="270">
      <c r="A270" s="5" t="inlineStr">
        <is>
          <t>CCAJ-TA43/14/2023</t>
        </is>
      </c>
      <c r="B270" s="6" t="n">
        <v>44944.61564675926</v>
      </c>
      <c r="C270" s="5" t="inlineStr">
        <is>
          <t>723 NELVI JUANITA ROMERO CASTILLO</t>
        </is>
      </c>
      <c r="D270" s="7" t="n"/>
      <c r="E270" s="8" t="n"/>
      <c r="G270" s="9" t="n">
        <v>9145.35</v>
      </c>
      <c r="I270" s="10" t="inlineStr">
        <is>
          <t>CHEQUE</t>
        </is>
      </c>
      <c r="J270" s="5" t="inlineStr">
        <is>
          <t>2645 ANDRES ESTEBAN SINGURI LLANOS</t>
        </is>
      </c>
    </row>
    <row r="271">
      <c r="A271" s="5" t="inlineStr">
        <is>
          <t>CCAJ-TA43/14/2023</t>
        </is>
      </c>
      <c r="B271" s="6" t="n">
        <v>44944.61564675926</v>
      </c>
      <c r="C271" s="5" t="inlineStr">
        <is>
          <t>723 NELVI JUANITA ROMERO CASTILLO</t>
        </is>
      </c>
      <c r="D271" s="7" t="n">
        <v>3179897</v>
      </c>
      <c r="E271" s="8" t="inlineStr">
        <is>
          <t>BISA-100070081</t>
        </is>
      </c>
      <c r="H271" s="9" t="n">
        <v>1009.09</v>
      </c>
      <c r="I271" s="5" t="inlineStr">
        <is>
          <t>DEPÓSITO BANCARIO</t>
        </is>
      </c>
      <c r="J271" s="5" t="inlineStr">
        <is>
          <t>2779 JUAN PABLO CAMACHO QUISPE</t>
        </is>
      </c>
    </row>
    <row r="272">
      <c r="A272" s="5" t="inlineStr">
        <is>
          <t>CCAJ-TA43/14/2023</t>
        </is>
      </c>
      <c r="B272" s="6" t="n">
        <v>44944.61564675926</v>
      </c>
      <c r="C272" s="5" t="inlineStr">
        <is>
          <t>723 NELVI JUANITA ROMERO CASTILLO</t>
        </is>
      </c>
      <c r="D272" s="7" t="n"/>
      <c r="E272" s="8" t="n"/>
      <c r="F272" s="9" t="n">
        <v>12026.9</v>
      </c>
      <c r="I272" s="10" t="inlineStr">
        <is>
          <t>EFECTIVO</t>
        </is>
      </c>
      <c r="J272" s="5" t="inlineStr">
        <is>
          <t>2456 JOEL MOISES RUEDA DELGADO</t>
        </is>
      </c>
    </row>
    <row r="273">
      <c r="A273" s="5" t="inlineStr">
        <is>
          <t>CCAJ-TA43/14/2023</t>
        </is>
      </c>
      <c r="B273" s="6" t="n">
        <v>44944.61564675926</v>
      </c>
      <c r="C273" s="5" t="inlineStr">
        <is>
          <t>723 NELVI JUANITA ROMERO CASTILLO</t>
        </is>
      </c>
      <c r="D273" s="7" t="n"/>
      <c r="E273" s="8" t="n"/>
      <c r="F273" s="9" t="n">
        <v>7356.7</v>
      </c>
      <c r="I273" s="10" t="inlineStr">
        <is>
          <t>EFECTIVO</t>
        </is>
      </c>
      <c r="J273" s="8" t="inlineStr">
        <is>
          <t>2581 EDGAR FLORES MARQUEZ</t>
        </is>
      </c>
    </row>
    <row r="274">
      <c r="A274" s="5" t="inlineStr">
        <is>
          <t>CCAJ-TA43/14/2023</t>
        </is>
      </c>
      <c r="B274" s="6" t="n">
        <v>44944.61564675926</v>
      </c>
      <c r="C274" s="5" t="inlineStr">
        <is>
          <t>723 NELVI JUANITA ROMERO CASTILLO</t>
        </is>
      </c>
      <c r="D274" s="7" t="n"/>
      <c r="E274" s="8" t="n"/>
      <c r="F274" s="9" t="n">
        <v>29334.8</v>
      </c>
      <c r="I274" s="10" t="inlineStr">
        <is>
          <t>EFECTIVO</t>
        </is>
      </c>
      <c r="J274" s="5" t="inlineStr">
        <is>
          <t>2645 ANDRES ESTEBAN SINGURI LLANOS</t>
        </is>
      </c>
    </row>
    <row r="275">
      <c r="A275" s="5" t="inlineStr">
        <is>
          <t>CCAJ-TA43/14/2023</t>
        </is>
      </c>
      <c r="B275" s="6" t="n">
        <v>44944.61564675926</v>
      </c>
      <c r="C275" s="5" t="inlineStr">
        <is>
          <t>723 NELVI JUANITA ROMERO CASTILLO</t>
        </is>
      </c>
      <c r="D275" s="7" t="n"/>
      <c r="E275" s="8" t="n"/>
      <c r="F275" s="9" t="n">
        <v>22946.3</v>
      </c>
      <c r="I275" s="10" t="inlineStr">
        <is>
          <t>EFECTIVO</t>
        </is>
      </c>
      <c r="J275" s="5" t="inlineStr">
        <is>
          <t>2779 JUAN PABLO CAMACHO QUISPE</t>
        </is>
      </c>
    </row>
    <row r="276">
      <c r="A276" s="11" t="inlineStr">
        <is>
          <t>SAP</t>
        </is>
      </c>
      <c r="B276" s="3" t="n"/>
      <c r="C276" s="3" t="n"/>
      <c r="D276" s="7" t="n"/>
      <c r="E276" s="8" t="n"/>
      <c r="F276" s="54">
        <f>SUM(F270:G275)</f>
        <v/>
      </c>
      <c r="I276" s="10" t="n"/>
      <c r="J276" s="5" t="n"/>
    </row>
    <row r="277" ht="15.75" customHeight="1">
      <c r="A277" s="13" t="inlineStr">
        <is>
          <t>FECHA</t>
        </is>
      </c>
      <c r="B277" s="13" t="inlineStr">
        <is>
          <t>CIERRE DE CAJA</t>
        </is>
      </c>
      <c r="C277" s="13" t="inlineStr">
        <is>
          <t>IMPORTE</t>
        </is>
      </c>
      <c r="D277" s="14" t="n">
        <v>112636318</v>
      </c>
      <c r="E277" s="8" t="n"/>
      <c r="F277" s="9" t="n"/>
      <c r="I277" s="10" t="n"/>
      <c r="J277" s="5" t="n"/>
    </row>
    <row r="278">
      <c r="A278" s="5" t="n"/>
      <c r="B278" s="6" t="n"/>
      <c r="C278" s="5" t="n"/>
      <c r="D278" s="7" t="n"/>
      <c r="E278" s="8" t="n"/>
      <c r="F278" s="9" t="n"/>
      <c r="I278" s="10" t="n"/>
      <c r="J278" s="5" t="n"/>
    </row>
    <row r="280">
      <c r="A280" s="1" t="inlineStr">
        <is>
          <t>Cierre Caja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3" t="inlineStr">
        <is>
          <t>Del 19/01/2022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98" t="inlineStr">
        <is>
          <t>Cierre Caja</t>
        </is>
      </c>
      <c r="B282" s="98" t="inlineStr">
        <is>
          <t>Fecha</t>
        </is>
      </c>
      <c r="C282" s="98" t="inlineStr">
        <is>
          <t>Cajero</t>
        </is>
      </c>
      <c r="D282" s="98" t="inlineStr">
        <is>
          <t>Nro Voucher</t>
        </is>
      </c>
      <c r="E282" s="98" t="inlineStr">
        <is>
          <t>Nro Cuenta</t>
        </is>
      </c>
      <c r="F282" s="98" t="inlineStr">
        <is>
          <t>Tipo Ingreso</t>
        </is>
      </c>
      <c r="G282" s="99" t="n"/>
      <c r="H282" s="100" t="n"/>
      <c r="I282" s="98" t="inlineStr">
        <is>
          <t>TIPO DE INGRESO</t>
        </is>
      </c>
      <c r="J282" s="98" t="inlineStr">
        <is>
          <t>Cobrador</t>
        </is>
      </c>
    </row>
    <row r="283">
      <c r="A283" s="101" t="n"/>
      <c r="B283" s="101" t="n"/>
      <c r="C283" s="101" t="n"/>
      <c r="D283" s="101" t="n"/>
      <c r="E283" s="101" t="n"/>
      <c r="F283" s="4" t="inlineStr">
        <is>
          <t>EFECTIVO</t>
        </is>
      </c>
      <c r="G283" s="4" t="inlineStr">
        <is>
          <t>CHEQUE</t>
        </is>
      </c>
      <c r="H283" s="4" t="inlineStr">
        <is>
          <t>TRANSFERENCIA</t>
        </is>
      </c>
      <c r="I283" s="101" t="n"/>
      <c r="J283" s="101" t="n"/>
    </row>
    <row r="284">
      <c r="A284" s="5" t="inlineStr">
        <is>
          <t>CCAJ-TA43/15/2023</t>
        </is>
      </c>
      <c r="B284" s="6" t="n">
        <v>44945.62253800926</v>
      </c>
      <c r="C284" s="5" t="inlineStr">
        <is>
          <t>723 NELVI JUANITA ROMERO CASTILLO</t>
        </is>
      </c>
      <c r="D284" s="7" t="n"/>
      <c r="E284" s="8" t="n"/>
      <c r="G284" s="9" t="n">
        <v>2439.8</v>
      </c>
      <c r="I284" s="10" t="inlineStr">
        <is>
          <t>CHEQUE</t>
        </is>
      </c>
      <c r="J284" s="5" t="inlineStr">
        <is>
          <t>2645 ANDRES ESTEBAN SINGURI LLANOS</t>
        </is>
      </c>
    </row>
    <row r="285">
      <c r="A285" s="5" t="inlineStr">
        <is>
          <t>CCAJ-TA43/15/2023</t>
        </is>
      </c>
      <c r="B285" s="6" t="n">
        <v>44945.62253800926</v>
      </c>
      <c r="C285" s="5" t="inlineStr">
        <is>
          <t>723 NELVI JUANITA ROMERO CASTILLO</t>
        </is>
      </c>
      <c r="D285" s="7" t="n">
        <v>3093466012</v>
      </c>
      <c r="E285" s="5" t="inlineStr">
        <is>
          <t>BANCO UNION-10000020161539</t>
        </is>
      </c>
      <c r="H285" s="9" t="n">
        <v>700</v>
      </c>
      <c r="I285" s="5" t="inlineStr">
        <is>
          <t>DEPÓSITO BANCARIO</t>
        </is>
      </c>
      <c r="J285" s="5" t="inlineStr">
        <is>
          <t>2779 JUAN PABLO CAMACHO QUISPE</t>
        </is>
      </c>
    </row>
    <row r="286">
      <c r="A286" s="5" t="inlineStr">
        <is>
          <t>CCAJ-TA43/15/2023</t>
        </is>
      </c>
      <c r="B286" s="6" t="n">
        <v>44945.62253800926</v>
      </c>
      <c r="C286" s="5" t="inlineStr">
        <is>
          <t>723 NELVI JUANITA ROMERO CASTILLO</t>
        </is>
      </c>
      <c r="D286" s="7" t="n"/>
      <c r="E286" s="8" t="n"/>
      <c r="F286" s="9" t="n">
        <v>15410.6</v>
      </c>
      <c r="I286" s="10" t="inlineStr">
        <is>
          <t>EFECTIVO</t>
        </is>
      </c>
      <c r="J286" s="5" t="inlineStr">
        <is>
          <t>2456 JOEL MOISES RUEDA DELGADO</t>
        </is>
      </c>
    </row>
    <row r="287">
      <c r="A287" s="5" t="inlineStr">
        <is>
          <t>CCAJ-TA43/15/2023</t>
        </is>
      </c>
      <c r="B287" s="6" t="n">
        <v>44945.62253800926</v>
      </c>
      <c r="C287" s="5" t="inlineStr">
        <is>
          <t>723 NELVI JUANITA ROMERO CASTILLO</t>
        </is>
      </c>
      <c r="D287" s="7" t="n"/>
      <c r="E287" s="8" t="n"/>
      <c r="F287" s="9" t="n">
        <v>13902.2</v>
      </c>
      <c r="I287" s="10" t="inlineStr">
        <is>
          <t>EFECTIVO</t>
        </is>
      </c>
      <c r="J287" s="8" t="inlineStr">
        <is>
          <t>2581 EDGAR FLORES MARQUEZ</t>
        </is>
      </c>
    </row>
    <row r="288">
      <c r="A288" s="5" t="inlineStr">
        <is>
          <t>CCAJ-TA43/15/2023</t>
        </is>
      </c>
      <c r="B288" s="6" t="n">
        <v>44945.62253800926</v>
      </c>
      <c r="C288" s="5" t="inlineStr">
        <is>
          <t>723 NELVI JUANITA ROMERO CASTILLO</t>
        </is>
      </c>
      <c r="D288" s="7" t="n"/>
      <c r="E288" s="8" t="n"/>
      <c r="F288" s="9" t="n">
        <v>43955</v>
      </c>
      <c r="I288" s="10" t="inlineStr">
        <is>
          <t>EFECTIVO</t>
        </is>
      </c>
      <c r="J288" s="5" t="inlineStr">
        <is>
          <t>2645 ANDRES ESTEBAN SINGURI LLANOS</t>
        </is>
      </c>
    </row>
    <row r="289">
      <c r="A289" s="5" t="inlineStr">
        <is>
          <t>CCAJ-TA43/15/2023</t>
        </is>
      </c>
      <c r="B289" s="6" t="n">
        <v>44945.62253800926</v>
      </c>
      <c r="C289" s="5" t="inlineStr">
        <is>
          <t>723 NELVI JUANITA ROMERO CASTILLO</t>
        </is>
      </c>
      <c r="D289" s="7" t="n"/>
      <c r="E289" s="8" t="n"/>
      <c r="F289" s="9" t="n">
        <v>68676.5</v>
      </c>
      <c r="I289" s="10" t="inlineStr">
        <is>
          <t>EFECTIVO</t>
        </is>
      </c>
      <c r="J289" s="5" t="inlineStr">
        <is>
          <t>2779 JUAN PABLO CAMACHO QUISPE</t>
        </is>
      </c>
    </row>
    <row r="290">
      <c r="A290" s="11" t="inlineStr">
        <is>
          <t>SAP</t>
        </is>
      </c>
      <c r="B290" s="3" t="n"/>
      <c r="C290" s="3" t="n"/>
      <c r="D290" s="7" t="n"/>
      <c r="E290" s="8" t="n"/>
      <c r="F290" s="20">
        <f>SUM(F284:G289)</f>
        <v/>
      </c>
      <c r="H290" s="9" t="n"/>
      <c r="I290" s="10" t="n"/>
      <c r="J290" s="5" t="n"/>
    </row>
    <row r="291" ht="15.75" customHeight="1">
      <c r="A291" s="13" t="inlineStr">
        <is>
          <t>FECHA</t>
        </is>
      </c>
      <c r="B291" s="13" t="inlineStr">
        <is>
          <t>CIERRE DE CAJA</t>
        </is>
      </c>
      <c r="C291" s="13" t="inlineStr">
        <is>
          <t>IMPORTE</t>
        </is>
      </c>
      <c r="D291" s="14" t="n">
        <v>112636319</v>
      </c>
      <c r="E291" s="8" t="n"/>
      <c r="H291" s="9" t="n"/>
      <c r="I291" s="10" t="n"/>
      <c r="J291" s="5" t="n"/>
    </row>
    <row r="294">
      <c r="A294" s="1" t="inlineStr">
        <is>
          <t>Cierre Caja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3" t="inlineStr">
        <is>
          <t>Del 20/01/2023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98" t="inlineStr">
        <is>
          <t>Cierre Caja</t>
        </is>
      </c>
      <c r="B296" s="98" t="inlineStr">
        <is>
          <t>Fecha</t>
        </is>
      </c>
      <c r="C296" s="98" t="inlineStr">
        <is>
          <t>Cajero</t>
        </is>
      </c>
      <c r="D296" s="98" t="inlineStr">
        <is>
          <t>Nro Voucher</t>
        </is>
      </c>
      <c r="E296" s="98" t="inlineStr">
        <is>
          <t>Nro Cuenta</t>
        </is>
      </c>
      <c r="F296" s="98" t="inlineStr">
        <is>
          <t>Tipo Ingreso</t>
        </is>
      </c>
      <c r="G296" s="99" t="n"/>
      <c r="H296" s="100" t="n"/>
      <c r="I296" s="98" t="inlineStr">
        <is>
          <t>TIPO DE INGRESO</t>
        </is>
      </c>
      <c r="J296" s="98" t="inlineStr">
        <is>
          <t>Cobrador</t>
        </is>
      </c>
    </row>
    <row r="297">
      <c r="A297" s="101" t="n"/>
      <c r="B297" s="101" t="n"/>
      <c r="C297" s="101" t="n"/>
      <c r="D297" s="101" t="n"/>
      <c r="E297" s="101" t="n"/>
      <c r="F297" s="4" t="inlineStr">
        <is>
          <t>EFECTIVO</t>
        </is>
      </c>
      <c r="G297" s="4" t="inlineStr">
        <is>
          <t>CHEQUE</t>
        </is>
      </c>
      <c r="H297" s="4" t="inlineStr">
        <is>
          <t>TRANSFERENCIA</t>
        </is>
      </c>
      <c r="I297" s="101" t="n"/>
      <c r="J297" s="101" t="n"/>
    </row>
    <row r="298">
      <c r="A298" s="5" t="inlineStr">
        <is>
          <t>CCAJ-TA43/16/2023</t>
        </is>
      </c>
      <c r="B298" s="6" t="n">
        <v>44946.60788783565</v>
      </c>
      <c r="C298" s="5" t="inlineStr">
        <is>
          <t>723 NELVI JUANITA ROMERO CASTILLO</t>
        </is>
      </c>
      <c r="D298" s="7" t="n">
        <v>3490031</v>
      </c>
      <c r="E298" s="8" t="inlineStr">
        <is>
          <t>BISA-100070081</t>
        </is>
      </c>
      <c r="H298" s="9" t="n">
        <v>5874.41</v>
      </c>
      <c r="I298" s="5" t="inlineStr">
        <is>
          <t>DEPÓSITO BANCARIO</t>
        </is>
      </c>
      <c r="J298" s="5" t="inlineStr">
        <is>
          <t>2779 JUAN PABLO CAMACHO QUISPE</t>
        </is>
      </c>
    </row>
    <row r="299">
      <c r="A299" s="5" t="inlineStr">
        <is>
          <t>CCAJ-TA43/16/2023</t>
        </is>
      </c>
      <c r="B299" s="6" t="n">
        <v>44946.60788783565</v>
      </c>
      <c r="C299" s="5" t="inlineStr">
        <is>
          <t>723 NELVI JUANITA ROMERO CASTILLO</t>
        </is>
      </c>
      <c r="D299" s="7" t="n">
        <v>3117019</v>
      </c>
      <c r="E299" s="8" t="inlineStr">
        <is>
          <t>BISA-100070081</t>
        </is>
      </c>
      <c r="H299" s="9" t="n">
        <v>550</v>
      </c>
      <c r="I299" s="5" t="inlineStr">
        <is>
          <t>DEPÓSITO BANCARIO</t>
        </is>
      </c>
      <c r="J299" s="5" t="inlineStr">
        <is>
          <t>2779 JUAN PABLO CAMACHO QUISPE</t>
        </is>
      </c>
    </row>
    <row r="300">
      <c r="A300" s="5" t="inlineStr">
        <is>
          <t>CCAJ-TA43/16/2023</t>
        </is>
      </c>
      <c r="B300" s="6" t="n">
        <v>44946.60788783565</v>
      </c>
      <c r="C300" s="5" t="inlineStr">
        <is>
          <t>723 NELVI JUANITA ROMERO CASTILLO</t>
        </is>
      </c>
      <c r="D300" s="7" t="n">
        <v>53116236</v>
      </c>
      <c r="E300" s="8" t="inlineStr">
        <is>
          <t>BISA-100070081</t>
        </is>
      </c>
      <c r="H300" s="9" t="n">
        <v>4865.04</v>
      </c>
      <c r="I300" s="5" t="inlineStr">
        <is>
          <t>DEPÓSITO BANCARIO</t>
        </is>
      </c>
      <c r="J300" s="5" t="inlineStr">
        <is>
          <t>2645 ANDRES ESTEBAN SINGURI LLANOS</t>
        </is>
      </c>
    </row>
    <row r="301">
      <c r="A301" s="5" t="inlineStr">
        <is>
          <t>CCAJ-TA43/16/2023</t>
        </is>
      </c>
      <c r="B301" s="6" t="n">
        <v>44946.60788783565</v>
      </c>
      <c r="C301" s="5" t="inlineStr">
        <is>
          <t>723 NELVI JUANITA ROMERO CASTILLO</t>
        </is>
      </c>
      <c r="D301" s="7" t="n">
        <v>63210889</v>
      </c>
      <c r="E301" s="8" t="inlineStr">
        <is>
          <t>BISA-100070081</t>
        </is>
      </c>
      <c r="H301" s="9" t="n">
        <v>1548.26</v>
      </c>
      <c r="I301" s="5" t="inlineStr">
        <is>
          <t>DEPÓSITO BANCARIO</t>
        </is>
      </c>
      <c r="J301" s="8" t="inlineStr">
        <is>
          <t>3094 SHIRLEY HALSEY JALDIN</t>
        </is>
      </c>
    </row>
    <row r="302">
      <c r="A302" s="5" t="inlineStr">
        <is>
          <t>CCAJ-TA43/16/202</t>
        </is>
      </c>
      <c r="B302" s="6" t="n">
        <v>44946.60788783565</v>
      </c>
      <c r="C302" s="5" t="inlineStr">
        <is>
          <t>723 NELVI JUANITA ROMERO CASTILLO</t>
        </is>
      </c>
      <c r="D302" s="7" t="n"/>
      <c r="E302" s="8" t="n"/>
      <c r="F302" s="9" t="n">
        <v>1500</v>
      </c>
      <c r="I302" s="10" t="inlineStr">
        <is>
          <t>EFECTIVO</t>
        </is>
      </c>
      <c r="J302" s="8" t="inlineStr">
        <is>
          <t>3094 SHIRLEY HALSEY JALDIN</t>
        </is>
      </c>
    </row>
    <row r="303">
      <c r="A303" s="5" t="inlineStr">
        <is>
          <t>CCAJ-TA43/16/2023</t>
        </is>
      </c>
      <c r="B303" s="6" t="n">
        <v>44946.60788783565</v>
      </c>
      <c r="C303" s="5" t="inlineStr">
        <is>
          <t>723 NELVI JUANITA ROMERO CASTILLO</t>
        </is>
      </c>
      <c r="D303" s="7" t="n"/>
      <c r="E303" s="8" t="n"/>
      <c r="F303" s="9" t="n">
        <v>21563</v>
      </c>
      <c r="I303" s="10" t="inlineStr">
        <is>
          <t>EFECTIVO</t>
        </is>
      </c>
      <c r="J303" s="5" t="inlineStr">
        <is>
          <t>2456 JOEL MOISES RUEDA DELGADO</t>
        </is>
      </c>
    </row>
    <row r="304">
      <c r="A304" s="5" t="inlineStr">
        <is>
          <t>CCAJ-TA43/16/2023</t>
        </is>
      </c>
      <c r="B304" s="6" t="n">
        <v>44946.60788783565</v>
      </c>
      <c r="C304" s="5" t="inlineStr">
        <is>
          <t>723 NELVI JUANITA ROMERO CASTILLO</t>
        </is>
      </c>
      <c r="D304" s="7" t="n"/>
      <c r="E304" s="8" t="n"/>
      <c r="F304" s="9" t="n">
        <v>8656.9</v>
      </c>
      <c r="I304" s="10" t="inlineStr">
        <is>
          <t>EFECTIVO</t>
        </is>
      </c>
      <c r="J304" s="8" t="inlineStr">
        <is>
          <t>2581 EDGAR FLORES MARQUEZ</t>
        </is>
      </c>
    </row>
    <row r="305">
      <c r="A305" s="5" t="inlineStr">
        <is>
          <t>CCAJ-TA43/16/2023</t>
        </is>
      </c>
      <c r="B305" s="6" t="n">
        <v>44946.60788783565</v>
      </c>
      <c r="C305" s="5" t="inlineStr">
        <is>
          <t>723 NELVI JUANITA ROMERO CASTILLO</t>
        </is>
      </c>
      <c r="D305" s="7" t="n"/>
      <c r="E305" s="8" t="n"/>
      <c r="F305" s="9" t="n">
        <v>19705</v>
      </c>
      <c r="I305" s="10" t="inlineStr">
        <is>
          <t>EFECTIVO</t>
        </is>
      </c>
      <c r="J305" s="5" t="inlineStr">
        <is>
          <t>2645 ANDRES ESTEBAN SINGURI LLANOS</t>
        </is>
      </c>
    </row>
    <row r="306">
      <c r="A306" s="5" t="inlineStr">
        <is>
          <t>CCAJ-TA43/16/2023</t>
        </is>
      </c>
      <c r="B306" s="6" t="n">
        <v>44946.60788783565</v>
      </c>
      <c r="C306" s="5" t="inlineStr">
        <is>
          <t>723 NELVI JUANITA ROMERO CASTILLO</t>
        </is>
      </c>
      <c r="D306" s="7" t="n"/>
      <c r="E306" s="8" t="n"/>
      <c r="F306" s="9" t="n">
        <v>31627.2</v>
      </c>
      <c r="I306" s="10" t="inlineStr">
        <is>
          <t>EFECTIVO</t>
        </is>
      </c>
      <c r="J306" s="5" t="inlineStr">
        <is>
          <t>2779 JUAN PABLO CAMACHO QUISPE</t>
        </is>
      </c>
    </row>
    <row r="307">
      <c r="A307" s="5" t="inlineStr">
        <is>
          <t>CCAJ-TA43/16/2023</t>
        </is>
      </c>
      <c r="B307" s="6" t="n">
        <v>44946.60788783565</v>
      </c>
      <c r="C307" s="5" t="inlineStr">
        <is>
          <t>723 NELVI JUANITA ROMERO CASTILLO</t>
        </is>
      </c>
      <c r="D307" s="7" t="n"/>
      <c r="E307" s="8" t="n"/>
      <c r="F307" s="9" t="n">
        <v>314.8</v>
      </c>
      <c r="I307" s="10" t="inlineStr">
        <is>
          <t>EFECTIVO</t>
        </is>
      </c>
      <c r="J307" s="8" t="inlineStr">
        <is>
          <t>4648 HUGO PEREDO - T02</t>
        </is>
      </c>
    </row>
    <row r="308">
      <c r="A308" s="11" t="inlineStr">
        <is>
          <t>SAP</t>
        </is>
      </c>
      <c r="B308" s="3" t="n"/>
      <c r="C308" s="3" t="n"/>
      <c r="D308" s="10" t="n"/>
      <c r="E308" s="8" t="n"/>
      <c r="F308" s="37">
        <f>SUM(F298:G307)</f>
        <v/>
      </c>
      <c r="H308" s="9" t="n"/>
      <c r="I308" s="10" t="n"/>
      <c r="J308" s="5" t="n"/>
    </row>
    <row r="309" ht="15.75" customHeight="1">
      <c r="A309" s="13" t="inlineStr">
        <is>
          <t>FECHA</t>
        </is>
      </c>
      <c r="B309" s="13" t="inlineStr">
        <is>
          <t>CIERRE DE CAJA</t>
        </is>
      </c>
      <c r="C309" s="13" t="inlineStr">
        <is>
          <t>IMPORTE</t>
        </is>
      </c>
      <c r="D309" s="14" t="n">
        <v>112644433</v>
      </c>
      <c r="E309" s="8" t="n"/>
      <c r="H309" s="9" t="n"/>
      <c r="I309" s="10" t="n"/>
      <c r="J309" s="5" t="n"/>
    </row>
    <row r="310">
      <c r="A310" s="5" t="n"/>
      <c r="B310" s="6" t="n"/>
      <c r="C310" s="5" t="n"/>
      <c r="D310" s="7" t="n"/>
      <c r="E310" s="8" t="n"/>
      <c r="H310" s="9" t="n"/>
      <c r="I310" s="10" t="n"/>
      <c r="J310" s="5" t="n"/>
    </row>
    <row r="311">
      <c r="A311" s="5" t="n"/>
      <c r="B311" s="6" t="n"/>
      <c r="C311" s="5" t="n"/>
      <c r="D311" s="7" t="n"/>
      <c r="E311" s="8" t="n"/>
      <c r="H311" s="9" t="n"/>
      <c r="I311" s="10" t="n"/>
      <c r="J311" s="5" t="n"/>
    </row>
    <row r="312">
      <c r="A312" s="1" t="inlineStr">
        <is>
          <t>Cierre Caja</t>
        </is>
      </c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3" t="inlineStr">
        <is>
          <t>Del 21/01/2023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98" t="inlineStr">
        <is>
          <t>Cierre Caja</t>
        </is>
      </c>
      <c r="B314" s="98" t="inlineStr">
        <is>
          <t>Fecha</t>
        </is>
      </c>
      <c r="C314" s="98" t="inlineStr">
        <is>
          <t>Cajero</t>
        </is>
      </c>
      <c r="D314" s="98" t="inlineStr">
        <is>
          <t>Nro Voucher</t>
        </is>
      </c>
      <c r="E314" s="98" t="inlineStr">
        <is>
          <t>Nro Cuenta</t>
        </is>
      </c>
      <c r="F314" s="98" t="inlineStr">
        <is>
          <t>Tipo Ingreso</t>
        </is>
      </c>
      <c r="G314" s="99" t="n"/>
      <c r="H314" s="100" t="n"/>
      <c r="I314" s="98" t="inlineStr">
        <is>
          <t>TIPO DE INGRESO</t>
        </is>
      </c>
      <c r="J314" s="98" t="inlineStr">
        <is>
          <t>Cobrador</t>
        </is>
      </c>
    </row>
    <row r="315">
      <c r="A315" s="101" t="n"/>
      <c r="B315" s="101" t="n"/>
      <c r="C315" s="101" t="n"/>
      <c r="D315" s="101" t="n"/>
      <c r="E315" s="101" t="n"/>
      <c r="F315" s="4" t="inlineStr">
        <is>
          <t>EFECTIVO</t>
        </is>
      </c>
      <c r="G315" s="4" t="inlineStr">
        <is>
          <t>CHEQUE</t>
        </is>
      </c>
      <c r="H315" s="4" t="inlineStr">
        <is>
          <t>TRANSFERENCIA</t>
        </is>
      </c>
      <c r="I315" s="101" t="n"/>
      <c r="J315" s="101" t="n"/>
    </row>
    <row r="316">
      <c r="A316" s="5" t="inlineStr">
        <is>
          <t>CCAJ-TA43/17/2023</t>
        </is>
      </c>
      <c r="B316" s="6" t="n">
        <v>44947.62760136574</v>
      </c>
      <c r="C316" s="5" t="inlineStr">
        <is>
          <t>723 NELVI JUANITA ROMERO CASTILLO</t>
        </is>
      </c>
      <c r="D316" s="7" t="n">
        <v>738103</v>
      </c>
      <c r="E316" s="8" t="inlineStr">
        <is>
          <t>BISA-100070081</t>
        </is>
      </c>
      <c r="H316" s="9" t="n">
        <v>2040</v>
      </c>
      <c r="I316" s="5" t="inlineStr">
        <is>
          <t>DEPÓSITO BANCARIO</t>
        </is>
      </c>
      <c r="J316" s="5" t="inlineStr">
        <is>
          <t>2456 JOEL MOISES RUEDA DELGADO</t>
        </is>
      </c>
    </row>
    <row r="317">
      <c r="A317" s="5" t="inlineStr">
        <is>
          <t>CCAJ-TA43/17/2023</t>
        </is>
      </c>
      <c r="B317" s="6" t="n">
        <v>44947.62760136574</v>
      </c>
      <c r="C317" s="5" t="inlineStr">
        <is>
          <t>723 NELVI JUANITA ROMERO CASTILLO</t>
        </is>
      </c>
      <c r="D317" s="7" t="n">
        <v>3255561</v>
      </c>
      <c r="E317" s="8" t="inlineStr">
        <is>
          <t>BISA-100070081</t>
        </is>
      </c>
      <c r="H317" s="9" t="n">
        <v>1212</v>
      </c>
      <c r="I317" s="5" t="inlineStr">
        <is>
          <t>DEPÓSITO BANCARIO</t>
        </is>
      </c>
      <c r="J317" s="5" t="inlineStr">
        <is>
          <t>2456 JOEL MOISES RUEDA DELGADO</t>
        </is>
      </c>
    </row>
    <row r="318">
      <c r="A318" s="5" t="inlineStr">
        <is>
          <t>CCAJ-TA43/17/2023</t>
        </is>
      </c>
      <c r="B318" s="6" t="n">
        <v>44947.62760136574</v>
      </c>
      <c r="C318" s="5" t="inlineStr">
        <is>
          <t>723 NELVI JUANITA ROMERO CASTILLO</t>
        </is>
      </c>
      <c r="D318" s="7" t="n">
        <v>719843</v>
      </c>
      <c r="E318" s="8" t="inlineStr">
        <is>
          <t>BISA-100070081</t>
        </is>
      </c>
      <c r="H318" s="9" t="n">
        <v>1674.24</v>
      </c>
      <c r="I318" s="5" t="inlineStr">
        <is>
          <t>DEPÓSITO BANCARIO</t>
        </is>
      </c>
      <c r="J318" s="5" t="inlineStr">
        <is>
          <t>2779 JUAN PABLO CAMACHO QUISPE</t>
        </is>
      </c>
    </row>
    <row r="319">
      <c r="A319" s="5" t="inlineStr">
        <is>
          <t>CCAJ-TA43/17/2023</t>
        </is>
      </c>
      <c r="B319" s="6" t="n">
        <v>44947.62760136574</v>
      </c>
      <c r="C319" s="5" t="inlineStr">
        <is>
          <t>723 NELVI JUANITA ROMERO CASTILLO</t>
        </is>
      </c>
      <c r="D319" s="7" t="n">
        <v>3096517022</v>
      </c>
      <c r="E319" s="5" t="inlineStr">
        <is>
          <t>BANCO UNION-10000020161539</t>
        </is>
      </c>
      <c r="H319" s="9" t="n">
        <v>3000</v>
      </c>
      <c r="I319" s="5" t="inlineStr">
        <is>
          <t>DEPÓSITO BANCARIO</t>
        </is>
      </c>
      <c r="J319" s="5" t="inlineStr">
        <is>
          <t>2779 JUAN PABLO CAMACHO QUISPE</t>
        </is>
      </c>
    </row>
    <row r="320">
      <c r="A320" s="5" t="inlineStr">
        <is>
          <t>CCAJ-TA43/17/2023</t>
        </is>
      </c>
      <c r="B320" s="6" t="n">
        <v>44947.62760136574</v>
      </c>
      <c r="C320" s="5" t="inlineStr">
        <is>
          <t>723 NELVI JUANITA ROMERO CASTILLO</t>
        </is>
      </c>
      <c r="D320" s="7" t="n"/>
      <c r="E320" s="8" t="n"/>
      <c r="F320" s="9" t="n">
        <v>19550.2</v>
      </c>
      <c r="I320" s="10" t="inlineStr">
        <is>
          <t>EFECTIVO</t>
        </is>
      </c>
      <c r="J320" s="5" t="inlineStr">
        <is>
          <t>2456 JOEL MOISES RUEDA DELGADO</t>
        </is>
      </c>
    </row>
    <row r="321">
      <c r="A321" s="5" t="inlineStr">
        <is>
          <t>CCAJ-TA43/17/2023</t>
        </is>
      </c>
      <c r="B321" s="6" t="n">
        <v>44947.62760136574</v>
      </c>
      <c r="C321" s="5" t="inlineStr">
        <is>
          <t>723 NELVI JUANITA ROMERO CASTILLO</t>
        </is>
      </c>
      <c r="D321" s="7" t="n"/>
      <c r="E321" s="8" t="n"/>
      <c r="F321" s="9" t="n">
        <v>7342.6</v>
      </c>
      <c r="I321" s="10" t="inlineStr">
        <is>
          <t>EFECTIVO</t>
        </is>
      </c>
      <c r="J321" s="8" t="inlineStr">
        <is>
          <t>2581 EDGAR FLORES MARQUEZ</t>
        </is>
      </c>
    </row>
    <row r="322">
      <c r="A322" s="5" t="inlineStr">
        <is>
          <t>CCAJ-TA43/17/2023</t>
        </is>
      </c>
      <c r="B322" s="6" t="n">
        <v>44947.62760136574</v>
      </c>
      <c r="C322" s="5" t="inlineStr">
        <is>
          <t>723 NELVI JUANITA ROMERO CASTILLO</t>
        </is>
      </c>
      <c r="D322" s="7" t="n"/>
      <c r="E322" s="8" t="n"/>
      <c r="F322" s="9" t="n">
        <v>110003.5</v>
      </c>
      <c r="I322" s="10" t="inlineStr">
        <is>
          <t>EFECTIVO</t>
        </is>
      </c>
      <c r="J322" s="5" t="inlineStr">
        <is>
          <t>2645 ANDRES ESTEBAN SINGURI LLANOS</t>
        </is>
      </c>
    </row>
    <row r="323">
      <c r="A323" s="5" t="inlineStr">
        <is>
          <t>CCAJ-TA43/17/2023</t>
        </is>
      </c>
      <c r="B323" s="6" t="n">
        <v>44947.62760136574</v>
      </c>
      <c r="C323" s="5" t="inlineStr">
        <is>
          <t>723 NELVI JUANITA ROMERO CASTILLO</t>
        </is>
      </c>
      <c r="D323" s="7" t="n"/>
      <c r="E323" s="8" t="n"/>
      <c r="F323" s="9" t="n">
        <v>53271.7</v>
      </c>
      <c r="I323" s="10" t="inlineStr">
        <is>
          <t>EFECTIVO</t>
        </is>
      </c>
      <c r="J323" s="5" t="inlineStr">
        <is>
          <t>2779 JUAN PABLO CAMACHO QUISPE</t>
        </is>
      </c>
    </row>
    <row r="324">
      <c r="A324" s="11" t="inlineStr">
        <is>
          <t>SAP</t>
        </is>
      </c>
      <c r="B324" s="3" t="n"/>
      <c r="C324" s="3" t="n"/>
      <c r="D324" s="10" t="n"/>
      <c r="E324" s="8" t="n"/>
      <c r="F324" s="37">
        <f>SUM(F316:G323)</f>
        <v/>
      </c>
      <c r="H324" s="9" t="n"/>
      <c r="I324" s="10" t="n"/>
      <c r="J324" s="5" t="n"/>
    </row>
    <row r="325" ht="15.75" customHeight="1">
      <c r="A325" s="13" t="inlineStr">
        <is>
          <t>FECHA</t>
        </is>
      </c>
      <c r="B325" s="13" t="inlineStr">
        <is>
          <t>CIERRE DE CAJA</t>
        </is>
      </c>
      <c r="C325" s="13" t="inlineStr">
        <is>
          <t>IMPORTE</t>
        </is>
      </c>
      <c r="D325" s="14" t="n">
        <v>112644434</v>
      </c>
      <c r="E325" s="8" t="n"/>
      <c r="H325" s="9" t="n"/>
      <c r="I325" s="10" t="n"/>
      <c r="J325" s="5" t="n"/>
    </row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23/01/2023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98" t="inlineStr">
        <is>
          <t>Cierre Caja</t>
        </is>
      </c>
      <c r="B330" s="98" t="inlineStr">
        <is>
          <t>Fecha</t>
        </is>
      </c>
      <c r="C330" s="98" t="inlineStr">
        <is>
          <t>Cajero</t>
        </is>
      </c>
      <c r="D330" s="98" t="inlineStr">
        <is>
          <t>Nro Voucher</t>
        </is>
      </c>
      <c r="E330" s="98" t="inlineStr">
        <is>
          <t>Nro Cuenta</t>
        </is>
      </c>
      <c r="F330" s="98" t="inlineStr">
        <is>
          <t>Tipo Ingreso</t>
        </is>
      </c>
      <c r="G330" s="99" t="n"/>
      <c r="H330" s="100" t="n"/>
      <c r="I330" s="98" t="inlineStr">
        <is>
          <t>TIPO DE INGRESO</t>
        </is>
      </c>
      <c r="J330" s="98" t="inlineStr">
        <is>
          <t>Cobrador</t>
        </is>
      </c>
    </row>
    <row r="331">
      <c r="A331" s="101" t="n"/>
      <c r="B331" s="101" t="n"/>
      <c r="C331" s="101" t="n"/>
      <c r="D331" s="101" t="n"/>
      <c r="E331" s="101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101" t="n"/>
      <c r="J331" s="101" t="n"/>
    </row>
    <row r="332">
      <c r="A332" s="40" t="inlineStr">
        <is>
          <t>NO HUBO CIERRES DE CAJA DEBIDO A FERIADO NACIONAL POR EL DIA DEL ESTADO PLURINACIONAL</t>
        </is>
      </c>
      <c r="B332" s="41" t="n"/>
      <c r="C332" s="42" t="n"/>
      <c r="D332" s="70" t="n"/>
      <c r="E332" s="71" t="n"/>
      <c r="F332" s="9" t="n"/>
      <c r="I332" s="10" t="n"/>
      <c r="J332" s="5" t="n"/>
    </row>
    <row r="333">
      <c r="A333" s="11" t="inlineStr">
        <is>
          <t>SAP</t>
        </is>
      </c>
      <c r="B333" s="3" t="n"/>
      <c r="C333" s="3" t="n"/>
      <c r="D333" s="7" t="n"/>
      <c r="E333" s="8" t="n"/>
      <c r="H333" s="9" t="n"/>
      <c r="I333" s="10" t="n"/>
      <c r="J333" s="5" t="n"/>
    </row>
    <row r="334" ht="15.75" customHeight="1">
      <c r="A334" s="13" t="inlineStr">
        <is>
          <t>FECHA</t>
        </is>
      </c>
      <c r="B334" s="13" t="inlineStr">
        <is>
          <t>CIERRE DE CAJA</t>
        </is>
      </c>
      <c r="C334" s="13" t="inlineStr">
        <is>
          <t>IMPORTE</t>
        </is>
      </c>
      <c r="D334" s="28" t="n"/>
      <c r="E334" s="14" t="n"/>
      <c r="H334" s="9" t="n"/>
      <c r="I334" s="10" t="n"/>
      <c r="J334" s="5" t="n"/>
    </row>
    <row r="337">
      <c r="A337" s="1" t="inlineStr">
        <is>
          <t>Cierre Caja</t>
        </is>
      </c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3" t="inlineStr">
        <is>
          <t>Del 24/01/2023</t>
        </is>
      </c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98" t="inlineStr">
        <is>
          <t>Cierre Caja</t>
        </is>
      </c>
      <c r="B339" s="98" t="inlineStr">
        <is>
          <t>Fecha</t>
        </is>
      </c>
      <c r="C339" s="98" t="inlineStr">
        <is>
          <t>Cajero</t>
        </is>
      </c>
      <c r="D339" s="98" t="inlineStr">
        <is>
          <t>Nro Voucher</t>
        </is>
      </c>
      <c r="E339" s="98" t="inlineStr">
        <is>
          <t>Nro Cuenta</t>
        </is>
      </c>
      <c r="F339" s="98" t="inlineStr">
        <is>
          <t>Tipo Ingreso</t>
        </is>
      </c>
      <c r="G339" s="99" t="n"/>
      <c r="H339" s="100" t="n"/>
      <c r="I339" s="98" t="inlineStr">
        <is>
          <t>TIPO DE INGRESO</t>
        </is>
      </c>
      <c r="J339" s="98" t="inlineStr">
        <is>
          <t>Cobrador</t>
        </is>
      </c>
    </row>
    <row r="340">
      <c r="A340" s="101" t="n"/>
      <c r="B340" s="101" t="n"/>
      <c r="C340" s="101" t="n"/>
      <c r="D340" s="101" t="n"/>
      <c r="E340" s="101" t="n"/>
      <c r="F340" s="4" t="inlineStr">
        <is>
          <t>EFECTIVO</t>
        </is>
      </c>
      <c r="G340" s="4" t="inlineStr">
        <is>
          <t>CHEQUE</t>
        </is>
      </c>
      <c r="H340" s="4" t="inlineStr">
        <is>
          <t>TRANSFERENCIA</t>
        </is>
      </c>
      <c r="I340" s="101" t="n"/>
      <c r="J340" s="101" t="n"/>
    </row>
    <row r="341">
      <c r="A341" s="5" t="inlineStr">
        <is>
          <t>CCAJ-TA43/18/2023</t>
        </is>
      </c>
      <c r="B341" s="6" t="n">
        <v>44950.60979944444</v>
      </c>
      <c r="C341" s="5" t="inlineStr">
        <is>
          <t>723 NELVI JUANITA ROMERO CASTILLO</t>
        </is>
      </c>
      <c r="D341" s="7" t="n">
        <v>10728829</v>
      </c>
      <c r="E341" s="8" t="inlineStr">
        <is>
          <t>BISA-100070081</t>
        </is>
      </c>
      <c r="H341" s="9" t="n">
        <v>1068.06</v>
      </c>
      <c r="I341" s="5" t="inlineStr">
        <is>
          <t>DEPÓSITO BANCARIO</t>
        </is>
      </c>
      <c r="J341" s="8" t="inlineStr">
        <is>
          <t>3094 SHIRLEY HALSEY JALDIN</t>
        </is>
      </c>
    </row>
    <row r="342">
      <c r="A342" s="5" t="inlineStr">
        <is>
          <t>CCAJ-TA43/18/2023</t>
        </is>
      </c>
      <c r="B342" s="6" t="n">
        <v>44950.60979944444</v>
      </c>
      <c r="C342" s="5" t="inlineStr">
        <is>
          <t>723 NELVI JUANITA ROMERO CASTILLO</t>
        </is>
      </c>
      <c r="D342" s="7" t="n"/>
      <c r="E342" s="8" t="n"/>
      <c r="F342" s="9" t="n">
        <v>15688.4</v>
      </c>
      <c r="I342" s="10" t="inlineStr">
        <is>
          <t>EFECTIVO</t>
        </is>
      </c>
      <c r="J342" s="5" t="inlineStr">
        <is>
          <t>2456 JOEL MOISES RUEDA DELGADO</t>
        </is>
      </c>
    </row>
    <row r="343">
      <c r="A343" s="5" t="inlineStr">
        <is>
          <t>CCAJ-TA43/18/2023</t>
        </is>
      </c>
      <c r="B343" s="6" t="n">
        <v>44950.60979944444</v>
      </c>
      <c r="C343" s="5" t="inlineStr">
        <is>
          <t>723 NELVI JUANITA ROMERO CASTILLO</t>
        </is>
      </c>
      <c r="D343" s="7" t="n"/>
      <c r="E343" s="8" t="n"/>
      <c r="F343" s="9" t="n">
        <v>21760.9</v>
      </c>
      <c r="I343" s="10" t="inlineStr">
        <is>
          <t>EFECTIVO</t>
        </is>
      </c>
      <c r="J343" s="5" t="inlineStr">
        <is>
          <t>2779 JUAN PABLO CAMACHO QUISPE</t>
        </is>
      </c>
    </row>
    <row r="344">
      <c r="A344" s="11" t="inlineStr">
        <is>
          <t>SAP</t>
        </is>
      </c>
      <c r="B344" s="3" t="n"/>
      <c r="C344" s="3" t="n"/>
      <c r="D344" s="7" t="n"/>
      <c r="E344" s="8" t="n"/>
      <c r="F344" s="12">
        <f>SUM(F341:G343)</f>
        <v/>
      </c>
      <c r="H344" s="9" t="n"/>
      <c r="I344" s="10" t="n"/>
      <c r="J344" s="5" t="n"/>
    </row>
    <row r="345" ht="15.75" customHeight="1">
      <c r="A345" s="13" t="inlineStr">
        <is>
          <t>FECHA</t>
        </is>
      </c>
      <c r="B345" s="13" t="inlineStr">
        <is>
          <t>CIERRE DE CAJA</t>
        </is>
      </c>
      <c r="C345" s="13" t="inlineStr">
        <is>
          <t>IMPORTE</t>
        </is>
      </c>
      <c r="D345" s="14" t="n">
        <v>112659554</v>
      </c>
      <c r="E345" s="8" t="n"/>
      <c r="H345" s="9" t="n"/>
      <c r="I345" s="10" t="n"/>
      <c r="J345" s="5" t="n"/>
    </row>
    <row r="348">
      <c r="A348" s="1" t="inlineStr">
        <is>
          <t>Cierre Caja</t>
        </is>
      </c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3" t="inlineStr">
        <is>
          <t>Del 25/01/2023</t>
        </is>
      </c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98" t="inlineStr">
        <is>
          <t>Cierre Caja</t>
        </is>
      </c>
      <c r="B350" s="98" t="inlineStr">
        <is>
          <t>Fecha</t>
        </is>
      </c>
      <c r="C350" s="98" t="inlineStr">
        <is>
          <t>Cajero</t>
        </is>
      </c>
      <c r="D350" s="98" t="inlineStr">
        <is>
          <t>Nro Voucher</t>
        </is>
      </c>
      <c r="E350" s="98" t="inlineStr">
        <is>
          <t>Nro Cuenta</t>
        </is>
      </c>
      <c r="F350" s="98" t="inlineStr">
        <is>
          <t>Tipo Ingreso</t>
        </is>
      </c>
      <c r="G350" s="99" t="n"/>
      <c r="H350" s="100" t="n"/>
      <c r="I350" s="98" t="inlineStr">
        <is>
          <t>TIPO DE INGRESO</t>
        </is>
      </c>
      <c r="J350" s="98" t="inlineStr">
        <is>
          <t>Cobrador</t>
        </is>
      </c>
    </row>
    <row r="351">
      <c r="A351" s="101" t="n"/>
      <c r="B351" s="101" t="n"/>
      <c r="C351" s="101" t="n"/>
      <c r="D351" s="101" t="n"/>
      <c r="E351" s="101" t="n"/>
      <c r="F351" s="4" t="inlineStr">
        <is>
          <t>EFECTIVO</t>
        </is>
      </c>
      <c r="G351" s="4" t="inlineStr">
        <is>
          <t>CHEQUE</t>
        </is>
      </c>
      <c r="H351" s="4" t="inlineStr">
        <is>
          <t>TRANSFERENCIA</t>
        </is>
      </c>
      <c r="I351" s="101" t="n"/>
      <c r="J351" s="101" t="n"/>
    </row>
    <row r="352">
      <c r="A352" s="5" t="inlineStr">
        <is>
          <t>CCAJ-TA43/19/2023</t>
        </is>
      </c>
      <c r="B352" s="6" t="n">
        <v>44951.61322290509</v>
      </c>
      <c r="C352" s="5" t="inlineStr">
        <is>
          <t>723 NELVI JUANITA ROMERO CASTILLO</t>
        </is>
      </c>
      <c r="D352" s="10" t="n"/>
      <c r="E352" s="8" t="n"/>
      <c r="F352" s="9" t="n">
        <v>6659.8</v>
      </c>
      <c r="I352" s="10" t="inlineStr">
        <is>
          <t>EFECTIVO</t>
        </is>
      </c>
      <c r="J352" s="5" t="inlineStr">
        <is>
          <t>2456 JOEL MOISES RUEDA DELGADO</t>
        </is>
      </c>
    </row>
    <row r="353">
      <c r="A353" s="5" t="inlineStr">
        <is>
          <t>CCAJ-TA43/19/2023</t>
        </is>
      </c>
      <c r="B353" s="6" t="n">
        <v>44951.61322290509</v>
      </c>
      <c r="C353" s="5" t="inlineStr">
        <is>
          <t>723 NELVI JUANITA ROMERO CASTILLO</t>
        </is>
      </c>
      <c r="D353" s="10" t="n"/>
      <c r="E353" s="8" t="n"/>
      <c r="F353" s="9" t="n">
        <v>4942.5</v>
      </c>
      <c r="I353" s="10" t="inlineStr">
        <is>
          <t>EFECTIVO</t>
        </is>
      </c>
      <c r="J353" s="8" t="inlineStr">
        <is>
          <t>2581 EDGAR FLORES MARQUEZ</t>
        </is>
      </c>
    </row>
    <row r="354">
      <c r="A354" s="5" t="inlineStr">
        <is>
          <t>CCAJ-TA43/19/2023</t>
        </is>
      </c>
      <c r="B354" s="6" t="n">
        <v>44951.61322290509</v>
      </c>
      <c r="C354" s="5" t="inlineStr">
        <is>
          <t>723 NELVI JUANITA ROMERO CASTILLO</t>
        </is>
      </c>
      <c r="D354" s="10" t="n"/>
      <c r="E354" s="8" t="n"/>
      <c r="F354" s="9" t="n">
        <v>21894.8</v>
      </c>
      <c r="I354" s="10" t="inlineStr">
        <is>
          <t>EFECTIVO</t>
        </is>
      </c>
      <c r="J354" s="5" t="inlineStr">
        <is>
          <t>2645 ANDRES ESTEBAN SINGURI LLANOS</t>
        </is>
      </c>
    </row>
    <row r="355">
      <c r="A355" s="5" t="inlineStr">
        <is>
          <t>CCAJ-TA43/19/2023</t>
        </is>
      </c>
      <c r="B355" s="6" t="n">
        <v>44951.61322290509</v>
      </c>
      <c r="C355" s="5" t="inlineStr">
        <is>
          <t>723 NELVI JUANITA ROMERO CASTILLO</t>
        </is>
      </c>
      <c r="D355" s="10" t="n"/>
      <c r="E355" s="8" t="n"/>
      <c r="F355" s="9" t="n">
        <v>1352.2</v>
      </c>
      <c r="I355" s="10" t="inlineStr">
        <is>
          <t>EFECTIVO</t>
        </is>
      </c>
      <c r="J355" s="8" t="inlineStr">
        <is>
          <t>4648 HUGO PEREDO - T02</t>
        </is>
      </c>
    </row>
    <row r="356">
      <c r="A356" s="11" t="inlineStr">
        <is>
          <t>SAP</t>
        </is>
      </c>
      <c r="B356" s="3" t="n"/>
      <c r="C356" s="3" t="n"/>
      <c r="D356" s="7" t="n"/>
      <c r="E356" s="8" t="n"/>
      <c r="F356" s="37">
        <f>SUM(F352:G355)</f>
        <v/>
      </c>
      <c r="H356" s="9" t="n"/>
      <c r="I356" s="10" t="n"/>
      <c r="J356" s="5" t="n"/>
    </row>
    <row r="357" ht="15.75" customHeight="1">
      <c r="A357" s="13" t="inlineStr">
        <is>
          <t>FECHA</t>
        </is>
      </c>
      <c r="B357" s="13" t="inlineStr">
        <is>
          <t>CIERRE DE CAJA</t>
        </is>
      </c>
      <c r="C357" s="13" t="inlineStr">
        <is>
          <t>IMPORTE</t>
        </is>
      </c>
      <c r="D357" s="14" t="n">
        <v>112659556</v>
      </c>
      <c r="E357" s="8" t="n"/>
      <c r="H357" s="9" t="n"/>
      <c r="I357" s="10" t="n"/>
      <c r="J357" s="5" t="n"/>
    </row>
    <row r="360">
      <c r="A360" s="1" t="inlineStr">
        <is>
          <t>Cierre Caja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3" t="inlineStr">
        <is>
          <t>Del 26/01/2023</t>
        </is>
      </c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98" t="inlineStr">
        <is>
          <t>Cierre Caja</t>
        </is>
      </c>
      <c r="B362" s="98" t="inlineStr">
        <is>
          <t>Fecha</t>
        </is>
      </c>
      <c r="C362" s="98" t="inlineStr">
        <is>
          <t>Cajero</t>
        </is>
      </c>
      <c r="D362" s="98" t="inlineStr">
        <is>
          <t>Nro Voucher</t>
        </is>
      </c>
      <c r="E362" s="98" t="inlineStr">
        <is>
          <t>Nro Cuenta</t>
        </is>
      </c>
      <c r="F362" s="98" t="inlineStr">
        <is>
          <t>Tipo Ingreso</t>
        </is>
      </c>
      <c r="G362" s="99" t="n"/>
      <c r="H362" s="100" t="n"/>
      <c r="I362" s="98" t="inlineStr">
        <is>
          <t>TIPO DE INGRESO</t>
        </is>
      </c>
      <c r="J362" s="98" t="inlineStr">
        <is>
          <t>Cobrador</t>
        </is>
      </c>
    </row>
    <row r="363">
      <c r="A363" s="101" t="n"/>
      <c r="B363" s="101" t="n"/>
      <c r="C363" s="101" t="n"/>
      <c r="D363" s="101" t="n"/>
      <c r="E363" s="101" t="n"/>
      <c r="F363" s="4" t="inlineStr">
        <is>
          <t>EFECTIVO</t>
        </is>
      </c>
      <c r="G363" s="4" t="inlineStr">
        <is>
          <t>CHEQUE</t>
        </is>
      </c>
      <c r="H363" s="4" t="inlineStr">
        <is>
          <t>TRANSFERENCIA</t>
        </is>
      </c>
      <c r="I363" s="101" t="n"/>
      <c r="J363" s="101" t="n"/>
    </row>
    <row r="364">
      <c r="A364" s="5" t="inlineStr">
        <is>
          <t>CCAJ-TA43/20/2023</t>
        </is>
      </c>
      <c r="B364" s="6" t="n">
        <v>44952.62791398148</v>
      </c>
      <c r="C364" s="5" t="inlineStr">
        <is>
          <t>723 NELVI JUANITA ROMERO CASTILLO</t>
        </is>
      </c>
      <c r="D364" s="7" t="n">
        <v>3263623</v>
      </c>
      <c r="E364" s="8" t="inlineStr">
        <is>
          <t>BISA-100070081</t>
        </is>
      </c>
      <c r="H364" s="9" t="n">
        <v>1025.5</v>
      </c>
      <c r="I364" s="5" t="inlineStr">
        <is>
          <t>DEPÓSITO BANCARIO</t>
        </is>
      </c>
      <c r="J364" s="8" t="inlineStr">
        <is>
          <t>3094 SHIRLEY HALSEY JALDIN</t>
        </is>
      </c>
    </row>
    <row r="365">
      <c r="A365" s="5" t="inlineStr">
        <is>
          <t>CCAJ-TA43/20/2023</t>
        </is>
      </c>
      <c r="B365" s="6" t="n">
        <v>44952.62791398148</v>
      </c>
      <c r="C365" s="5" t="inlineStr">
        <is>
          <t>723 NELVI JUANITA ROMERO CASTILLO</t>
        </is>
      </c>
      <c r="D365" s="7" t="n"/>
      <c r="E365" s="8" t="n"/>
      <c r="F365" s="9" t="n">
        <v>21205.5</v>
      </c>
      <c r="I365" s="10" t="inlineStr">
        <is>
          <t>EFECTIVO</t>
        </is>
      </c>
      <c r="J365" s="5" t="inlineStr">
        <is>
          <t>2456 JOEL MOISES RUEDA DELGADO</t>
        </is>
      </c>
    </row>
    <row r="366">
      <c r="A366" s="5" t="inlineStr">
        <is>
          <t>CCAJ-TA43/20/2023</t>
        </is>
      </c>
      <c r="B366" s="6" t="n">
        <v>44952.62791398148</v>
      </c>
      <c r="C366" s="5" t="inlineStr">
        <is>
          <t>723 NELVI JUANITA ROMERO CASTILLO</t>
        </is>
      </c>
      <c r="D366" s="7" t="n"/>
      <c r="E366" s="8" t="n"/>
      <c r="F366" s="9" t="n">
        <v>4830.4</v>
      </c>
      <c r="I366" s="10" t="inlineStr">
        <is>
          <t>EFECTIVO</t>
        </is>
      </c>
      <c r="J366" s="8" t="inlineStr">
        <is>
          <t>2581 EDGAR FLORES MARQUEZ</t>
        </is>
      </c>
    </row>
    <row r="367">
      <c r="A367" s="5" t="inlineStr">
        <is>
          <t>CCAJ-TA43/20/2023</t>
        </is>
      </c>
      <c r="B367" s="6" t="n">
        <v>44952.62791398148</v>
      </c>
      <c r="C367" s="5" t="inlineStr">
        <is>
          <t>723 NELVI JUANITA ROMERO CASTILLO</t>
        </is>
      </c>
      <c r="D367" s="7" t="n"/>
      <c r="E367" s="8" t="n"/>
      <c r="F367" s="9" t="n">
        <v>30206.8</v>
      </c>
      <c r="I367" s="10" t="inlineStr">
        <is>
          <t>EFECTIVO</t>
        </is>
      </c>
      <c r="J367" s="5" t="inlineStr">
        <is>
          <t>2645 ANDRES ESTEBAN SINGURI LLANOS</t>
        </is>
      </c>
    </row>
    <row r="368">
      <c r="A368" s="5" t="inlineStr">
        <is>
          <t>CCAJ-TA43/20/2023</t>
        </is>
      </c>
      <c r="B368" s="6" t="n">
        <v>44952.62791398148</v>
      </c>
      <c r="C368" s="5" t="inlineStr">
        <is>
          <t>723 NELVI JUANITA ROMERO CASTILLO</t>
        </is>
      </c>
      <c r="D368" s="7" t="n"/>
      <c r="E368" s="8" t="n"/>
      <c r="F368" s="9" t="n">
        <v>30423.3</v>
      </c>
      <c r="I368" s="10" t="inlineStr">
        <is>
          <t>EFECTIVO</t>
        </is>
      </c>
      <c r="J368" s="5" t="inlineStr">
        <is>
          <t>2779 JUAN PABLO CAMACHO QUISPE</t>
        </is>
      </c>
    </row>
    <row r="369">
      <c r="A369" s="11" t="inlineStr">
        <is>
          <t>SAP</t>
        </is>
      </c>
      <c r="B369" s="3" t="n"/>
      <c r="C369" s="3" t="n"/>
      <c r="D369" s="7" t="n"/>
      <c r="E369" s="8" t="n"/>
      <c r="F369" s="12">
        <f>SUM(F364:G368)</f>
        <v/>
      </c>
      <c r="H369" s="9" t="n"/>
      <c r="I369" s="10" t="n"/>
      <c r="J369" s="5" t="n"/>
    </row>
    <row r="370" ht="15.75" customHeight="1">
      <c r="A370" s="13" t="inlineStr">
        <is>
          <t>FECHA</t>
        </is>
      </c>
      <c r="B370" s="13" t="inlineStr">
        <is>
          <t>CIERRE DE CAJA</t>
        </is>
      </c>
      <c r="C370" s="13" t="inlineStr">
        <is>
          <t>IMPORTE</t>
        </is>
      </c>
      <c r="D370" s="14" t="n">
        <v>112672148</v>
      </c>
      <c r="E370" s="8" t="n"/>
      <c r="H370" s="9" t="n"/>
      <c r="I370" s="10" t="n"/>
      <c r="J370" s="5" t="n"/>
    </row>
    <row r="373">
      <c r="A373" s="1" t="inlineStr">
        <is>
          <t>Cierre Caja</t>
        </is>
      </c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3" t="inlineStr">
        <is>
          <t>Del 27/01/2023</t>
        </is>
      </c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98" t="inlineStr">
        <is>
          <t>Cierre Caja</t>
        </is>
      </c>
      <c r="B375" s="98" t="inlineStr">
        <is>
          <t>Fecha</t>
        </is>
      </c>
      <c r="C375" s="98" t="inlineStr">
        <is>
          <t>Cajero</t>
        </is>
      </c>
      <c r="D375" s="98" t="inlineStr">
        <is>
          <t>Nro Voucher</t>
        </is>
      </c>
      <c r="E375" s="98" t="inlineStr">
        <is>
          <t>Nro Cuenta</t>
        </is>
      </c>
      <c r="F375" s="98" t="inlineStr">
        <is>
          <t>Tipo Ingreso</t>
        </is>
      </c>
      <c r="G375" s="99" t="n"/>
      <c r="H375" s="100" t="n"/>
      <c r="I375" s="98" t="inlineStr">
        <is>
          <t>TIPO DE INGRESO</t>
        </is>
      </c>
      <c r="J375" s="98" t="inlineStr">
        <is>
          <t>Cobrador</t>
        </is>
      </c>
    </row>
    <row r="376">
      <c r="A376" s="101" t="n"/>
      <c r="B376" s="101" t="n"/>
      <c r="C376" s="101" t="n"/>
      <c r="D376" s="101" t="n"/>
      <c r="E376" s="101" t="n"/>
      <c r="F376" s="4" t="inlineStr">
        <is>
          <t>EFECTIVO</t>
        </is>
      </c>
      <c r="G376" s="4" t="inlineStr">
        <is>
          <t>CHEQUE</t>
        </is>
      </c>
      <c r="H376" s="4" t="inlineStr">
        <is>
          <t>TRANSFERENCIA</t>
        </is>
      </c>
      <c r="I376" s="101" t="n"/>
      <c r="J376" s="101" t="n"/>
    </row>
    <row r="377">
      <c r="A377" s="5" t="inlineStr">
        <is>
          <t>CCAJ-TA43/21/2023</t>
        </is>
      </c>
      <c r="B377" s="6" t="n">
        <v>44953.605029375</v>
      </c>
      <c r="C377" s="5" t="inlineStr">
        <is>
          <t>723 NELVI JUANITA ROMERO CASTILLO</t>
        </is>
      </c>
      <c r="D377" s="7" t="n">
        <v>23265035</v>
      </c>
      <c r="E377" s="8" t="inlineStr">
        <is>
          <t>BISA-100070081</t>
        </is>
      </c>
      <c r="H377" s="9" t="n">
        <v>410</v>
      </c>
      <c r="I377" s="5" t="inlineStr">
        <is>
          <t>DEPÓSITO BANCARIO</t>
        </is>
      </c>
      <c r="J377" s="8" t="inlineStr">
        <is>
          <t>2581 EDGAR FLORES MARQUEZ</t>
        </is>
      </c>
    </row>
    <row r="378">
      <c r="A378" s="5" t="inlineStr">
        <is>
          <t>CCAJ-TA43/21/2023</t>
        </is>
      </c>
      <c r="B378" s="6" t="n">
        <v>44953.605029375</v>
      </c>
      <c r="C378" s="5" t="inlineStr">
        <is>
          <t>723 NELVI JUANITA ROMERO CASTILLO</t>
        </is>
      </c>
      <c r="D378" s="7" t="n">
        <v>10742740</v>
      </c>
      <c r="E378" s="8" t="inlineStr">
        <is>
          <t>BISA-100070081</t>
        </is>
      </c>
      <c r="H378" s="9" t="n">
        <v>1594.18</v>
      </c>
      <c r="I378" s="5" t="inlineStr">
        <is>
          <t>DEPÓSITO BANCARIO</t>
        </is>
      </c>
      <c r="J378" s="8" t="inlineStr">
        <is>
          <t>3094 SHIRLEY HALSEY JALDIN</t>
        </is>
      </c>
    </row>
    <row r="379">
      <c r="A379" s="5" t="inlineStr">
        <is>
          <t>CCAJ-TA43/21/2023</t>
        </is>
      </c>
      <c r="B379" s="6" t="n">
        <v>44953.605029375</v>
      </c>
      <c r="C379" s="5" t="inlineStr">
        <is>
          <t>723 NELVI JUANITA ROMERO CASTILLO</t>
        </is>
      </c>
      <c r="D379" s="7" t="n"/>
      <c r="E379" s="8" t="n"/>
      <c r="F379" s="9" t="n">
        <v>19105.2</v>
      </c>
      <c r="I379" s="10" t="inlineStr">
        <is>
          <t>EFECTIVO</t>
        </is>
      </c>
      <c r="J379" s="5" t="inlineStr">
        <is>
          <t>2456 JOEL MOISES RUEDA DELGADO</t>
        </is>
      </c>
    </row>
    <row r="380">
      <c r="A380" s="5" t="inlineStr">
        <is>
          <t>CCAJ-TA43/21/2023</t>
        </is>
      </c>
      <c r="B380" s="6" t="n">
        <v>44953.605029375</v>
      </c>
      <c r="C380" s="5" t="inlineStr">
        <is>
          <t>723 NELVI JUANITA ROMERO CASTILLO</t>
        </is>
      </c>
      <c r="D380" s="7" t="n"/>
      <c r="E380" s="8" t="n"/>
      <c r="F380" s="9" t="n">
        <v>10411.5</v>
      </c>
      <c r="I380" s="10" t="inlineStr">
        <is>
          <t>EFECTIVO</t>
        </is>
      </c>
      <c r="J380" s="8" t="inlineStr">
        <is>
          <t>2581 EDGAR FLORES MARQUEZ</t>
        </is>
      </c>
    </row>
    <row r="381">
      <c r="A381" s="5" t="inlineStr">
        <is>
          <t>CCAJ-TA43/21/2023</t>
        </is>
      </c>
      <c r="B381" s="6" t="n">
        <v>44953.605029375</v>
      </c>
      <c r="C381" s="5" t="inlineStr">
        <is>
          <t>723 NELVI JUANITA ROMERO CASTILLO</t>
        </is>
      </c>
      <c r="D381" s="7" t="n"/>
      <c r="E381" s="8" t="n"/>
      <c r="F381" s="9" t="n">
        <v>69418.5</v>
      </c>
      <c r="I381" s="10" t="inlineStr">
        <is>
          <t>EFECTIVO</t>
        </is>
      </c>
      <c r="J381" s="5" t="inlineStr">
        <is>
          <t>2645 ANDRES ESTEBAN SINGURI LLANOS</t>
        </is>
      </c>
    </row>
    <row r="382">
      <c r="A382" s="5" t="inlineStr">
        <is>
          <t>CCAJ-TA43/21/2023</t>
        </is>
      </c>
      <c r="B382" s="6" t="n">
        <v>44953.605029375</v>
      </c>
      <c r="C382" s="5" t="inlineStr">
        <is>
          <t>723 NELVI JUANITA ROMERO CASTILLO</t>
        </is>
      </c>
      <c r="D382" s="7" t="n"/>
      <c r="E382" s="8" t="n"/>
      <c r="F382" s="9" t="n">
        <v>17606.8</v>
      </c>
      <c r="I382" s="10" t="inlineStr">
        <is>
          <t>EFECTIVO</t>
        </is>
      </c>
      <c r="J382" s="5" t="inlineStr">
        <is>
          <t>2779 JUAN PABLO CAMACHO QUISPE</t>
        </is>
      </c>
    </row>
    <row r="383">
      <c r="A383" s="11" t="inlineStr">
        <is>
          <t>SAP</t>
        </is>
      </c>
      <c r="B383" s="3" t="n"/>
      <c r="C383" s="3" t="n"/>
      <c r="D383" s="7" t="n"/>
      <c r="E383" s="8" t="n"/>
      <c r="F383" s="37">
        <f>SUM(F377:G382)</f>
        <v/>
      </c>
      <c r="H383" s="9" t="n"/>
      <c r="I383" s="5" t="n"/>
      <c r="J383" s="8" t="n"/>
    </row>
    <row r="384" ht="15.75" customHeight="1">
      <c r="A384" s="13" t="inlineStr">
        <is>
          <t>FECHA</t>
        </is>
      </c>
      <c r="B384" s="13" t="inlineStr">
        <is>
          <t>CIERRE DE CAJA</t>
        </is>
      </c>
      <c r="C384" s="13" t="inlineStr">
        <is>
          <t>IMPORTE</t>
        </is>
      </c>
      <c r="D384" s="14" t="n">
        <v>112672150</v>
      </c>
      <c r="E384" s="8" t="n"/>
      <c r="H384" s="9" t="n"/>
      <c r="I384" s="5" t="n"/>
      <c r="J384" s="8" t="n"/>
    </row>
    <row r="385">
      <c r="A385" s="5" t="n"/>
      <c r="B385" s="6" t="n"/>
      <c r="C385" s="5" t="n"/>
      <c r="D385" s="7" t="n"/>
      <c r="E385" s="8" t="n"/>
      <c r="H385" s="9" t="n"/>
      <c r="I385" s="5" t="n"/>
      <c r="J385" s="8" t="n"/>
    </row>
    <row r="386">
      <c r="A386" s="5" t="n"/>
      <c r="B386" s="6" t="n"/>
      <c r="C386" s="5" t="n"/>
      <c r="D386" s="7" t="n"/>
      <c r="E386" s="8" t="n"/>
      <c r="H386" s="9" t="n"/>
      <c r="I386" s="5" t="n"/>
      <c r="J386" s="8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28/01/2023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98" t="inlineStr">
        <is>
          <t>Cierre Caja</t>
        </is>
      </c>
      <c r="B389" s="98" t="inlineStr">
        <is>
          <t>Fecha</t>
        </is>
      </c>
      <c r="C389" s="98" t="inlineStr">
        <is>
          <t>Cajero</t>
        </is>
      </c>
      <c r="D389" s="98" t="inlineStr">
        <is>
          <t>Nro Voucher</t>
        </is>
      </c>
      <c r="E389" s="98" t="inlineStr">
        <is>
          <t>Nro Cuenta</t>
        </is>
      </c>
      <c r="F389" s="98" t="inlineStr">
        <is>
          <t>Tipo Ingreso</t>
        </is>
      </c>
      <c r="G389" s="99" t="n"/>
      <c r="H389" s="100" t="n"/>
      <c r="I389" s="98" t="inlineStr">
        <is>
          <t>TIPO DE INGRESO</t>
        </is>
      </c>
      <c r="J389" s="98" t="inlineStr">
        <is>
          <t>Cobrador</t>
        </is>
      </c>
    </row>
    <row r="390">
      <c r="A390" s="101" t="n"/>
      <c r="B390" s="101" t="n"/>
      <c r="C390" s="101" t="n"/>
      <c r="D390" s="101" t="n"/>
      <c r="E390" s="101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101" t="n"/>
      <c r="J390" s="101" t="n"/>
    </row>
    <row r="391">
      <c r="A391" s="5" t="inlineStr">
        <is>
          <t>CCAJ-TA43/22/2023</t>
        </is>
      </c>
      <c r="B391" s="6" t="n">
        <v>44954.62907606481</v>
      </c>
      <c r="C391" s="5" t="inlineStr">
        <is>
          <t>723 NELVI JUANITA ROMERO CASTILLO</t>
        </is>
      </c>
      <c r="D391" s="7" t="n">
        <v>104307</v>
      </c>
      <c r="E391" s="5" t="inlineStr">
        <is>
          <t>MERCANTIL SANTA CRUZ-4010501329</t>
        </is>
      </c>
      <c r="H391" s="9" t="n">
        <v>3695</v>
      </c>
      <c r="I391" s="5" t="inlineStr">
        <is>
          <t>DEPÓSITO BANCARIO</t>
        </is>
      </c>
      <c r="J391" s="8" t="inlineStr">
        <is>
          <t>2581 EDGAR FLORES MARQUEZ</t>
        </is>
      </c>
    </row>
    <row r="392">
      <c r="A392" s="5" t="inlineStr">
        <is>
          <t>CCAJ-TA43/22/2023</t>
        </is>
      </c>
      <c r="B392" s="6" t="n">
        <v>44954.62907606481</v>
      </c>
      <c r="C392" s="5" t="inlineStr">
        <is>
          <t>723 NELVI JUANITA ROMERO CASTILLO</t>
        </is>
      </c>
      <c r="D392" s="7" t="n">
        <v>134935</v>
      </c>
      <c r="E392" s="5" t="inlineStr">
        <is>
          <t>MERCANTIL SANTA CRUZ-4010501329</t>
        </is>
      </c>
      <c r="H392" s="9" t="n">
        <v>12618.81</v>
      </c>
      <c r="I392" s="5" t="inlineStr">
        <is>
          <t>DEPÓSITO BANCARIO</t>
        </is>
      </c>
      <c r="J392" s="8" t="inlineStr">
        <is>
          <t>2581 EDGAR FLORES MARQUEZ</t>
        </is>
      </c>
    </row>
    <row r="393">
      <c r="A393" s="5" t="inlineStr">
        <is>
          <t>CCAJ-TA43/22/2023</t>
        </is>
      </c>
      <c r="B393" s="6" t="n">
        <v>44954.62907606481</v>
      </c>
      <c r="C393" s="5" t="inlineStr">
        <is>
          <t>723 NELVI JUANITA ROMERO CASTILLO</t>
        </is>
      </c>
      <c r="D393" s="7" t="n">
        <v>733365</v>
      </c>
      <c r="E393" s="8" t="inlineStr">
        <is>
          <t>BISA-100070081</t>
        </is>
      </c>
      <c r="H393" s="9" t="n">
        <v>453.6</v>
      </c>
      <c r="I393" s="5" t="inlineStr">
        <is>
          <t>DEPÓSITO BANCARIO</t>
        </is>
      </c>
      <c r="J393" s="5" t="inlineStr">
        <is>
          <t>2456 JOEL MOISES RUEDA DELGADO</t>
        </is>
      </c>
    </row>
    <row r="394">
      <c r="A394" s="5" t="inlineStr">
        <is>
          <t>CCAJ-TA43/22/2023</t>
        </is>
      </c>
      <c r="B394" s="6" t="n">
        <v>44954.62907606481</v>
      </c>
      <c r="C394" s="5" t="inlineStr">
        <is>
          <t>723 NELVI JUANITA ROMERO CASTILLO</t>
        </is>
      </c>
      <c r="D394" s="7" t="n">
        <v>23266341</v>
      </c>
      <c r="E394" s="8" t="inlineStr">
        <is>
          <t>BISA-100070081</t>
        </is>
      </c>
      <c r="H394" s="9" t="n">
        <v>5385.6</v>
      </c>
      <c r="I394" s="5" t="inlineStr">
        <is>
          <t>DEPÓSITO BANCARIO</t>
        </is>
      </c>
      <c r="J394" s="5" t="inlineStr">
        <is>
          <t>2645 ANDRES ESTEBAN SINGURI LLANOS</t>
        </is>
      </c>
    </row>
    <row r="395">
      <c r="A395" s="5" t="inlineStr">
        <is>
          <t>CCAJ-TA43/22/2023</t>
        </is>
      </c>
      <c r="B395" s="6" t="n">
        <v>44954.62907606481</v>
      </c>
      <c r="C395" s="5" t="inlineStr">
        <is>
          <t>723 NELVI JUANITA ROMERO CASTILLO</t>
        </is>
      </c>
      <c r="D395" s="7" t="n"/>
      <c r="E395" s="8" t="n"/>
      <c r="F395" s="9" t="n">
        <v>17499.8</v>
      </c>
      <c r="I395" s="10" t="inlineStr">
        <is>
          <t>EFECTIVO</t>
        </is>
      </c>
      <c r="J395" s="5" t="inlineStr">
        <is>
          <t>2456 JOEL MOISES RUEDA DELGADO</t>
        </is>
      </c>
    </row>
    <row r="396">
      <c r="A396" s="5" t="inlineStr">
        <is>
          <t>CCAJ-TA43/22/2023</t>
        </is>
      </c>
      <c r="B396" s="6" t="n">
        <v>44954.62907606481</v>
      </c>
      <c r="C396" s="5" t="inlineStr">
        <is>
          <t>723 NELVI JUANITA ROMERO CASTILLO</t>
        </is>
      </c>
      <c r="D396" s="7" t="n"/>
      <c r="E396" s="8" t="n"/>
      <c r="F396" s="9" t="n">
        <v>8397.200000000001</v>
      </c>
      <c r="I396" s="10" t="inlineStr">
        <is>
          <t>EFECTIVO</t>
        </is>
      </c>
      <c r="J396" s="8" t="inlineStr">
        <is>
          <t>2581 EDGAR FLORES MARQUEZ</t>
        </is>
      </c>
    </row>
    <row r="397">
      <c r="A397" s="5" t="inlineStr">
        <is>
          <t>CCAJ-TA43/22/2023</t>
        </is>
      </c>
      <c r="B397" s="6" t="n">
        <v>44954.62907606481</v>
      </c>
      <c r="C397" s="5" t="inlineStr">
        <is>
          <t>723 NELVI JUANITA ROMERO CASTILLO</t>
        </is>
      </c>
      <c r="D397" s="7" t="n"/>
      <c r="E397" s="8" t="n"/>
      <c r="F397" s="9" t="n">
        <v>52976.5</v>
      </c>
      <c r="I397" s="10" t="inlineStr">
        <is>
          <t>EFECTIVO</t>
        </is>
      </c>
      <c r="J397" s="5" t="inlineStr">
        <is>
          <t>2645 ANDRES ESTEBAN SINGURI LLANOS</t>
        </is>
      </c>
    </row>
    <row r="398">
      <c r="A398" s="5" t="inlineStr">
        <is>
          <t>CCAJ-TA43/22/2023</t>
        </is>
      </c>
      <c r="B398" s="6" t="n">
        <v>44954.62907606481</v>
      </c>
      <c r="C398" s="5" t="inlineStr">
        <is>
          <t>723 NELVI JUANITA ROMERO CASTILLO</t>
        </is>
      </c>
      <c r="D398" s="7" t="n"/>
      <c r="E398" s="8" t="n"/>
      <c r="F398" s="9" t="n">
        <v>33352.8</v>
      </c>
      <c r="I398" s="10" t="inlineStr">
        <is>
          <t>EFECTIVO</t>
        </is>
      </c>
      <c r="J398" s="5" t="inlineStr">
        <is>
          <t>2779 JUAN PABLO CAMACHO QUISPE</t>
        </is>
      </c>
    </row>
    <row r="399">
      <c r="A399" s="11" t="inlineStr">
        <is>
          <t>SAP</t>
        </is>
      </c>
      <c r="B399" s="3" t="n"/>
      <c r="C399" s="3" t="n"/>
      <c r="D399" s="19">
        <f>110138.3+2088</f>
        <v/>
      </c>
      <c r="E399" s="8" t="n"/>
      <c r="F399" s="37">
        <f>SUM(F391:G398)</f>
        <v/>
      </c>
      <c r="H399" s="9" t="n"/>
      <c r="I399" s="5" t="n"/>
      <c r="J399" s="8" t="n"/>
    </row>
    <row r="400">
      <c r="A400" s="13" t="inlineStr">
        <is>
          <t>FECHA</t>
        </is>
      </c>
      <c r="B400" s="13" t="inlineStr">
        <is>
          <t>CIERRE DE CAJA</t>
        </is>
      </c>
      <c r="C400" s="13" t="inlineStr">
        <is>
          <t>IMPORTE</t>
        </is>
      </c>
      <c r="D400" s="7" t="n"/>
      <c r="E400" s="8" t="n"/>
      <c r="H400" s="9" t="n"/>
      <c r="I400" s="5" t="n"/>
      <c r="J400" s="8" t="n"/>
    </row>
    <row r="401" ht="15.75" customHeight="1">
      <c r="D401" s="14" t="n">
        <v>112678019</v>
      </c>
    </row>
    <row r="402" ht="15.75" customHeight="1">
      <c r="D402" s="14" t="n">
        <v>112681942</v>
      </c>
    </row>
    <row r="404">
      <c r="A404" s="1" t="inlineStr">
        <is>
          <t>Cierre Caja</t>
        </is>
      </c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3" t="inlineStr">
        <is>
          <t>Del 30/01/2023</t>
        </is>
      </c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98" t="inlineStr">
        <is>
          <t>Cierre Caja</t>
        </is>
      </c>
      <c r="B406" s="98" t="inlineStr">
        <is>
          <t>Fecha</t>
        </is>
      </c>
      <c r="C406" s="98" t="inlineStr">
        <is>
          <t>Cajero</t>
        </is>
      </c>
      <c r="D406" s="98" t="inlineStr">
        <is>
          <t>Nro Voucher</t>
        </is>
      </c>
      <c r="E406" s="98" t="inlineStr">
        <is>
          <t>Nro Cuenta</t>
        </is>
      </c>
      <c r="F406" s="98" t="inlineStr">
        <is>
          <t>Tipo Ingreso</t>
        </is>
      </c>
      <c r="G406" s="99" t="n"/>
      <c r="H406" s="100" t="n"/>
      <c r="I406" s="98" t="inlineStr">
        <is>
          <t>TIPO DE INGRESO</t>
        </is>
      </c>
      <c r="J406" s="98" t="inlineStr">
        <is>
          <t>Cobrador</t>
        </is>
      </c>
    </row>
    <row r="407">
      <c r="A407" s="101" t="n"/>
      <c r="B407" s="101" t="n"/>
      <c r="C407" s="101" t="n"/>
      <c r="D407" s="101" t="n"/>
      <c r="E407" s="101" t="n"/>
      <c r="F407" s="4" t="inlineStr">
        <is>
          <t>EFECTIVO</t>
        </is>
      </c>
      <c r="G407" s="4" t="inlineStr">
        <is>
          <t>CHEQUE</t>
        </is>
      </c>
      <c r="H407" s="4" t="inlineStr">
        <is>
          <t>TRANSFERENCIA</t>
        </is>
      </c>
      <c r="I407" s="101" t="n"/>
      <c r="J407" s="101" t="n"/>
    </row>
    <row r="408">
      <c r="A408" s="5" t="inlineStr">
        <is>
          <t>CCAJ-TA43/23/2023</t>
        </is>
      </c>
      <c r="B408" s="6" t="n">
        <v>44956.61126482639</v>
      </c>
      <c r="C408" s="5" t="inlineStr">
        <is>
          <t>723 NELVI JUANITA ROMERO CASTILLO</t>
        </is>
      </c>
      <c r="D408" s="7" t="n"/>
      <c r="E408" s="8" t="n"/>
      <c r="G408" s="9" t="n">
        <v>3982.4</v>
      </c>
      <c r="I408" s="10" t="inlineStr">
        <is>
          <t>CHEQUE</t>
        </is>
      </c>
      <c r="J408" s="8" t="inlineStr">
        <is>
          <t>3094 SHIRLEY HALSEY JALDIN</t>
        </is>
      </c>
    </row>
    <row r="409">
      <c r="A409" s="5" t="inlineStr">
        <is>
          <t>CCAJ-TA43/23/2023</t>
        </is>
      </c>
      <c r="B409" s="6" t="n">
        <v>44956.61126482639</v>
      </c>
      <c r="C409" s="5" t="inlineStr">
        <is>
          <t>723 NELVI JUANITA ROMERO CASTILLO</t>
        </is>
      </c>
      <c r="D409" s="7" t="n">
        <v>3399907</v>
      </c>
      <c r="E409" s="5" t="inlineStr">
        <is>
          <t>BANCO UNION-10000020161539</t>
        </is>
      </c>
      <c r="H409" s="9" t="n">
        <v>12342</v>
      </c>
      <c r="I409" s="5" t="inlineStr">
        <is>
          <t>DEPÓSITO BANCARIO</t>
        </is>
      </c>
      <c r="J409" s="5" t="inlineStr">
        <is>
          <t>2456 JOEL MOISES RUEDA DELGADO</t>
        </is>
      </c>
    </row>
    <row r="410">
      <c r="A410" s="5" t="inlineStr">
        <is>
          <t>CCAJ-TA43/23/2023</t>
        </is>
      </c>
      <c r="B410" s="6" t="n">
        <v>44956.61126482639</v>
      </c>
      <c r="C410" s="5" t="inlineStr">
        <is>
          <t>723 NELVI JUANITA ROMERO CASTILLO</t>
        </is>
      </c>
      <c r="D410" s="7" t="n">
        <v>3224837</v>
      </c>
      <c r="E410" s="8" t="inlineStr">
        <is>
          <t>BISA-100070081</t>
        </is>
      </c>
      <c r="H410" s="9" t="n">
        <v>1410</v>
      </c>
      <c r="I410" s="5" t="inlineStr">
        <is>
          <t>DEPÓSITO BANCARIO</t>
        </is>
      </c>
      <c r="J410" s="5" t="inlineStr">
        <is>
          <t>2779 JUAN PABLO CAMACHO QUISPE</t>
        </is>
      </c>
    </row>
    <row r="411">
      <c r="A411" s="5" t="inlineStr">
        <is>
          <t>CCAJ-TA43/23/2023</t>
        </is>
      </c>
      <c r="B411" s="6" t="n">
        <v>44956.61126482639</v>
      </c>
      <c r="C411" s="5" t="inlineStr">
        <is>
          <t>723 NELVI JUANITA ROMERO CASTILLO</t>
        </is>
      </c>
      <c r="D411" s="7" t="n">
        <v>3286068</v>
      </c>
      <c r="E411" s="8" t="inlineStr">
        <is>
          <t>BISA-100070081</t>
        </is>
      </c>
      <c r="H411" s="9" t="n">
        <v>3526.8</v>
      </c>
      <c r="I411" s="5" t="inlineStr">
        <is>
          <t>DEPÓSITO BANCARIO</t>
        </is>
      </c>
      <c r="J411" s="5" t="inlineStr">
        <is>
          <t>2456 JOEL MOISES RUEDA DELGADO</t>
        </is>
      </c>
    </row>
    <row r="412">
      <c r="A412" s="5" t="inlineStr">
        <is>
          <t>CCAJ-TA43/23/2023</t>
        </is>
      </c>
      <c r="B412" s="6" t="n">
        <v>44956.61126482639</v>
      </c>
      <c r="C412" s="5" t="inlineStr">
        <is>
          <t>723 NELVI JUANITA ROMERO CASTILLO</t>
        </is>
      </c>
      <c r="D412" s="7" t="n"/>
      <c r="E412" s="8" t="n"/>
      <c r="F412" s="9" t="n">
        <v>10956.6</v>
      </c>
      <c r="I412" s="10" t="inlineStr">
        <is>
          <t>EFECTIVO</t>
        </is>
      </c>
      <c r="J412" s="5" t="inlineStr">
        <is>
          <t>2456 JOEL MOISES RUEDA DELGADO</t>
        </is>
      </c>
    </row>
    <row r="413">
      <c r="A413" s="5" t="inlineStr">
        <is>
          <t>CCAJ-TA43/23/2023</t>
        </is>
      </c>
      <c r="B413" s="6" t="n">
        <v>44956.61126482639</v>
      </c>
      <c r="C413" s="5" t="inlineStr">
        <is>
          <t>723 NELVI JUANITA ROMERO CASTILLO</t>
        </is>
      </c>
      <c r="D413" s="7" t="n"/>
      <c r="E413" s="8" t="n"/>
      <c r="F413" s="9" t="n">
        <v>2204.8</v>
      </c>
      <c r="I413" s="10" t="inlineStr">
        <is>
          <t>EFECTIVO</t>
        </is>
      </c>
      <c r="J413" s="8" t="inlineStr">
        <is>
          <t>2581 EDGAR FLORES MARQUEZ</t>
        </is>
      </c>
    </row>
    <row r="414">
      <c r="A414" s="5" t="inlineStr">
        <is>
          <t>CCAJ-TA43/23/2023</t>
        </is>
      </c>
      <c r="B414" s="6" t="n">
        <v>44956.61126482639</v>
      </c>
      <c r="C414" s="5" t="inlineStr">
        <is>
          <t>723 NELVI JUANITA ROMERO CASTILLO</t>
        </is>
      </c>
      <c r="D414" s="7" t="n"/>
      <c r="E414" s="8" t="n"/>
      <c r="F414" s="9" t="n">
        <v>21645.7</v>
      </c>
      <c r="I414" s="10" t="inlineStr">
        <is>
          <t>EFECTIVO</t>
        </is>
      </c>
      <c r="J414" s="5" t="inlineStr">
        <is>
          <t>2779 JUAN PABLO CAMACHO QUISPE</t>
        </is>
      </c>
    </row>
    <row r="415">
      <c r="A415" s="11" t="inlineStr">
        <is>
          <t>SAP</t>
        </is>
      </c>
      <c r="B415" s="3" t="n"/>
      <c r="C415" s="3" t="n"/>
      <c r="D415" s="7" t="n"/>
      <c r="E415" s="8" t="n"/>
      <c r="F415" s="37">
        <f>SUM(F408:G414)</f>
        <v/>
      </c>
      <c r="G415" s="9" t="n"/>
      <c r="I415" s="10" t="n"/>
      <c r="J415" s="8" t="n"/>
    </row>
    <row r="416" ht="15.75" customHeight="1">
      <c r="A416" s="13" t="inlineStr">
        <is>
          <t>FECHA</t>
        </is>
      </c>
      <c r="B416" s="13" t="inlineStr">
        <is>
          <t>CIERRE DE CAJA</t>
        </is>
      </c>
      <c r="C416" s="13" t="inlineStr">
        <is>
          <t>IMPORTE</t>
        </is>
      </c>
      <c r="D416" s="14" t="n">
        <v>112695353</v>
      </c>
      <c r="E416" s="8" t="n"/>
      <c r="G416" s="9" t="n"/>
      <c r="I416" s="10" t="n"/>
      <c r="J416" s="8" t="n"/>
    </row>
    <row r="417">
      <c r="A417" s="5" t="n"/>
      <c r="B417" s="6" t="n"/>
      <c r="C417" s="5" t="n"/>
      <c r="D417" s="7" t="n"/>
      <c r="E417" s="8" t="n"/>
      <c r="G417" s="9" t="n"/>
      <c r="I417" s="10" t="n"/>
      <c r="J417" s="8" t="n"/>
    </row>
    <row r="419">
      <c r="A419" s="1" t="inlineStr">
        <is>
          <t>Cierre Caja</t>
        </is>
      </c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3" t="inlineStr">
        <is>
          <t>Del 31/01/2023</t>
        </is>
      </c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98" t="inlineStr">
        <is>
          <t>Cierre Caja</t>
        </is>
      </c>
      <c r="B421" s="98" t="inlineStr">
        <is>
          <t>Fecha</t>
        </is>
      </c>
      <c r="C421" s="98" t="inlineStr">
        <is>
          <t>Cajero</t>
        </is>
      </c>
      <c r="D421" s="98" t="inlineStr">
        <is>
          <t>Nro Voucher</t>
        </is>
      </c>
      <c r="E421" s="98" t="inlineStr">
        <is>
          <t>Nro Cuenta</t>
        </is>
      </c>
      <c r="F421" s="98" t="inlineStr">
        <is>
          <t>Tipo Ingreso</t>
        </is>
      </c>
      <c r="G421" s="99" t="n"/>
      <c r="H421" s="100" t="n"/>
      <c r="I421" s="98" t="inlineStr">
        <is>
          <t>TIPO DE INGRESO</t>
        </is>
      </c>
      <c r="J421" s="98" t="inlineStr">
        <is>
          <t>Cobrador</t>
        </is>
      </c>
    </row>
    <row r="422">
      <c r="A422" s="101" t="n"/>
      <c r="B422" s="101" t="n"/>
      <c r="C422" s="101" t="n"/>
      <c r="D422" s="101" t="n"/>
      <c r="E422" s="101" t="n"/>
      <c r="F422" s="4" t="inlineStr">
        <is>
          <t>EFECTIVO</t>
        </is>
      </c>
      <c r="G422" s="4" t="inlineStr">
        <is>
          <t>CHEQUE</t>
        </is>
      </c>
      <c r="H422" s="4" t="inlineStr">
        <is>
          <t>TRANSFERENCIA</t>
        </is>
      </c>
      <c r="I422" s="101" t="n"/>
      <c r="J422" s="101" t="n"/>
    </row>
    <row r="423">
      <c r="A423" s="5" t="inlineStr">
        <is>
          <t>CCAJ-TA43/24/2023</t>
        </is>
      </c>
      <c r="B423" s="6" t="n">
        <v>44957.96704501157</v>
      </c>
      <c r="C423" s="5" t="inlineStr">
        <is>
          <t>723 NELVI JUANITA ROMERO CASTILLO</t>
        </is>
      </c>
      <c r="D423" s="7" t="n"/>
      <c r="E423" s="8" t="n"/>
      <c r="G423" s="9" t="n">
        <v>57002.36</v>
      </c>
      <c r="I423" s="10" t="inlineStr">
        <is>
          <t>CHEQUE</t>
        </is>
      </c>
      <c r="J423" s="5" t="inlineStr">
        <is>
          <t>2645 ANDRES ESTEBAN SINGURI LLANOS</t>
        </is>
      </c>
    </row>
    <row r="424">
      <c r="A424" s="5" t="inlineStr">
        <is>
          <t>CCAJ-TA43/24/2023</t>
        </is>
      </c>
      <c r="B424" s="6" t="n">
        <v>44957.96704501157</v>
      </c>
      <c r="C424" s="5" t="inlineStr">
        <is>
          <t>723 NELVI JUANITA ROMERO CASTILLO</t>
        </is>
      </c>
      <c r="D424" s="7" t="n">
        <v>3225940</v>
      </c>
      <c r="E424" s="8" t="inlineStr">
        <is>
          <t>BISA-100070081</t>
        </is>
      </c>
      <c r="H424" s="9" t="n">
        <v>284.8</v>
      </c>
      <c r="I424" s="5" t="inlineStr">
        <is>
          <t>DEPÓSITO BANCARIO</t>
        </is>
      </c>
      <c r="J424" s="5" t="inlineStr">
        <is>
          <t>2779 JUAN PABLO CAMACHO QUISPE</t>
        </is>
      </c>
    </row>
    <row r="425">
      <c r="A425" s="5" t="inlineStr">
        <is>
          <t>CCAJ-TA43/24/2023</t>
        </is>
      </c>
      <c r="B425" s="6" t="n">
        <v>44957.96704501157</v>
      </c>
      <c r="C425" s="5" t="inlineStr">
        <is>
          <t>723 NELVI JUANITA ROMERO CASTILLO</t>
        </is>
      </c>
      <c r="D425" s="7" t="n"/>
      <c r="E425" s="8" t="n"/>
      <c r="F425" s="9" t="n">
        <v>39848.8</v>
      </c>
      <c r="I425" s="10" t="inlineStr">
        <is>
          <t>EFECTIVO</t>
        </is>
      </c>
      <c r="J425" s="5" t="inlineStr">
        <is>
          <t>2456 JOEL MOISES RUEDA DELGADO</t>
        </is>
      </c>
    </row>
    <row r="426">
      <c r="A426" s="5" t="inlineStr">
        <is>
          <t>CCAJ-TA43/24/2023</t>
        </is>
      </c>
      <c r="B426" s="6" t="n">
        <v>44957.96704501157</v>
      </c>
      <c r="C426" s="5" t="inlineStr">
        <is>
          <t>723 NELVI JUANITA ROMERO CASTILLO</t>
        </is>
      </c>
      <c r="D426" s="7" t="n"/>
      <c r="E426" s="8" t="n"/>
      <c r="F426" s="9" t="n">
        <v>23984.5</v>
      </c>
      <c r="I426" s="10" t="inlineStr">
        <is>
          <t>EFECTIVO</t>
        </is>
      </c>
      <c r="J426" s="8" t="inlineStr">
        <is>
          <t>2581 EDGAR FLORES MARQUEZ</t>
        </is>
      </c>
    </row>
    <row r="427">
      <c r="A427" s="5" t="inlineStr">
        <is>
          <t>CCAJ-TA43/24/2023</t>
        </is>
      </c>
      <c r="B427" s="6" t="n">
        <v>44957.96704501157</v>
      </c>
      <c r="C427" s="5" t="inlineStr">
        <is>
          <t>723 NELVI JUANITA ROMERO CASTILLO</t>
        </is>
      </c>
      <c r="D427" s="7" t="n"/>
      <c r="E427" s="8" t="n"/>
      <c r="F427" s="9" t="n">
        <v>135249.6</v>
      </c>
      <c r="I427" s="10" t="inlineStr">
        <is>
          <t>EFECTIVO</t>
        </is>
      </c>
      <c r="J427" s="5" t="inlineStr">
        <is>
          <t>2645 ANDRES ESTEBAN SINGURI LLANOS</t>
        </is>
      </c>
    </row>
    <row r="428">
      <c r="A428" s="5" t="inlineStr">
        <is>
          <t>CCAJ-TA43/24/2023</t>
        </is>
      </c>
      <c r="B428" s="6" t="n">
        <v>44957.96704501157</v>
      </c>
      <c r="C428" s="5" t="inlineStr">
        <is>
          <t>723 NELVI JUANITA ROMERO CASTILLO</t>
        </is>
      </c>
      <c r="D428" s="7" t="n"/>
      <c r="E428" s="8" t="n"/>
      <c r="F428" s="9" t="n">
        <v>51778.4</v>
      </c>
      <c r="I428" s="10" t="inlineStr">
        <is>
          <t>EFECTIVO</t>
        </is>
      </c>
      <c r="J428" s="5" t="inlineStr">
        <is>
          <t>2779 JUAN PABLO CAMACHO QUISPE</t>
        </is>
      </c>
    </row>
    <row r="429">
      <c r="A429" s="11" t="inlineStr">
        <is>
          <t>SAP</t>
        </is>
      </c>
      <c r="B429" s="3" t="n"/>
      <c r="C429" s="3" t="n"/>
      <c r="D429" s="7" t="n"/>
      <c r="E429" s="8" t="n"/>
      <c r="F429" s="37">
        <f>SUM(F423:G428)</f>
        <v/>
      </c>
      <c r="G429" s="9" t="n"/>
      <c r="I429" s="10" t="n"/>
      <c r="J429" s="5" t="n"/>
    </row>
    <row r="430" ht="15.75" customHeight="1">
      <c r="A430" s="13" t="inlineStr">
        <is>
          <t>FECHA</t>
        </is>
      </c>
      <c r="B430" s="13" t="inlineStr">
        <is>
          <t>CIERRE DE CAJA</t>
        </is>
      </c>
      <c r="C430" s="13" t="inlineStr">
        <is>
          <t>IMPORTE</t>
        </is>
      </c>
      <c r="D430" s="14" t="n">
        <v>112695358</v>
      </c>
      <c r="E430" s="8" t="n"/>
      <c r="G430" s="9" t="n"/>
      <c r="I430" s="10" t="n"/>
      <c r="J430" s="5" t="n"/>
    </row>
    <row r="433">
      <c r="A433" s="1" t="inlineStr">
        <is>
          <t>Cierre Caja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3" t="inlineStr">
        <is>
          <t>Del 01/02/2023</t>
        </is>
      </c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98" t="inlineStr">
        <is>
          <t>Cierre Caja</t>
        </is>
      </c>
      <c r="B435" s="98" t="inlineStr">
        <is>
          <t>Fecha</t>
        </is>
      </c>
      <c r="C435" s="98" t="inlineStr">
        <is>
          <t>Cajero</t>
        </is>
      </c>
      <c r="D435" s="98" t="inlineStr">
        <is>
          <t>Nro Voucher</t>
        </is>
      </c>
      <c r="E435" s="98" t="inlineStr">
        <is>
          <t>Nro Cuenta</t>
        </is>
      </c>
      <c r="F435" s="98" t="inlineStr">
        <is>
          <t>Tipo Ingreso</t>
        </is>
      </c>
      <c r="G435" s="99" t="n"/>
      <c r="H435" s="100" t="n"/>
      <c r="I435" s="98" t="inlineStr">
        <is>
          <t>TIPO DE INGRESO</t>
        </is>
      </c>
      <c r="J435" s="98" t="inlineStr">
        <is>
          <t>Cobrador</t>
        </is>
      </c>
    </row>
    <row r="436">
      <c r="A436" s="101" t="n"/>
      <c r="B436" s="101" t="n"/>
      <c r="C436" s="101" t="n"/>
      <c r="D436" s="101" t="n"/>
      <c r="E436" s="101" t="n"/>
      <c r="F436" s="4" t="inlineStr">
        <is>
          <t>EFECTIVO</t>
        </is>
      </c>
      <c r="G436" s="4" t="inlineStr">
        <is>
          <t>CHEQUE</t>
        </is>
      </c>
      <c r="H436" s="4" t="inlineStr">
        <is>
          <t>TRANSFERENCIA</t>
        </is>
      </c>
      <c r="I436" s="101" t="n"/>
      <c r="J436" s="101" t="n"/>
    </row>
    <row r="437">
      <c r="A437" s="5" t="inlineStr">
        <is>
          <t>CCAJ-TA43/25/2023</t>
        </is>
      </c>
      <c r="B437" s="6" t="n">
        <v>44958.78175011574</v>
      </c>
      <c r="C437" s="5" t="inlineStr">
        <is>
          <t>723 NELVI JUANITA ROMERO CASTILLO</t>
        </is>
      </c>
      <c r="D437" s="7" t="n">
        <v>141602</v>
      </c>
      <c r="E437" s="5" t="inlineStr">
        <is>
          <t>MERCANTIL SANTA CRUZ-4010501329</t>
        </is>
      </c>
      <c r="H437" s="9" t="n">
        <v>6533.84</v>
      </c>
      <c r="I437" s="5" t="inlineStr">
        <is>
          <t>DEPÓSITO BANCARIO</t>
        </is>
      </c>
      <c r="J437" s="5" t="inlineStr">
        <is>
          <t>2779 JUAN PABLO CAMACHO QUISPE</t>
        </is>
      </c>
    </row>
    <row r="438">
      <c r="A438" s="5" t="inlineStr">
        <is>
          <t>CCAJ-TA43/25/2023</t>
        </is>
      </c>
      <c r="B438" s="6" t="n">
        <v>44958.78175011574</v>
      </c>
      <c r="C438" s="5" t="inlineStr">
        <is>
          <t>723 NELVI JUANITA ROMERO CASTILLO</t>
        </is>
      </c>
      <c r="D438" s="7" t="n"/>
      <c r="E438" s="8" t="n"/>
      <c r="F438" s="9" t="n">
        <v>46578.3</v>
      </c>
      <c r="I438" s="10" t="inlineStr">
        <is>
          <t>EFECTIVO</t>
        </is>
      </c>
      <c r="J438" s="5" t="inlineStr">
        <is>
          <t>2645 ANDRES ESTEBAN SINGURI LLANOS</t>
        </is>
      </c>
    </row>
    <row r="439">
      <c r="A439" s="5" t="inlineStr">
        <is>
          <t>CCAJ-TA43/25/2023</t>
        </is>
      </c>
      <c r="B439" s="6" t="n">
        <v>44958.78175011574</v>
      </c>
      <c r="C439" s="5" t="inlineStr">
        <is>
          <t>723 NELVI JUANITA ROMERO CASTILLO</t>
        </is>
      </c>
      <c r="D439" s="7" t="n"/>
      <c r="E439" s="8" t="n"/>
      <c r="F439" s="9" t="n">
        <v>26252.5</v>
      </c>
      <c r="I439" s="10" t="inlineStr">
        <is>
          <t>EFECTIVO</t>
        </is>
      </c>
      <c r="J439" s="5" t="inlineStr">
        <is>
          <t>2779 JUAN PABLO CAMACHO QUISPE</t>
        </is>
      </c>
    </row>
    <row r="440">
      <c r="A440" s="11" t="inlineStr">
        <is>
          <t>SAP</t>
        </is>
      </c>
      <c r="B440" s="3" t="n"/>
      <c r="C440" s="3" t="n"/>
      <c r="D440" s="7" t="n"/>
      <c r="E440" s="8" t="n"/>
      <c r="F440" s="12">
        <f>SUM(F437:G439)</f>
        <v/>
      </c>
      <c r="H440" s="9" t="n"/>
      <c r="I440" s="10" t="n"/>
      <c r="J440" s="8" t="n"/>
    </row>
    <row r="441" ht="15.75" customHeight="1">
      <c r="A441" s="13" t="inlineStr">
        <is>
          <t>FECHA</t>
        </is>
      </c>
      <c r="B441" s="13" t="inlineStr">
        <is>
          <t>CIERRE DE CAJA</t>
        </is>
      </c>
      <c r="C441" s="13" t="inlineStr">
        <is>
          <t>IMPORTE</t>
        </is>
      </c>
      <c r="D441" s="14" t="n">
        <v>112722298</v>
      </c>
      <c r="E441" s="8" t="n"/>
      <c r="H441" s="9" t="n"/>
      <c r="I441" s="10" t="n"/>
      <c r="J441" s="8" t="n"/>
    </row>
    <row r="443">
      <c r="A443" s="85" t="inlineStr">
        <is>
          <t xml:space="preserve">SE QUEDÓ CON LA REFERENCIA QUE REALIZO EL BOOT NO SE CAMBIO A TRASLADO ETV EN EL TRASLADO ETV </t>
        </is>
      </c>
      <c r="B443" s="86" t="n"/>
      <c r="C443" s="86" t="n"/>
      <c r="D443" s="87" t="n"/>
    </row>
    <row r="445">
      <c r="A445" s="1" t="inlineStr">
        <is>
          <t>Cierre Caja</t>
        </is>
      </c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3" t="inlineStr">
        <is>
          <t>Del 02/02/2023</t>
        </is>
      </c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98" t="inlineStr">
        <is>
          <t>Cierre Caja</t>
        </is>
      </c>
      <c r="B447" s="98" t="inlineStr">
        <is>
          <t>Fecha</t>
        </is>
      </c>
      <c r="C447" s="98" t="inlineStr">
        <is>
          <t>Cajero</t>
        </is>
      </c>
      <c r="D447" s="98" t="inlineStr">
        <is>
          <t>Nro Voucher</t>
        </is>
      </c>
      <c r="E447" s="98" t="inlineStr">
        <is>
          <t>Nro Cuenta</t>
        </is>
      </c>
      <c r="F447" s="98" t="inlineStr">
        <is>
          <t>Tipo Ingreso</t>
        </is>
      </c>
      <c r="G447" s="99" t="n"/>
      <c r="H447" s="100" t="n"/>
      <c r="I447" s="98" t="inlineStr">
        <is>
          <t>TIPO DE INGRESO</t>
        </is>
      </c>
      <c r="J447" s="98" t="inlineStr">
        <is>
          <t>Cobrador</t>
        </is>
      </c>
    </row>
    <row r="448">
      <c r="A448" s="101" t="n"/>
      <c r="B448" s="101" t="n"/>
      <c r="C448" s="101" t="n"/>
      <c r="D448" s="101" t="n"/>
      <c r="E448" s="101" t="n"/>
      <c r="F448" s="4" t="inlineStr">
        <is>
          <t>EFECTIVO</t>
        </is>
      </c>
      <c r="G448" s="4" t="inlineStr">
        <is>
          <t>CHEQUE</t>
        </is>
      </c>
      <c r="H448" s="4" t="inlineStr">
        <is>
          <t>TRANSFERENCIA</t>
        </is>
      </c>
      <c r="I448" s="101" t="n"/>
      <c r="J448" s="101" t="n"/>
    </row>
    <row r="449">
      <c r="A449" s="5" t="inlineStr">
        <is>
          <t>CCAJ-TA43/26/2023</t>
        </is>
      </c>
      <c r="B449" s="6" t="n">
        <v>44959.74474748842</v>
      </c>
      <c r="C449" s="5" t="inlineStr">
        <is>
          <t>723 NELVI JUANITA ROMERO CASTILLO</t>
        </is>
      </c>
      <c r="D449" s="7" t="n">
        <v>63232293</v>
      </c>
      <c r="E449" s="8" t="inlineStr">
        <is>
          <t>BISA-100070081</t>
        </is>
      </c>
      <c r="H449" s="9" t="n">
        <v>6240</v>
      </c>
      <c r="I449" s="5" t="inlineStr">
        <is>
          <t>DEPÓSITO BANCARIO</t>
        </is>
      </c>
      <c r="J449" s="8" t="inlineStr">
        <is>
          <t>4648 HUGO PEREDO - T02</t>
        </is>
      </c>
    </row>
    <row r="450">
      <c r="A450" s="5" t="inlineStr">
        <is>
          <t>CCAJ-TA43/26/2023</t>
        </is>
      </c>
      <c r="B450" s="6" t="n">
        <v>44959.74474748842</v>
      </c>
      <c r="C450" s="5" t="inlineStr">
        <is>
          <t>723 NELVI JUANITA ROMERO CASTILLO</t>
        </is>
      </c>
      <c r="D450" s="7" t="n">
        <v>43512689</v>
      </c>
      <c r="E450" s="8" t="inlineStr">
        <is>
          <t>BISA-100070081</t>
        </is>
      </c>
      <c r="H450" s="9" t="n">
        <v>8641.17</v>
      </c>
      <c r="I450" s="5" t="inlineStr">
        <is>
          <t>DEPÓSITO BANCARIO</t>
        </is>
      </c>
      <c r="J450" s="5" t="inlineStr">
        <is>
          <t>2645 ANDRES ESTEBAN SINGURI LLANOS</t>
        </is>
      </c>
    </row>
    <row r="451">
      <c r="A451" s="5" t="inlineStr">
        <is>
          <t>CCAJ-TA43/26/2023</t>
        </is>
      </c>
      <c r="B451" s="6" t="n">
        <v>44959.74474748842</v>
      </c>
      <c r="C451" s="5" t="inlineStr">
        <is>
          <t>723 NELVI JUANITA ROMERO CASTILLO</t>
        </is>
      </c>
      <c r="D451" s="7" t="n">
        <v>3392327</v>
      </c>
      <c r="E451" s="5" t="inlineStr">
        <is>
          <t>BANCO UNION-10000020161539</t>
        </is>
      </c>
      <c r="H451" s="9" t="n">
        <v>333</v>
      </c>
      <c r="I451" s="5" t="inlineStr">
        <is>
          <t>DEPÓSITO BANCARIO</t>
        </is>
      </c>
      <c r="J451" s="5" t="inlineStr">
        <is>
          <t>2779 JUAN PABLO CAMACHO QUISPE</t>
        </is>
      </c>
    </row>
    <row r="452">
      <c r="A452" s="5" t="inlineStr">
        <is>
          <t>CCAJ-TA43/26/2023</t>
        </is>
      </c>
      <c r="B452" s="6" t="n">
        <v>44959.74474748842</v>
      </c>
      <c r="C452" s="5" t="inlineStr">
        <is>
          <t>723 NELVI JUANITA ROMERO CASTILLO</t>
        </is>
      </c>
      <c r="D452" s="7" t="n"/>
      <c r="E452" s="8" t="n"/>
      <c r="F452" s="9" t="n">
        <v>56558.6</v>
      </c>
      <c r="I452" s="10" t="inlineStr">
        <is>
          <t>EFECTIVO</t>
        </is>
      </c>
      <c r="J452" s="5" t="inlineStr">
        <is>
          <t>2456 JOEL MOISES RUEDA DELGADO</t>
        </is>
      </c>
    </row>
    <row r="453">
      <c r="A453" s="5" t="inlineStr">
        <is>
          <t>CCAJ-TA43/26/2023</t>
        </is>
      </c>
      <c r="B453" s="6" t="n">
        <v>44959.74474748842</v>
      </c>
      <c r="C453" s="5" t="inlineStr">
        <is>
          <t>723 NELVI JUANITA ROMERO CASTILLO</t>
        </is>
      </c>
      <c r="D453" s="7" t="n"/>
      <c r="E453" s="8" t="n"/>
      <c r="F453" s="9" t="n">
        <v>2835.7</v>
      </c>
      <c r="I453" s="10" t="inlineStr">
        <is>
          <t>EFECTIVO</t>
        </is>
      </c>
      <c r="J453" s="8" t="inlineStr">
        <is>
          <t>2581 EDGAR FLORES MARQUEZ</t>
        </is>
      </c>
    </row>
    <row r="454">
      <c r="A454" s="5" t="inlineStr">
        <is>
          <t>CCAJ-TA43/26/2023</t>
        </is>
      </c>
      <c r="B454" s="6" t="n">
        <v>44959.74474748842</v>
      </c>
      <c r="C454" s="5" t="inlineStr">
        <is>
          <t>723 NELVI JUANITA ROMERO CASTILLO</t>
        </is>
      </c>
      <c r="D454" s="7" t="n"/>
      <c r="E454" s="8" t="n"/>
      <c r="F454" s="9" t="n">
        <v>177656</v>
      </c>
      <c r="I454" s="10" t="inlineStr">
        <is>
          <t>EFECTIVO</t>
        </is>
      </c>
      <c r="J454" s="5" t="inlineStr">
        <is>
          <t>2645 ANDRES ESTEBAN SINGURI LLANOS</t>
        </is>
      </c>
    </row>
    <row r="455">
      <c r="A455" s="5" t="inlineStr">
        <is>
          <t>CCAJ-TA43/26/2023</t>
        </is>
      </c>
      <c r="B455" s="6" t="n">
        <v>44959.74474748842</v>
      </c>
      <c r="C455" s="5" t="inlineStr">
        <is>
          <t>723 NELVI JUANITA ROMERO CASTILLO</t>
        </is>
      </c>
      <c r="D455" s="7" t="n"/>
      <c r="E455" s="8" t="n"/>
      <c r="F455" s="9" t="n">
        <v>2835.5</v>
      </c>
      <c r="I455" s="10" t="inlineStr">
        <is>
          <t>EFECTIVO</t>
        </is>
      </c>
      <c r="J455" s="5" t="inlineStr">
        <is>
          <t>2779 JUAN PABLO CAMACHO QUISPE</t>
        </is>
      </c>
    </row>
    <row r="456">
      <c r="A456" s="5" t="inlineStr">
        <is>
          <t>CCAJ-TA43/26/2023</t>
        </is>
      </c>
      <c r="B456" s="6" t="n">
        <v>44959.74474748842</v>
      </c>
      <c r="C456" s="5" t="inlineStr">
        <is>
          <t>723 NELVI JUANITA ROMERO CASTILLO</t>
        </is>
      </c>
      <c r="D456" s="7" t="n"/>
      <c r="E456" s="8" t="n"/>
      <c r="F456" s="9" t="n">
        <v>3793.8</v>
      </c>
      <c r="I456" s="10" t="inlineStr">
        <is>
          <t>EFECTIVO</t>
        </is>
      </c>
      <c r="J456" s="8" t="inlineStr">
        <is>
          <t>4648 HUGO PEREDO - T02</t>
        </is>
      </c>
    </row>
    <row r="457">
      <c r="A457" s="11" t="inlineStr">
        <is>
          <t>SAP</t>
        </is>
      </c>
      <c r="B457" s="3" t="n"/>
      <c r="C457" s="3" t="n"/>
      <c r="D457" s="7" t="n"/>
      <c r="E457" s="8" t="n"/>
      <c r="F457" s="12">
        <f>SUM(F449:G456)</f>
        <v/>
      </c>
      <c r="H457" s="9" t="n"/>
      <c r="I457" s="10" t="n"/>
      <c r="J457" s="5" t="n"/>
    </row>
    <row r="458" ht="15.75" customHeight="1">
      <c r="A458" s="13" t="inlineStr">
        <is>
          <t>FECHA</t>
        </is>
      </c>
      <c r="B458" s="13" t="inlineStr">
        <is>
          <t>CIERRE DE CAJA</t>
        </is>
      </c>
      <c r="C458" s="13" t="inlineStr">
        <is>
          <t>IMPORTE</t>
        </is>
      </c>
      <c r="D458" s="14" t="n">
        <v>112722299</v>
      </c>
      <c r="E458" s="8" t="n"/>
      <c r="H458" s="9" t="n"/>
      <c r="I458" s="10" t="n"/>
      <c r="J458" s="5" t="n"/>
    </row>
    <row r="459">
      <c r="A459" s="5" t="n"/>
      <c r="B459" s="6" t="n"/>
      <c r="C459" s="5" t="n"/>
      <c r="D459" s="7" t="n"/>
      <c r="E459" s="8" t="n"/>
      <c r="H459" s="9" t="n"/>
      <c r="I459" s="10" t="n"/>
      <c r="J459" s="5" t="n"/>
    </row>
    <row r="460">
      <c r="A460" s="85" t="inlineStr">
        <is>
          <t xml:space="preserve">SE QUEDÓ CON LA REFERENCIA QUE REALIZO EL BOOT NO SE CAMBIO A TRASLADO ETV EN EL TRASLADO ETV </t>
        </is>
      </c>
      <c r="B460" s="86" t="n"/>
      <c r="C460" s="86" t="n"/>
      <c r="D460" s="87" t="n"/>
    </row>
    <row r="462">
      <c r="A462" s="1" t="inlineStr">
        <is>
          <t>Cierre Caja</t>
        </is>
      </c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3" t="inlineStr">
        <is>
          <t>Del 03/02/2023</t>
        </is>
      </c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98" t="inlineStr">
        <is>
          <t>Cierre Caja</t>
        </is>
      </c>
      <c r="B464" s="98" t="inlineStr">
        <is>
          <t>Fecha</t>
        </is>
      </c>
      <c r="C464" s="98" t="inlineStr">
        <is>
          <t>Cajero</t>
        </is>
      </c>
      <c r="D464" s="98" t="inlineStr">
        <is>
          <t>Nro Voucher</t>
        </is>
      </c>
      <c r="E464" s="98" t="inlineStr">
        <is>
          <t>Nro Cuenta</t>
        </is>
      </c>
      <c r="F464" s="98" t="inlineStr">
        <is>
          <t>Tipo Ingreso</t>
        </is>
      </c>
      <c r="G464" s="99" t="n"/>
      <c r="H464" s="100" t="n"/>
      <c r="I464" s="98" t="inlineStr">
        <is>
          <t>TIPO DE INGRESO</t>
        </is>
      </c>
      <c r="J464" s="98" t="inlineStr">
        <is>
          <t>Cobrador</t>
        </is>
      </c>
    </row>
    <row r="465">
      <c r="A465" s="101" t="n"/>
      <c r="B465" s="101" t="n"/>
      <c r="C465" s="101" t="n"/>
      <c r="D465" s="101" t="n"/>
      <c r="E465" s="101" t="n"/>
      <c r="F465" s="4" t="inlineStr">
        <is>
          <t>EFECTIVO</t>
        </is>
      </c>
      <c r="G465" s="4" t="inlineStr">
        <is>
          <t>CHEQUE</t>
        </is>
      </c>
      <c r="H465" s="4" t="inlineStr">
        <is>
          <t>TRANSFERENCIA</t>
        </is>
      </c>
      <c r="I465" s="101" t="n"/>
      <c r="J465" s="101" t="n"/>
    </row>
    <row r="466">
      <c r="A466" s="5" t="inlineStr">
        <is>
          <t>CCAJ-TA43/27/2023</t>
        </is>
      </c>
      <c r="B466" s="6" t="n">
        <v>44960.62650724537</v>
      </c>
      <c r="C466" s="5" t="inlineStr">
        <is>
          <t>723 NELVI JUANITA ROMERO CASTILLO</t>
        </is>
      </c>
      <c r="D466" s="7" t="n"/>
      <c r="E466" s="8" t="n"/>
      <c r="F466" s="9" t="n">
        <v>4961.4</v>
      </c>
      <c r="I466" s="10" t="inlineStr">
        <is>
          <t>EFECTIVO</t>
        </is>
      </c>
      <c r="J466" s="5" t="inlineStr">
        <is>
          <t>2456 JOEL MOISES RUEDA DELGADO</t>
        </is>
      </c>
    </row>
    <row r="467">
      <c r="A467" s="5" t="inlineStr">
        <is>
          <t>CCAJ-TA43/27/2023</t>
        </is>
      </c>
      <c r="B467" s="6" t="n">
        <v>44960.62650724537</v>
      </c>
      <c r="C467" s="5" t="inlineStr">
        <is>
          <t>723 NELVI JUANITA ROMERO CASTILLO</t>
        </is>
      </c>
      <c r="D467" s="7" t="n"/>
      <c r="E467" s="8" t="n"/>
      <c r="F467" s="9" t="n">
        <v>21654.3</v>
      </c>
      <c r="I467" s="10" t="inlineStr">
        <is>
          <t>EFECTIVO</t>
        </is>
      </c>
      <c r="J467" s="5" t="inlineStr">
        <is>
          <t>2645 ANDRES ESTEBAN SINGURI LLANOS</t>
        </is>
      </c>
    </row>
    <row r="468">
      <c r="A468" s="11" t="inlineStr">
        <is>
          <t>SAP</t>
        </is>
      </c>
      <c r="B468" s="3" t="n"/>
      <c r="C468" s="3" t="n"/>
      <c r="D468" s="7" t="n"/>
      <c r="E468" s="8" t="n"/>
      <c r="F468" s="37">
        <f>SUM(F466:F467)</f>
        <v/>
      </c>
      <c r="H468" s="9" t="n"/>
      <c r="I468" s="10" t="n"/>
      <c r="J468" s="5" t="n"/>
    </row>
    <row r="469" ht="15.75" customHeight="1">
      <c r="A469" s="13" t="inlineStr">
        <is>
          <t>FECHA</t>
        </is>
      </c>
      <c r="B469" s="13" t="inlineStr">
        <is>
          <t>CIERRE DE CAJA</t>
        </is>
      </c>
      <c r="C469" s="13" t="inlineStr">
        <is>
          <t>IMPORTE</t>
        </is>
      </c>
      <c r="D469" s="14" t="n">
        <v>112729131</v>
      </c>
      <c r="E469" s="8" t="n"/>
      <c r="H469" s="9" t="n"/>
      <c r="I469" s="10" t="n"/>
      <c r="J469" s="5" t="n"/>
    </row>
    <row r="470">
      <c r="A470" s="5" t="n"/>
      <c r="B470" s="6" t="n"/>
      <c r="C470" s="5" t="n"/>
      <c r="D470" s="7" t="n"/>
      <c r="E470" s="8" t="n"/>
      <c r="H470" s="9" t="n"/>
      <c r="I470" s="10" t="n"/>
      <c r="J470" s="5" t="n"/>
    </row>
    <row r="471">
      <c r="A471" s="5" t="n"/>
      <c r="B471" s="6" t="n"/>
      <c r="C471" s="5" t="n"/>
      <c r="D471" s="7" t="n"/>
      <c r="E471" s="8" t="n"/>
      <c r="H471" s="9" t="n"/>
      <c r="I471" s="10" t="n"/>
      <c r="J471" s="5" t="n"/>
    </row>
    <row r="472">
      <c r="A472" s="1" t="inlineStr">
        <is>
          <t>Cierre Caja</t>
        </is>
      </c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3" t="inlineStr">
        <is>
          <t>Del 04/02/2023</t>
        </is>
      </c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98" t="inlineStr">
        <is>
          <t>Cierre Caja</t>
        </is>
      </c>
      <c r="B474" s="98" t="inlineStr">
        <is>
          <t>Fecha</t>
        </is>
      </c>
      <c r="C474" s="98" t="inlineStr">
        <is>
          <t>Cajero</t>
        </is>
      </c>
      <c r="D474" s="98" t="inlineStr">
        <is>
          <t>Nro Voucher</t>
        </is>
      </c>
      <c r="E474" s="98" t="inlineStr">
        <is>
          <t>Nro Cuenta</t>
        </is>
      </c>
      <c r="F474" s="98" t="inlineStr">
        <is>
          <t>Tipo Ingreso</t>
        </is>
      </c>
      <c r="G474" s="99" t="n"/>
      <c r="H474" s="100" t="n"/>
      <c r="I474" s="98" t="inlineStr">
        <is>
          <t>TIPO DE INGRESO</t>
        </is>
      </c>
      <c r="J474" s="98" t="inlineStr">
        <is>
          <t>Cobrador</t>
        </is>
      </c>
    </row>
    <row r="475">
      <c r="A475" s="101" t="n"/>
      <c r="B475" s="101" t="n"/>
      <c r="C475" s="101" t="n"/>
      <c r="D475" s="101" t="n"/>
      <c r="E475" s="101" t="n"/>
      <c r="F475" s="4" t="inlineStr">
        <is>
          <t>EFECTIVO</t>
        </is>
      </c>
      <c r="G475" s="4" t="inlineStr">
        <is>
          <t>CHEQUE</t>
        </is>
      </c>
      <c r="H475" s="4" t="inlineStr">
        <is>
          <t>TRANSFERENCIA</t>
        </is>
      </c>
      <c r="I475" s="101" t="n"/>
      <c r="J475" s="101" t="n"/>
    </row>
    <row r="476">
      <c r="A476" s="5" t="inlineStr">
        <is>
          <t>CCAJ-TA43/28/2023</t>
        </is>
      </c>
      <c r="B476" s="6" t="n">
        <v>44961.63039203703</v>
      </c>
      <c r="C476" s="5" t="inlineStr">
        <is>
          <t>723 NELVI JUANITA ROMERO CASTILLO</t>
        </is>
      </c>
      <c r="D476" s="7" t="n"/>
      <c r="E476" s="8" t="n"/>
      <c r="G476" s="9" t="n">
        <v>1630.8</v>
      </c>
      <c r="I476" s="10" t="inlineStr">
        <is>
          <t>CHEQUE</t>
        </is>
      </c>
      <c r="J476" s="5" t="inlineStr">
        <is>
          <t>2645 ANDRES ESTEBAN SINGURI LLANOS</t>
        </is>
      </c>
    </row>
    <row r="477">
      <c r="A477" s="5" t="inlineStr">
        <is>
          <t>CCAJ-TA43/28/2023</t>
        </is>
      </c>
      <c r="B477" s="6" t="n">
        <v>44961.63039203703</v>
      </c>
      <c r="C477" s="5" t="inlineStr">
        <is>
          <t>723 NELVI JUANITA ROMERO CASTILLO</t>
        </is>
      </c>
      <c r="D477" s="7" t="n">
        <v>53142997</v>
      </c>
      <c r="E477" s="8" t="inlineStr">
        <is>
          <t>BISA-100070081</t>
        </is>
      </c>
      <c r="H477" s="9" t="n">
        <v>591.6</v>
      </c>
      <c r="I477" s="5" t="inlineStr">
        <is>
          <t>DEPÓSITO BANCARIO</t>
        </is>
      </c>
      <c r="J477" s="8" t="inlineStr">
        <is>
          <t>2581 EDGAR FLORES MARQUEZ</t>
        </is>
      </c>
    </row>
    <row r="478">
      <c r="A478" s="5" t="inlineStr">
        <is>
          <t>CCAJ-TA43/28/2023</t>
        </is>
      </c>
      <c r="B478" s="6" t="n">
        <v>44961.63039203703</v>
      </c>
      <c r="C478" s="5" t="inlineStr">
        <is>
          <t>723 NELVI JUANITA ROMERO CASTILLO</t>
        </is>
      </c>
      <c r="D478" s="7" t="n">
        <v>53140255</v>
      </c>
      <c r="E478" s="8" t="inlineStr">
        <is>
          <t>BISA-100070081</t>
        </is>
      </c>
      <c r="H478" s="9" t="n">
        <v>553</v>
      </c>
      <c r="I478" s="5" t="inlineStr">
        <is>
          <t>DEPÓSITO BANCARIO</t>
        </is>
      </c>
      <c r="J478" s="8" t="inlineStr">
        <is>
          <t>2581 EDGAR FLORES MARQUEZ</t>
        </is>
      </c>
    </row>
    <row r="479">
      <c r="A479" s="5" t="inlineStr">
        <is>
          <t>CCAJ-TA43/28/2023</t>
        </is>
      </c>
      <c r="B479" s="6" t="n">
        <v>44961.63039203703</v>
      </c>
      <c r="C479" s="5" t="inlineStr">
        <is>
          <t>723 NELVI JUANITA ROMERO CASTILLO</t>
        </is>
      </c>
      <c r="D479" s="7" t="n"/>
      <c r="E479" s="8" t="n"/>
      <c r="F479" s="9" t="n">
        <v>6640.5</v>
      </c>
      <c r="I479" s="10" t="inlineStr">
        <is>
          <t>EFECTIVO</t>
        </is>
      </c>
      <c r="J479" s="8" t="inlineStr">
        <is>
          <t>2581 EDGAR FLORES MARQUEZ</t>
        </is>
      </c>
    </row>
    <row r="480">
      <c r="A480" s="5" t="inlineStr">
        <is>
          <t>CCAJ-TA43/28/2023</t>
        </is>
      </c>
      <c r="B480" s="6" t="n">
        <v>44961.63039203703</v>
      </c>
      <c r="C480" s="5" t="inlineStr">
        <is>
          <t>723 NELVI JUANITA ROMERO CASTILLO</t>
        </is>
      </c>
      <c r="D480" s="7" t="n"/>
      <c r="E480" s="8" t="n"/>
      <c r="F480" s="9" t="n">
        <v>18042.9</v>
      </c>
      <c r="I480" s="10" t="inlineStr">
        <is>
          <t>EFECTIVO</t>
        </is>
      </c>
      <c r="J480" s="5" t="inlineStr">
        <is>
          <t>2645 ANDRES ESTEBAN SINGURI LLANOS</t>
        </is>
      </c>
    </row>
    <row r="481">
      <c r="A481" s="5" t="inlineStr">
        <is>
          <t>CCAJ-TA43/28/2023</t>
        </is>
      </c>
      <c r="B481" s="6" t="n">
        <v>44961.63039203703</v>
      </c>
      <c r="C481" s="5" t="inlineStr">
        <is>
          <t>723 NELVI JUANITA ROMERO CASTILLO</t>
        </is>
      </c>
      <c r="D481" s="7" t="n"/>
      <c r="E481" s="8" t="n"/>
      <c r="F481" s="9" t="n">
        <v>41532.6</v>
      </c>
      <c r="I481" s="10" t="inlineStr">
        <is>
          <t>EFECTIVO</t>
        </is>
      </c>
      <c r="J481" s="5" t="inlineStr">
        <is>
          <t>2779 JUAN PABLO CAMACHO QUISPE</t>
        </is>
      </c>
    </row>
    <row r="482">
      <c r="A482" s="11" t="inlineStr">
        <is>
          <t>SAP</t>
        </is>
      </c>
      <c r="B482" s="3" t="n"/>
      <c r="C482" s="3" t="n"/>
      <c r="D482" s="7" t="n"/>
      <c r="E482" s="8" t="n"/>
      <c r="F482" s="12">
        <f>SUM(F476:G481)</f>
        <v/>
      </c>
      <c r="H482" s="9" t="n"/>
      <c r="I482" s="10" t="n"/>
      <c r="J482" s="5" t="n"/>
    </row>
    <row r="483" ht="15.75" customHeight="1">
      <c r="A483" s="13" t="inlineStr">
        <is>
          <t>FECHA</t>
        </is>
      </c>
      <c r="B483" s="13" t="inlineStr">
        <is>
          <t>CIERRE DE CAJA</t>
        </is>
      </c>
      <c r="C483" s="13" t="inlineStr">
        <is>
          <t>IMPORTE</t>
        </is>
      </c>
      <c r="D483" s="14" t="n">
        <v>112729132</v>
      </c>
      <c r="E483" s="8" t="n"/>
      <c r="H483" s="9" t="n"/>
      <c r="I483" s="10" t="n"/>
      <c r="J483" s="5" t="n"/>
    </row>
    <row r="486">
      <c r="A486" s="1" t="inlineStr">
        <is>
          <t>Cierre Caja</t>
        </is>
      </c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3" t="inlineStr">
        <is>
          <t>Del 06/02/2023</t>
        </is>
      </c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98" t="inlineStr">
        <is>
          <t>Cierre Caja</t>
        </is>
      </c>
      <c r="B488" s="98" t="inlineStr">
        <is>
          <t>Fecha</t>
        </is>
      </c>
      <c r="C488" s="98" t="inlineStr">
        <is>
          <t>Cajero</t>
        </is>
      </c>
      <c r="D488" s="98" t="inlineStr">
        <is>
          <t>Nro Voucher</t>
        </is>
      </c>
      <c r="E488" s="98" t="inlineStr">
        <is>
          <t>Nro Cuenta</t>
        </is>
      </c>
      <c r="F488" s="98" t="inlineStr">
        <is>
          <t>Tipo Ingreso</t>
        </is>
      </c>
      <c r="G488" s="99" t="n"/>
      <c r="H488" s="100" t="n"/>
      <c r="I488" s="98" t="inlineStr">
        <is>
          <t>TIPO DE INGRESO</t>
        </is>
      </c>
      <c r="J488" s="98" t="inlineStr">
        <is>
          <t>Cobrador</t>
        </is>
      </c>
    </row>
    <row r="489">
      <c r="A489" s="101" t="n"/>
      <c r="B489" s="101" t="n"/>
      <c r="C489" s="101" t="n"/>
      <c r="D489" s="101" t="n"/>
      <c r="E489" s="101" t="n"/>
      <c r="F489" s="4" t="inlineStr">
        <is>
          <t>EFECTIVO</t>
        </is>
      </c>
      <c r="G489" s="4" t="inlineStr">
        <is>
          <t>CHEQUE</t>
        </is>
      </c>
      <c r="H489" s="4" t="inlineStr">
        <is>
          <t>TRANSFERENCIA</t>
        </is>
      </c>
      <c r="I489" s="101" t="n"/>
      <c r="J489" s="101" t="n"/>
    </row>
    <row r="490">
      <c r="A490" s="5" t="inlineStr">
        <is>
          <t>CCAJ-TA43/29/2023</t>
        </is>
      </c>
      <c r="B490" s="6" t="n">
        <v>44963.61856126157</v>
      </c>
      <c r="C490" s="5" t="inlineStr">
        <is>
          <t>723 NELVI JUANITA ROMERO CASTILLO</t>
        </is>
      </c>
      <c r="D490" s="7" t="n"/>
      <c r="E490" s="8" t="n"/>
      <c r="F490" s="9" t="n">
        <v>20856.3</v>
      </c>
      <c r="I490" s="10" t="inlineStr">
        <is>
          <t>EFECTIVO</t>
        </is>
      </c>
      <c r="J490" s="5" t="inlineStr">
        <is>
          <t>2456 JOEL MOISES RUEDA DELGADO</t>
        </is>
      </c>
    </row>
    <row r="491">
      <c r="A491" s="11" t="inlineStr">
        <is>
          <t>SAP</t>
        </is>
      </c>
      <c r="B491" s="3" t="n"/>
      <c r="C491" s="3" t="n"/>
      <c r="D491" s="7" t="n"/>
      <c r="E491" s="8" t="n"/>
      <c r="H491" s="9" t="n"/>
      <c r="I491" s="10" t="n"/>
      <c r="J491" s="5" t="n"/>
    </row>
    <row r="492">
      <c r="A492" s="13" t="inlineStr">
        <is>
          <t>FECHA</t>
        </is>
      </c>
      <c r="B492" s="13" t="inlineStr">
        <is>
          <t>CIERRE DE CAJA</t>
        </is>
      </c>
      <c r="C492" s="13" t="inlineStr">
        <is>
          <t>IMPORTE</t>
        </is>
      </c>
      <c r="D492" s="7" t="n"/>
      <c r="E492" s="8" t="n"/>
      <c r="H492" s="9" t="n"/>
      <c r="I492" s="10" t="n"/>
      <c r="J492" s="5" t="n"/>
    </row>
    <row r="493">
      <c r="A493" s="5" t="n"/>
      <c r="B493" s="6" t="n"/>
      <c r="C493" s="5" t="n"/>
      <c r="D493" s="7" t="n"/>
      <c r="E493" s="8" t="n"/>
      <c r="H493" s="9" t="n"/>
      <c r="I493" s="10" t="n"/>
      <c r="J493" s="5" t="n"/>
    </row>
  </sheetData>
  <mergeCells count="272">
    <mergeCell ref="I474:I475"/>
    <mergeCell ref="J474:J475"/>
    <mergeCell ref="A474:A475"/>
    <mergeCell ref="B474:B475"/>
    <mergeCell ref="C474:C475"/>
    <mergeCell ref="D474:D475"/>
    <mergeCell ref="E474:E475"/>
    <mergeCell ref="F474:H474"/>
    <mergeCell ref="A464:A465"/>
    <mergeCell ref="B464:B465"/>
    <mergeCell ref="C464:C465"/>
    <mergeCell ref="D464:D465"/>
    <mergeCell ref="E464:E465"/>
    <mergeCell ref="F464:H464"/>
    <mergeCell ref="I464:I465"/>
    <mergeCell ref="J464:J465"/>
    <mergeCell ref="A406:A407"/>
    <mergeCell ref="B406:B407"/>
    <mergeCell ref="C406:C407"/>
    <mergeCell ref="D406:D407"/>
    <mergeCell ref="E406:E407"/>
    <mergeCell ref="F406:H406"/>
    <mergeCell ref="I406:I407"/>
    <mergeCell ref="J406:J407"/>
    <mergeCell ref="I435:I436"/>
    <mergeCell ref="J435:J436"/>
    <mergeCell ref="A435:A436"/>
    <mergeCell ref="B435:B436"/>
    <mergeCell ref="C435:C436"/>
    <mergeCell ref="D435:D436"/>
    <mergeCell ref="E435:E436"/>
    <mergeCell ref="F435:H435"/>
    <mergeCell ref="I389:I390"/>
    <mergeCell ref="J389:J390"/>
    <mergeCell ref="A389:A390"/>
    <mergeCell ref="B389:B390"/>
    <mergeCell ref="C389:C390"/>
    <mergeCell ref="D389:D390"/>
    <mergeCell ref="E389:E390"/>
    <mergeCell ref="F389:H389"/>
    <mergeCell ref="A375:A376"/>
    <mergeCell ref="B375:B376"/>
    <mergeCell ref="C375:C376"/>
    <mergeCell ref="D375:D376"/>
    <mergeCell ref="E375:E376"/>
    <mergeCell ref="F375:H375"/>
    <mergeCell ref="I375:I376"/>
    <mergeCell ref="J375:J376"/>
    <mergeCell ref="I362:I363"/>
    <mergeCell ref="J362:J363"/>
    <mergeCell ref="A362:A363"/>
    <mergeCell ref="B362:B363"/>
    <mergeCell ref="C362:C363"/>
    <mergeCell ref="D362:D363"/>
    <mergeCell ref="E362:E363"/>
    <mergeCell ref="F362:H362"/>
    <mergeCell ref="A330:A331"/>
    <mergeCell ref="B330:B331"/>
    <mergeCell ref="C330:C331"/>
    <mergeCell ref="D330:D331"/>
    <mergeCell ref="E330:E331"/>
    <mergeCell ref="F330:H330"/>
    <mergeCell ref="I330:I331"/>
    <mergeCell ref="J330:J331"/>
    <mergeCell ref="A350:A351"/>
    <mergeCell ref="B350:B351"/>
    <mergeCell ref="C350:C351"/>
    <mergeCell ref="D350:D351"/>
    <mergeCell ref="E350:E351"/>
    <mergeCell ref="F350:H350"/>
    <mergeCell ref="I350:I351"/>
    <mergeCell ref="J350:J351"/>
    <mergeCell ref="A339:A340"/>
    <mergeCell ref="B339:B340"/>
    <mergeCell ref="C339:C340"/>
    <mergeCell ref="D339:D340"/>
    <mergeCell ref="E339:E340"/>
    <mergeCell ref="F339:H339"/>
    <mergeCell ref="I339:I340"/>
    <mergeCell ref="J339:J340"/>
    <mergeCell ref="I314:I315"/>
    <mergeCell ref="J314:J315"/>
    <mergeCell ref="A314:A315"/>
    <mergeCell ref="B314:B315"/>
    <mergeCell ref="C314:C315"/>
    <mergeCell ref="D314:D315"/>
    <mergeCell ref="E314:E315"/>
    <mergeCell ref="F314:H314"/>
    <mergeCell ref="J37:J38"/>
    <mergeCell ref="I82:I83"/>
    <mergeCell ref="J82:J83"/>
    <mergeCell ref="F82:H82"/>
    <mergeCell ref="F37:H37"/>
    <mergeCell ref="I73:I74"/>
    <mergeCell ref="J73:J74"/>
    <mergeCell ref="F73:H73"/>
    <mergeCell ref="A37:A38"/>
    <mergeCell ref="B37:B38"/>
    <mergeCell ref="C37:C38"/>
    <mergeCell ref="D37:D38"/>
    <mergeCell ref="E37:E38"/>
    <mergeCell ref="A82:A83"/>
    <mergeCell ref="B82:B83"/>
    <mergeCell ref="A73:A74"/>
    <mergeCell ref="B73:B74"/>
    <mergeCell ref="C73:C74"/>
    <mergeCell ref="D73:D74"/>
    <mergeCell ref="E73:E74"/>
    <mergeCell ref="C82:C83"/>
    <mergeCell ref="D82:D83"/>
    <mergeCell ref="E82:E83"/>
    <mergeCell ref="I37:I38"/>
    <mergeCell ref="I109:I110"/>
    <mergeCell ref="F120:H120"/>
    <mergeCell ref="I120:I121"/>
    <mergeCell ref="F151:H151"/>
    <mergeCell ref="I151:I152"/>
    <mergeCell ref="F97:H97"/>
    <mergeCell ref="I97:I98"/>
    <mergeCell ref="B120:B121"/>
    <mergeCell ref="C120:C121"/>
    <mergeCell ref="D120:D121"/>
    <mergeCell ref="J151:J152"/>
    <mergeCell ref="A151:A152"/>
    <mergeCell ref="B151:B152"/>
    <mergeCell ref="C151:C152"/>
    <mergeCell ref="D151:D152"/>
    <mergeCell ref="E151:E152"/>
    <mergeCell ref="I192:I193"/>
    <mergeCell ref="J192:J193"/>
    <mergeCell ref="A192:A193"/>
    <mergeCell ref="B192:B193"/>
    <mergeCell ref="C192:C193"/>
    <mergeCell ref="D192:D193"/>
    <mergeCell ref="E192:E193"/>
    <mergeCell ref="F192:H192"/>
    <mergeCell ref="J178:J179"/>
    <mergeCell ref="A178:A179"/>
    <mergeCell ref="B178:B179"/>
    <mergeCell ref="C178:C179"/>
    <mergeCell ref="D178:D179"/>
    <mergeCell ref="E178:E179"/>
    <mergeCell ref="F178:H178"/>
    <mergeCell ref="J161:J162"/>
    <mergeCell ref="D161:D162"/>
    <mergeCell ref="E161:E162"/>
    <mergeCell ref="J3:J4"/>
    <mergeCell ref="A23:A24"/>
    <mergeCell ref="B23:B24"/>
    <mergeCell ref="C23:C24"/>
    <mergeCell ref="D23:D24"/>
    <mergeCell ref="E23:E24"/>
    <mergeCell ref="A3:A4"/>
    <mergeCell ref="B3:B4"/>
    <mergeCell ref="C3:C4"/>
    <mergeCell ref="D3:D4"/>
    <mergeCell ref="E3:E4"/>
    <mergeCell ref="F23:H23"/>
    <mergeCell ref="I23:I24"/>
    <mergeCell ref="J23:J24"/>
    <mergeCell ref="F3:H3"/>
    <mergeCell ref="I3:I4"/>
    <mergeCell ref="J97:J98"/>
    <mergeCell ref="A97:A98"/>
    <mergeCell ref="B97:B98"/>
    <mergeCell ref="C97:C98"/>
    <mergeCell ref="D97:D98"/>
    <mergeCell ref="E97:E98"/>
    <mergeCell ref="F109:H109"/>
    <mergeCell ref="E120:E121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J109:J110"/>
    <mergeCell ref="A109:A110"/>
    <mergeCell ref="B109:B110"/>
    <mergeCell ref="C109:C110"/>
    <mergeCell ref="D109:D110"/>
    <mergeCell ref="E109:E110"/>
    <mergeCell ref="J120:J121"/>
    <mergeCell ref="A120:A121"/>
    <mergeCell ref="A161:A162"/>
    <mergeCell ref="B161:B162"/>
    <mergeCell ref="C161:C162"/>
    <mergeCell ref="F161:H161"/>
    <mergeCell ref="I161:I162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178:I179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A282:A283"/>
    <mergeCell ref="B282:B283"/>
    <mergeCell ref="C282:C283"/>
    <mergeCell ref="D282:D283"/>
    <mergeCell ref="E282:E283"/>
    <mergeCell ref="F282:H282"/>
    <mergeCell ref="I282:I283"/>
    <mergeCell ref="J282:J283"/>
    <mergeCell ref="A296:A297"/>
    <mergeCell ref="B296:B297"/>
    <mergeCell ref="C296:C297"/>
    <mergeCell ref="D296:D297"/>
    <mergeCell ref="E296:E297"/>
    <mergeCell ref="F296:H296"/>
    <mergeCell ref="I296:I297"/>
    <mergeCell ref="J296:J297"/>
    <mergeCell ref="A488:A489"/>
    <mergeCell ref="B488:B489"/>
    <mergeCell ref="C488:C489"/>
    <mergeCell ref="D488:D489"/>
    <mergeCell ref="E488:E489"/>
    <mergeCell ref="F488:H488"/>
    <mergeCell ref="I488:I489"/>
    <mergeCell ref="J488:J489"/>
    <mergeCell ref="I421:I422"/>
    <mergeCell ref="J421:J422"/>
    <mergeCell ref="A421:A422"/>
    <mergeCell ref="B421:B422"/>
    <mergeCell ref="C421:C422"/>
    <mergeCell ref="D421:D422"/>
    <mergeCell ref="E421:E422"/>
    <mergeCell ref="F421:H421"/>
    <mergeCell ref="C447:C448"/>
    <mergeCell ref="D447:D448"/>
    <mergeCell ref="E447:E448"/>
    <mergeCell ref="F447:H447"/>
    <mergeCell ref="I447:I448"/>
    <mergeCell ref="J447:J448"/>
    <mergeCell ref="A447:A448"/>
    <mergeCell ref="B447:B448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37"/>
  <sheetViews>
    <sheetView topLeftCell="A322" workbookViewId="0">
      <selection activeCell="E326" sqref="E32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CCAJ-TA06/303/22</t>
        </is>
      </c>
      <c r="B5" s="6" t="n">
        <v>44925.75609115741</v>
      </c>
      <c r="C5" s="5" t="inlineStr">
        <is>
          <t>3550 BELZA GUTIERREZ CONDORI</t>
        </is>
      </c>
      <c r="D5" s="7" t="n"/>
      <c r="E5" s="8" t="n"/>
      <c r="F5" s="9" t="n">
        <v>3549.51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CCAJ-TA06/303/22</t>
        </is>
      </c>
      <c r="B6" s="6" t="n">
        <v>44925.75609115741</v>
      </c>
      <c r="C6" s="5" t="inlineStr">
        <is>
          <t>3550 BELZA GUTIERREZ CONDORI</t>
        </is>
      </c>
      <c r="D6" s="7" t="n"/>
      <c r="E6" s="8" t="n"/>
      <c r="H6" s="9" t="n">
        <v>392.7</v>
      </c>
      <c r="I6" s="5" t="inlineStr">
        <is>
          <t>TARJETA DE DÉBITO/CRÉDITO</t>
        </is>
      </c>
      <c r="J6" s="5" t="inlineStr">
        <is>
          <t>3550 BELZA GUTIERREZ CONDORI</t>
        </is>
      </c>
    </row>
    <row r="7">
      <c r="A7" s="5" t="inlineStr">
        <is>
          <t>CCAJ-TA06/303/22</t>
        </is>
      </c>
      <c r="B7" s="6" t="n">
        <v>44925.75609115741</v>
      </c>
      <c r="C7" s="5" t="inlineStr">
        <is>
          <t>3550 BELZA GUTIERREZ CONDORI</t>
        </is>
      </c>
      <c r="D7" s="7" t="n"/>
      <c r="E7" s="8" t="n"/>
      <c r="H7" s="9" t="n">
        <v>155</v>
      </c>
      <c r="I7" s="10" t="inlineStr">
        <is>
          <t>CÓDIGO QR</t>
        </is>
      </c>
      <c r="J7" s="5" t="inlineStr">
        <is>
          <t>3550 BELZA GUTIERREZ CONDORI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112517548</v>
      </c>
      <c r="E9" s="14" t="n">
        <v>112517734</v>
      </c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31/12/2022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98" t="inlineStr">
        <is>
          <t>Cierre Caja</t>
        </is>
      </c>
      <c r="B14" s="98" t="inlineStr">
        <is>
          <t>Fecha</t>
        </is>
      </c>
      <c r="C14" s="98" t="inlineStr">
        <is>
          <t>Cajero</t>
        </is>
      </c>
      <c r="D14" s="98" t="inlineStr">
        <is>
          <t>Nro Voucher</t>
        </is>
      </c>
      <c r="E14" s="98" t="inlineStr">
        <is>
          <t>Nro Cuenta</t>
        </is>
      </c>
      <c r="F14" s="98" t="inlineStr">
        <is>
          <t>Tipo Ingreso</t>
        </is>
      </c>
      <c r="G14" s="99" t="n"/>
      <c r="H14" s="100" t="n"/>
      <c r="I14" s="98" t="inlineStr">
        <is>
          <t>TIPO DE INGRESO</t>
        </is>
      </c>
      <c r="J14" s="98" t="inlineStr">
        <is>
          <t>Cobrador</t>
        </is>
      </c>
    </row>
    <row r="15">
      <c r="A15" s="101" t="n"/>
      <c r="B15" s="101" t="n"/>
      <c r="C15" s="101" t="n"/>
      <c r="D15" s="101" t="n"/>
      <c r="E15" s="101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101" t="n"/>
      <c r="J15" s="101" t="n"/>
    </row>
    <row r="16">
      <c r="A16" s="5" t="inlineStr">
        <is>
          <t>CCAJ-TA06/304/22</t>
        </is>
      </c>
      <c r="B16" s="6" t="n">
        <v>44926.54542680555</v>
      </c>
      <c r="C16" s="5" t="inlineStr">
        <is>
          <t>3550 BELZA GUTIERREZ CONDORI</t>
        </is>
      </c>
      <c r="D16" s="7" t="n"/>
      <c r="E16" s="8" t="n"/>
      <c r="F16" s="9" t="n">
        <v>3944.5</v>
      </c>
      <c r="I16" s="10" t="inlineStr">
        <is>
          <t>EFECTIVO</t>
        </is>
      </c>
      <c r="J16" s="5" t="inlineStr">
        <is>
          <t>3550 BELZA GUTIERREZ CONDORI</t>
        </is>
      </c>
    </row>
    <row r="17">
      <c r="A17" s="5" t="inlineStr">
        <is>
          <t>CCAJ-TA06/304/22</t>
        </is>
      </c>
      <c r="B17" s="6" t="n">
        <v>44926.54542680555</v>
      </c>
      <c r="C17" s="5" t="inlineStr">
        <is>
          <t>3550 BELZA GUTIERREZ CONDORI</t>
        </is>
      </c>
      <c r="D17" s="7" t="n"/>
      <c r="E17" s="8" t="n"/>
      <c r="H17" s="9" t="n">
        <v>711.8</v>
      </c>
      <c r="I17" s="5" t="inlineStr">
        <is>
          <t>TARJETA DE DÉBITO/CRÉDITO</t>
        </is>
      </c>
      <c r="J17" s="5" t="inlineStr">
        <is>
          <t>3550 BELZA GUTIERREZ CONDORI</t>
        </is>
      </c>
    </row>
    <row r="18">
      <c r="A18" s="5" t="inlineStr">
        <is>
          <t>CCAJ-TA06/304/22</t>
        </is>
      </c>
      <c r="B18" s="6" t="n">
        <v>44926.54542680555</v>
      </c>
      <c r="C18" s="5" t="inlineStr">
        <is>
          <t>3550 BELZA GUTIERREZ CONDORI</t>
        </is>
      </c>
      <c r="D18" s="7" t="n"/>
      <c r="E18" s="8" t="n"/>
      <c r="H18" s="9" t="n">
        <v>350.6</v>
      </c>
      <c r="I18" s="10" t="inlineStr">
        <is>
          <t>CÓDIGO QR</t>
        </is>
      </c>
      <c r="J18" s="5" t="inlineStr">
        <is>
          <t>3550 BELZA GUTIERREZ CONDORI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 ht="15.75" customHeight="1">
      <c r="A20" s="13" t="inlineStr">
        <is>
          <t>FECHA</t>
        </is>
      </c>
      <c r="B20" s="13" t="inlineStr">
        <is>
          <t>CIERRE DE CAJA</t>
        </is>
      </c>
      <c r="C20" s="13" t="inlineStr">
        <is>
          <t>IMPORTE</t>
        </is>
      </c>
      <c r="D20" s="28" t="n">
        <v>112517554</v>
      </c>
      <c r="E20" s="14" t="n">
        <v>112517735</v>
      </c>
      <c r="H20" s="9" t="n"/>
      <c r="I20" s="10" t="n"/>
      <c r="J20" s="5" t="n"/>
    </row>
    <row r="23">
      <c r="A23" s="1" t="inlineStr">
        <is>
          <t>Cierre Caja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3" t="inlineStr">
        <is>
          <t>Del 02/01/2022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98" t="inlineStr">
        <is>
          <t>Cierre Caja</t>
        </is>
      </c>
      <c r="B25" s="98" t="inlineStr">
        <is>
          <t>Fecha</t>
        </is>
      </c>
      <c r="C25" s="98" t="inlineStr">
        <is>
          <t>Cajero</t>
        </is>
      </c>
      <c r="D25" s="98" t="inlineStr">
        <is>
          <t>Nro Voucher</t>
        </is>
      </c>
      <c r="E25" s="98" t="inlineStr">
        <is>
          <t>Nro Cuenta</t>
        </is>
      </c>
      <c r="F25" s="98" t="inlineStr">
        <is>
          <t>Tipo Ingreso</t>
        </is>
      </c>
      <c r="G25" s="99" t="n"/>
      <c r="H25" s="100" t="n"/>
      <c r="I25" s="98" t="inlineStr">
        <is>
          <t>TIPO DE INGRESO</t>
        </is>
      </c>
      <c r="J25" s="98" t="inlineStr">
        <is>
          <t>Cobrador</t>
        </is>
      </c>
    </row>
    <row r="26">
      <c r="A26" s="101" t="n"/>
      <c r="B26" s="101" t="n"/>
      <c r="C26" s="101" t="n"/>
      <c r="D26" s="101" t="n"/>
      <c r="E26" s="101" t="n"/>
      <c r="F26" s="4" t="inlineStr">
        <is>
          <t>EFECTIVO</t>
        </is>
      </c>
      <c r="G26" s="4" t="inlineStr">
        <is>
          <t>CHEQUE</t>
        </is>
      </c>
      <c r="H26" s="4" t="inlineStr">
        <is>
          <t>TRANSFERENCIA</t>
        </is>
      </c>
      <c r="I26" s="101" t="n"/>
      <c r="J26" s="101" t="n"/>
    </row>
    <row r="27">
      <c r="A27" s="17" t="inlineStr">
        <is>
          <t>NO HUBO CIERRES DE CAJA, DEBIDO A FERIADO POR AÑO NUEVO</t>
        </is>
      </c>
      <c r="B27" s="30" t="n"/>
      <c r="C27" s="30" t="n"/>
    </row>
    <row r="28">
      <c r="A28" s="11" t="inlineStr">
        <is>
          <t>SAP</t>
        </is>
      </c>
      <c r="B28" s="3" t="n"/>
      <c r="C28" s="3" t="n"/>
    </row>
    <row r="29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</row>
    <row r="30">
      <c r="A30" s="29" t="n"/>
      <c r="B30" s="29" t="n"/>
      <c r="C30" s="29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03/01/2022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8" t="inlineStr">
        <is>
          <t>Cierre Caja</t>
        </is>
      </c>
      <c r="B34" s="98" t="inlineStr">
        <is>
          <t>Fecha</t>
        </is>
      </c>
      <c r="C34" s="98" t="inlineStr">
        <is>
          <t>Cajero</t>
        </is>
      </c>
      <c r="D34" s="98" t="inlineStr">
        <is>
          <t>Nro Voucher</t>
        </is>
      </c>
      <c r="E34" s="98" t="inlineStr">
        <is>
          <t>Nro Cuenta</t>
        </is>
      </c>
      <c r="F34" s="98" t="inlineStr">
        <is>
          <t>Tipo Ingreso</t>
        </is>
      </c>
      <c r="G34" s="99" t="n"/>
      <c r="H34" s="100" t="n"/>
      <c r="I34" s="98" t="inlineStr">
        <is>
          <t>TIPO DE INGRESO</t>
        </is>
      </c>
      <c r="J34" s="98" t="inlineStr">
        <is>
          <t>Cobrador</t>
        </is>
      </c>
    </row>
    <row r="35">
      <c r="A35" s="101" t="n"/>
      <c r="B35" s="101" t="n"/>
      <c r="C35" s="101" t="n"/>
      <c r="D35" s="101" t="n"/>
      <c r="E35" s="101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101" t="n"/>
      <c r="J35" s="101" t="n"/>
    </row>
    <row r="36">
      <c r="A36" s="5" t="inlineStr">
        <is>
          <t>CCAJ-TA06/1/23</t>
        </is>
      </c>
      <c r="B36" s="6" t="n">
        <v>44929.75766464121</v>
      </c>
      <c r="C36" s="5" t="inlineStr">
        <is>
          <t>3550 BELZA GUTIERREZ CONDORI</t>
        </is>
      </c>
      <c r="D36" s="7" t="n"/>
      <c r="E36" s="8" t="n"/>
      <c r="F36" s="9" t="n">
        <v>2167.34</v>
      </c>
      <c r="I36" s="10" t="inlineStr">
        <is>
          <t>EFECTIVO</t>
        </is>
      </c>
      <c r="J36" s="5" t="inlineStr">
        <is>
          <t>3550 BELZA GUTIERREZ CONDORI</t>
        </is>
      </c>
    </row>
    <row r="37">
      <c r="A37" s="5" t="inlineStr">
        <is>
          <t>CCAJ-TA06/1/23</t>
        </is>
      </c>
      <c r="B37" s="6" t="n">
        <v>44929.75766464121</v>
      </c>
      <c r="C37" s="5" t="inlineStr">
        <is>
          <t>3550 BELZA GUTIERREZ CONDORI</t>
        </is>
      </c>
      <c r="D37" s="7" t="n"/>
      <c r="E37" s="8" t="n"/>
      <c r="H37" s="9" t="n">
        <v>56.1</v>
      </c>
      <c r="I37" s="5" t="inlineStr">
        <is>
          <t>TARJETA DE DÉBITO/CRÉDITO</t>
        </is>
      </c>
      <c r="J37" s="5" t="inlineStr">
        <is>
          <t>3550 BELZA GUTIERREZ CONDORI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28" t="n">
        <v>112521197</v>
      </c>
      <c r="E39" s="14" t="n">
        <v>112521379</v>
      </c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8" t="inlineStr">
        <is>
          <t>Cierre Caja</t>
        </is>
      </c>
      <c r="B44" s="98" t="inlineStr">
        <is>
          <t>Fecha</t>
        </is>
      </c>
      <c r="C44" s="98" t="inlineStr">
        <is>
          <t>Cajero</t>
        </is>
      </c>
      <c r="D44" s="98" t="inlineStr">
        <is>
          <t>Nro Voucher</t>
        </is>
      </c>
      <c r="E44" s="98" t="inlineStr">
        <is>
          <t>Nro Cuenta</t>
        </is>
      </c>
      <c r="F44" s="98" t="inlineStr">
        <is>
          <t>Tipo Ingreso</t>
        </is>
      </c>
      <c r="G44" s="99" t="n"/>
      <c r="H44" s="100" t="n"/>
      <c r="I44" s="98" t="inlineStr">
        <is>
          <t>TIPO DE INGRESO</t>
        </is>
      </c>
      <c r="J44" s="98" t="inlineStr">
        <is>
          <t>Cobrador</t>
        </is>
      </c>
    </row>
    <row r="45">
      <c r="A45" s="101" t="n"/>
      <c r="B45" s="101" t="n"/>
      <c r="C45" s="101" t="n"/>
      <c r="D45" s="101" t="n"/>
      <c r="E45" s="101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101" t="n"/>
      <c r="J45" s="101" t="n"/>
    </row>
    <row r="46">
      <c r="A46" s="5" t="inlineStr">
        <is>
          <t>CCAJ-TA06/2/23</t>
        </is>
      </c>
      <c r="B46" s="6" t="n">
        <v>44930.75290990741</v>
      </c>
      <c r="C46" s="5" t="inlineStr">
        <is>
          <t>3550 BELZA GUTIERREZ CONDORI</t>
        </is>
      </c>
      <c r="D46" s="7" t="n"/>
      <c r="E46" s="8" t="n"/>
      <c r="F46" s="9" t="n">
        <v>4672.05</v>
      </c>
      <c r="I46" s="10" t="inlineStr">
        <is>
          <t>EFECTIVO</t>
        </is>
      </c>
      <c r="J46" s="5" t="inlineStr">
        <is>
          <t>3550 BELZA GUTIERREZ CONDORI</t>
        </is>
      </c>
    </row>
    <row r="47">
      <c r="A47" s="5" t="inlineStr">
        <is>
          <t>CCAJ-TA06/2/23</t>
        </is>
      </c>
      <c r="B47" s="6" t="n">
        <v>44930.75290990741</v>
      </c>
      <c r="C47" s="5" t="inlineStr">
        <is>
          <t>3550 BELZA GUTIERREZ CONDORI</t>
        </is>
      </c>
      <c r="D47" s="7" t="n"/>
      <c r="E47" s="8" t="n"/>
      <c r="H47" s="9" t="n">
        <v>168.98</v>
      </c>
      <c r="I47" s="5" t="inlineStr">
        <is>
          <t>TARJETA DE DÉBITO/CRÉDITO</t>
        </is>
      </c>
      <c r="J47" s="5" t="inlineStr">
        <is>
          <t>3550 BELZA GUTIERREZ CONDORI</t>
        </is>
      </c>
    </row>
    <row r="48">
      <c r="A48" s="11" t="inlineStr">
        <is>
          <t>SAP</t>
        </is>
      </c>
      <c r="B48" s="3" t="n"/>
      <c r="C48" s="3" t="n"/>
      <c r="D48" s="7" t="n"/>
      <c r="E48" s="8" t="n"/>
      <c r="H48" s="9" t="n"/>
      <c r="I48" s="10" t="n"/>
      <c r="J48" s="8" t="n"/>
    </row>
    <row r="49" ht="15.75" customHeight="1">
      <c r="A49" s="13" t="inlineStr">
        <is>
          <t>FECHA</t>
        </is>
      </c>
      <c r="B49" s="13" t="inlineStr">
        <is>
          <t>CIERRE DE CAJA</t>
        </is>
      </c>
      <c r="C49" s="13" t="inlineStr">
        <is>
          <t>IMPORTE</t>
        </is>
      </c>
      <c r="D49" s="28" t="n">
        <v>112521199</v>
      </c>
      <c r="E49" s="14" t="n">
        <v>112521401</v>
      </c>
      <c r="H49" s="9" t="n"/>
      <c r="I49" s="10" t="n"/>
      <c r="J49" s="8" t="n"/>
    </row>
    <row r="50">
      <c r="A50" s="5" t="n"/>
      <c r="B50" s="6" t="n"/>
      <c r="C50" s="5" t="n"/>
      <c r="D50" s="7" t="n"/>
      <c r="E50" s="8" t="n"/>
      <c r="H50" s="9" t="n"/>
      <c r="I50" s="10" t="n"/>
      <c r="J50" s="8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05/01/2022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98" t="inlineStr">
        <is>
          <t>Cierre Caja</t>
        </is>
      </c>
      <c r="B54" s="98" t="inlineStr">
        <is>
          <t>Fecha</t>
        </is>
      </c>
      <c r="C54" s="98" t="inlineStr">
        <is>
          <t>Cajero</t>
        </is>
      </c>
      <c r="D54" s="98" t="inlineStr">
        <is>
          <t>Nro Voucher</t>
        </is>
      </c>
      <c r="E54" s="98" t="inlineStr">
        <is>
          <t>Nro Cuenta</t>
        </is>
      </c>
      <c r="F54" s="98" t="inlineStr">
        <is>
          <t>Tipo Ingreso</t>
        </is>
      </c>
      <c r="G54" s="99" t="n"/>
      <c r="H54" s="100" t="n"/>
      <c r="I54" s="98" t="inlineStr">
        <is>
          <t>TIPO DE INGRESO</t>
        </is>
      </c>
      <c r="J54" s="98" t="inlineStr">
        <is>
          <t>Cobrador</t>
        </is>
      </c>
    </row>
    <row r="55">
      <c r="A55" s="101" t="n"/>
      <c r="B55" s="101" t="n"/>
      <c r="C55" s="101" t="n"/>
      <c r="D55" s="101" t="n"/>
      <c r="E55" s="101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101" t="n"/>
      <c r="J55" s="101" t="n"/>
    </row>
    <row r="56">
      <c r="A56" s="5" t="inlineStr">
        <is>
          <t>CCAJ-TA06/3/23</t>
        </is>
      </c>
      <c r="B56" s="6" t="n">
        <v>44931.75388194445</v>
      </c>
      <c r="C56" s="5" t="inlineStr">
        <is>
          <t>3550 BELZA GUTIERREZ CONDORI</t>
        </is>
      </c>
      <c r="D56" s="7" t="n"/>
      <c r="E56" s="8" t="n"/>
      <c r="F56" s="9" t="n">
        <v>5994.5</v>
      </c>
      <c r="I56" s="10" t="inlineStr">
        <is>
          <t>EFECTIVO</t>
        </is>
      </c>
      <c r="J56" s="5" t="inlineStr">
        <is>
          <t>3550 BELZA GUTIERREZ CONDORI</t>
        </is>
      </c>
    </row>
    <row r="57">
      <c r="A57" s="5" t="inlineStr">
        <is>
          <t>CCAJ-TA06/3/23</t>
        </is>
      </c>
      <c r="B57" s="6" t="n">
        <v>44931.75388194445</v>
      </c>
      <c r="C57" s="5" t="inlineStr">
        <is>
          <t>3550 BELZA GUTIERREZ CONDORI</t>
        </is>
      </c>
      <c r="D57" s="7" t="n"/>
      <c r="E57" s="8" t="n"/>
      <c r="H57" s="9" t="n">
        <v>275.49</v>
      </c>
      <c r="I57" s="5" t="inlineStr">
        <is>
          <t>TARJETA DE DÉBITO/CRÉDITO</t>
        </is>
      </c>
      <c r="J57" s="5" t="inlineStr">
        <is>
          <t>3550 BELZA GUTIERREZ CONDORI</t>
        </is>
      </c>
    </row>
    <row r="58">
      <c r="A58" s="5" t="inlineStr">
        <is>
          <t>CCAJ-TA06/3/23</t>
        </is>
      </c>
      <c r="B58" s="6" t="n">
        <v>44931.75388194445</v>
      </c>
      <c r="C58" s="5" t="inlineStr">
        <is>
          <t>3550 BELZA GUTIERREZ CONDORI</t>
        </is>
      </c>
      <c r="D58" s="7" t="n"/>
      <c r="E58" s="8" t="n"/>
      <c r="H58" s="9" t="n">
        <v>174.74</v>
      </c>
      <c r="I58" s="10" t="inlineStr">
        <is>
          <t>CÓDIGO QR</t>
        </is>
      </c>
      <c r="J58" s="5" t="inlineStr">
        <is>
          <t>3550 BELZA GUTIERREZ CONDORI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112540415</v>
      </c>
      <c r="E60" s="14" t="n">
        <v>112556926</v>
      </c>
      <c r="H60" s="9" t="n"/>
      <c r="I60" s="10" t="n"/>
      <c r="J60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06/01/2022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8" t="inlineStr">
        <is>
          <t>Cierre Caja</t>
        </is>
      </c>
      <c r="B65" s="98" t="inlineStr">
        <is>
          <t>Fecha</t>
        </is>
      </c>
      <c r="C65" s="98" t="inlineStr">
        <is>
          <t>Cajero</t>
        </is>
      </c>
      <c r="D65" s="98" t="inlineStr">
        <is>
          <t>Nro Voucher</t>
        </is>
      </c>
      <c r="E65" s="98" t="inlineStr">
        <is>
          <t>Nro Cuenta</t>
        </is>
      </c>
      <c r="F65" s="98" t="inlineStr">
        <is>
          <t>Tipo Ingreso</t>
        </is>
      </c>
      <c r="G65" s="99" t="n"/>
      <c r="H65" s="100" t="n"/>
      <c r="I65" s="98" t="inlineStr">
        <is>
          <t>TIPO DE INGRESO</t>
        </is>
      </c>
      <c r="J65" s="98" t="inlineStr">
        <is>
          <t>Cobrador</t>
        </is>
      </c>
    </row>
    <row r="66">
      <c r="A66" s="101" t="n"/>
      <c r="B66" s="101" t="n"/>
      <c r="C66" s="101" t="n"/>
      <c r="D66" s="101" t="n"/>
      <c r="E66" s="101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101" t="n"/>
      <c r="J66" s="101" t="n"/>
    </row>
    <row r="67">
      <c r="A67" s="5" t="inlineStr">
        <is>
          <t>CCAJ-TA06/4/23</t>
        </is>
      </c>
      <c r="B67" s="6" t="n">
        <v>44932.75410719907</v>
      </c>
      <c r="C67" s="5" t="inlineStr">
        <is>
          <t>3550 BELZA GUTIERREZ CONDORI</t>
        </is>
      </c>
      <c r="D67" s="7" t="n"/>
      <c r="E67" s="8" t="n"/>
      <c r="F67" s="9" t="n">
        <v>5741.77</v>
      </c>
      <c r="I67" s="10" t="inlineStr">
        <is>
          <t>EFECTIVO</t>
        </is>
      </c>
      <c r="J67" s="5" t="inlineStr">
        <is>
          <t>3550 BELZA GUTIERREZ CONDORI</t>
        </is>
      </c>
    </row>
    <row r="68">
      <c r="A68" s="5" t="inlineStr">
        <is>
          <t>CCAJ-TA06/4/23</t>
        </is>
      </c>
      <c r="B68" s="6" t="n">
        <v>44932.75410719907</v>
      </c>
      <c r="C68" s="5" t="inlineStr">
        <is>
          <t>3550 BELZA GUTIERREZ CONDORI</t>
        </is>
      </c>
      <c r="D68" s="7" t="n"/>
      <c r="E68" s="8" t="n"/>
      <c r="H68" s="9" t="n">
        <v>63.77</v>
      </c>
      <c r="I68" s="5" t="inlineStr">
        <is>
          <t>TARJETA DE DÉBITO/CRÉDITO</t>
        </is>
      </c>
      <c r="J68" s="5" t="inlineStr">
        <is>
          <t>3550 BELZA GUTIERREZ CONDORI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112540689</v>
      </c>
      <c r="E70" s="14" t="n">
        <v>112556927</v>
      </c>
      <c r="H70" s="9" t="n"/>
      <c r="I70" s="10" t="n"/>
      <c r="J70" s="5" t="n"/>
    </row>
    <row r="71">
      <c r="A71" s="5" t="n"/>
      <c r="B71" s="6" t="n"/>
      <c r="C71" s="5" t="n"/>
      <c r="D71" s="7" t="n"/>
      <c r="E71" s="8" t="n"/>
      <c r="H71" s="9" t="n"/>
      <c r="I71" s="10" t="n"/>
      <c r="J71" s="5" t="n"/>
    </row>
    <row r="72">
      <c r="A72" s="5" t="n"/>
      <c r="B72" s="6" t="n"/>
      <c r="C72" s="5" t="n"/>
      <c r="D72" s="7" t="n"/>
      <c r="E72" s="8" t="n"/>
      <c r="H72" s="9" t="n"/>
      <c r="I72" s="10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8" t="inlineStr">
        <is>
          <t>Cierre Caja</t>
        </is>
      </c>
      <c r="B75" s="98" t="inlineStr">
        <is>
          <t>Fecha</t>
        </is>
      </c>
      <c r="C75" s="98" t="inlineStr">
        <is>
          <t>Cajero</t>
        </is>
      </c>
      <c r="D75" s="98" t="inlineStr">
        <is>
          <t>Nro Voucher</t>
        </is>
      </c>
      <c r="E75" s="98" t="inlineStr">
        <is>
          <t>Nro Cuenta</t>
        </is>
      </c>
      <c r="F75" s="98" t="inlineStr">
        <is>
          <t>Tipo Ingreso</t>
        </is>
      </c>
      <c r="G75" s="99" t="n"/>
      <c r="H75" s="100" t="n"/>
      <c r="I75" s="98" t="inlineStr">
        <is>
          <t>TIPO DE INGRESO</t>
        </is>
      </c>
      <c r="J75" s="98" t="inlineStr">
        <is>
          <t>Cobrador</t>
        </is>
      </c>
    </row>
    <row r="76">
      <c r="A76" s="101" t="n"/>
      <c r="B76" s="101" t="n"/>
      <c r="C76" s="101" t="n"/>
      <c r="D76" s="101" t="n"/>
      <c r="E76" s="101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101" t="n"/>
      <c r="J76" s="101" t="n"/>
    </row>
    <row r="77">
      <c r="A77" s="5" t="inlineStr">
        <is>
          <t>CCAJ-TA06/5/23</t>
        </is>
      </c>
      <c r="B77" s="6" t="n">
        <v>44933.54617930556</v>
      </c>
      <c r="C77" s="5" t="inlineStr">
        <is>
          <t>3550 BELZA GUTIERREZ CONDORI</t>
        </is>
      </c>
      <c r="D77" s="7" t="n"/>
      <c r="E77" s="8" t="n"/>
      <c r="F77" s="9" t="n">
        <v>6353.28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CCAJ-TA06/5/23</t>
        </is>
      </c>
      <c r="B78" s="6" t="n">
        <v>44933.54617930556</v>
      </c>
      <c r="C78" s="5" t="inlineStr">
        <is>
          <t>3550 BELZA GUTIERREZ CONDORI</t>
        </is>
      </c>
      <c r="D78" s="7" t="n"/>
      <c r="E78" s="8" t="n"/>
      <c r="H78" s="9" t="n">
        <v>336.76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112563553</v>
      </c>
      <c r="E80" s="14" t="n">
        <v>112563587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09/01/2022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8" t="inlineStr">
        <is>
          <t>Cierre Caja</t>
        </is>
      </c>
      <c r="B85" s="98" t="inlineStr">
        <is>
          <t>Fecha</t>
        </is>
      </c>
      <c r="C85" s="98" t="inlineStr">
        <is>
          <t>Cajero</t>
        </is>
      </c>
      <c r="D85" s="98" t="inlineStr">
        <is>
          <t>Nro Voucher</t>
        </is>
      </c>
      <c r="E85" s="98" t="inlineStr">
        <is>
          <t>Nro Cuenta</t>
        </is>
      </c>
      <c r="F85" s="98" t="inlineStr">
        <is>
          <t>Tipo Ingreso</t>
        </is>
      </c>
      <c r="G85" s="99" t="n"/>
      <c r="H85" s="100" t="n"/>
      <c r="I85" s="98" t="inlineStr">
        <is>
          <t>TIPO DE INGRESO</t>
        </is>
      </c>
      <c r="J85" s="98" t="inlineStr">
        <is>
          <t>Cobrador</t>
        </is>
      </c>
    </row>
    <row r="86">
      <c r="A86" s="101" t="n"/>
      <c r="B86" s="101" t="n"/>
      <c r="C86" s="101" t="n"/>
      <c r="D86" s="101" t="n"/>
      <c r="E86" s="101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101" t="n"/>
      <c r="J86" s="101" t="n"/>
    </row>
    <row r="87">
      <c r="A87" s="5" t="inlineStr">
        <is>
          <t>CCAJ-TA06/6/23</t>
        </is>
      </c>
      <c r="B87" s="6" t="n">
        <v>44935.75340239584</v>
      </c>
      <c r="C87" s="5" t="inlineStr">
        <is>
          <t>3550 BELZA GUTIERREZ CONDORI</t>
        </is>
      </c>
      <c r="D87" s="7" t="n"/>
      <c r="E87" s="8" t="n"/>
      <c r="F87" s="9" t="n">
        <v>4562.23</v>
      </c>
      <c r="I87" s="10" t="inlineStr">
        <is>
          <t>EFECTIVO</t>
        </is>
      </c>
      <c r="J87" s="5" t="inlineStr">
        <is>
          <t>3550 BELZA GUTIERREZ CONDORI</t>
        </is>
      </c>
    </row>
    <row r="88">
      <c r="A88" s="5" t="inlineStr">
        <is>
          <t>CCAJ-TA06/6/23</t>
        </is>
      </c>
      <c r="B88" s="6" t="n">
        <v>44935.75340239584</v>
      </c>
      <c r="C88" s="5" t="inlineStr">
        <is>
          <t>3550 BELZA GUTIERREZ CONDORI</t>
        </is>
      </c>
      <c r="D88" s="7" t="n"/>
      <c r="E88" s="8" t="n"/>
      <c r="H88" s="9" t="n">
        <v>234.68</v>
      </c>
      <c r="I88" s="5" t="inlineStr">
        <is>
          <t>TARJETA DE DÉBITO/CRÉDITO</t>
        </is>
      </c>
      <c r="J88" s="5" t="inlineStr">
        <is>
          <t>3550 BELZA GUTIERREZ CONDORI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112569773</v>
      </c>
      <c r="E90" s="14" t="n">
        <v>112569861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10/01/2022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98" t="inlineStr">
        <is>
          <t>Cierre Caja</t>
        </is>
      </c>
      <c r="B95" s="98" t="inlineStr">
        <is>
          <t>Fecha</t>
        </is>
      </c>
      <c r="C95" s="98" t="inlineStr">
        <is>
          <t>Cajero</t>
        </is>
      </c>
      <c r="D95" s="98" t="inlineStr">
        <is>
          <t>Nro Voucher</t>
        </is>
      </c>
      <c r="E95" s="98" t="inlineStr">
        <is>
          <t>Nro Cuenta</t>
        </is>
      </c>
      <c r="F95" s="98" t="inlineStr">
        <is>
          <t>Tipo Ingreso</t>
        </is>
      </c>
      <c r="G95" s="99" t="n"/>
      <c r="H95" s="100" t="n"/>
      <c r="I95" s="98" t="inlineStr">
        <is>
          <t>TIPO DE INGRESO</t>
        </is>
      </c>
      <c r="J95" s="98" t="inlineStr">
        <is>
          <t>Cobrador</t>
        </is>
      </c>
    </row>
    <row r="96">
      <c r="A96" s="101" t="n"/>
      <c r="B96" s="101" t="n"/>
      <c r="C96" s="101" t="n"/>
      <c r="D96" s="101" t="n"/>
      <c r="E96" s="101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101" t="n"/>
      <c r="J96" s="101" t="n"/>
    </row>
    <row r="97">
      <c r="A97" s="5" t="inlineStr">
        <is>
          <t>CCAJ-TA06/7/23</t>
        </is>
      </c>
      <c r="B97" s="6" t="n">
        <v>44936.75322262732</v>
      </c>
      <c r="C97" s="5" t="inlineStr">
        <is>
          <t>3550 BELZA GUTIERREZ CONDORI</t>
        </is>
      </c>
      <c r="D97" s="7" t="n"/>
      <c r="E97" s="8" t="n"/>
      <c r="F97" s="9" t="n">
        <v>7024.43</v>
      </c>
      <c r="I97" s="10" t="inlineStr">
        <is>
          <t>EFECTIVO</t>
        </is>
      </c>
      <c r="J97" s="5" t="inlineStr">
        <is>
          <t>3550 BELZA GUTIERREZ CONDORI</t>
        </is>
      </c>
    </row>
    <row r="98">
      <c r="A98" s="5" t="inlineStr">
        <is>
          <t>CCAJ-TA06/7/23</t>
        </is>
      </c>
      <c r="B98" s="6" t="n">
        <v>44936.75322262732</v>
      </c>
      <c r="C98" s="5" t="inlineStr">
        <is>
          <t>3550 BELZA GUTIERREZ CONDORI</t>
        </is>
      </c>
      <c r="D98" s="7" t="n"/>
      <c r="E98" s="8" t="n"/>
      <c r="H98" s="9" t="n">
        <v>466.68</v>
      </c>
      <c r="I98" s="5" t="inlineStr">
        <is>
          <t>TARJETA DE DÉBITO/CRÉDITO</t>
        </is>
      </c>
      <c r="J98" s="5" t="inlineStr">
        <is>
          <t>3550 BELZA GUTIERREZ CONDORI</t>
        </is>
      </c>
    </row>
    <row r="99">
      <c r="A99" s="5" t="inlineStr">
        <is>
          <t>CCAJ-TA06/7/23</t>
        </is>
      </c>
      <c r="B99" s="6" t="n">
        <v>44936.75322262732</v>
      </c>
      <c r="C99" s="5" t="inlineStr">
        <is>
          <t>3550 BELZA GUTIERREZ CONDORI</t>
        </is>
      </c>
      <c r="D99" s="7" t="n"/>
      <c r="E99" s="8" t="n"/>
      <c r="H99" s="9" t="n">
        <v>40</v>
      </c>
      <c r="I99" s="10" t="inlineStr">
        <is>
          <t>CÓDIGO QR</t>
        </is>
      </c>
      <c r="J99" s="5" t="inlineStr">
        <is>
          <t>3550 BELZA GUTIERREZ CONDORI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5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28" t="n">
        <v>112576472</v>
      </c>
      <c r="E101" s="14" t="n">
        <v>112576568</v>
      </c>
      <c r="H101" s="9" t="n"/>
      <c r="I101" s="10" t="n"/>
      <c r="J101" s="5" t="n"/>
    </row>
    <row r="102">
      <c r="A102" s="5" t="n"/>
      <c r="B102" s="6" t="n"/>
      <c r="C102" s="5" t="n"/>
      <c r="D102" s="7" t="n"/>
      <c r="E102" s="8" t="n"/>
      <c r="H102" s="9" t="n"/>
      <c r="I102" s="10" t="n"/>
      <c r="J102" s="5" t="n"/>
    </row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11/01/2022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98" t="inlineStr">
        <is>
          <t>Cierre Caja</t>
        </is>
      </c>
      <c r="B106" s="98" t="inlineStr">
        <is>
          <t>Fecha</t>
        </is>
      </c>
      <c r="C106" s="98" t="inlineStr">
        <is>
          <t>Cajero</t>
        </is>
      </c>
      <c r="D106" s="98" t="inlineStr">
        <is>
          <t>Nro Voucher</t>
        </is>
      </c>
      <c r="E106" s="98" t="inlineStr">
        <is>
          <t>Nro Cuenta</t>
        </is>
      </c>
      <c r="F106" s="98" t="inlineStr">
        <is>
          <t>Tipo Ingreso</t>
        </is>
      </c>
      <c r="G106" s="99" t="n"/>
      <c r="H106" s="100" t="n"/>
      <c r="I106" s="98" t="inlineStr">
        <is>
          <t>TIPO DE INGRESO</t>
        </is>
      </c>
      <c r="J106" s="98" t="inlineStr">
        <is>
          <t>Cobrador</t>
        </is>
      </c>
    </row>
    <row r="107">
      <c r="A107" s="101" t="n"/>
      <c r="B107" s="101" t="n"/>
      <c r="C107" s="101" t="n"/>
      <c r="D107" s="101" t="n"/>
      <c r="E107" s="101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101" t="n"/>
      <c r="J107" s="101" t="n"/>
    </row>
    <row r="108">
      <c r="A108" s="5" t="inlineStr">
        <is>
          <t>CCAJ-TA06/8/23</t>
        </is>
      </c>
      <c r="B108" s="6" t="n">
        <v>44937.75545953704</v>
      </c>
      <c r="C108" s="5" t="inlineStr">
        <is>
          <t>3550 BELZA GUTIERREZ CONDORI</t>
        </is>
      </c>
      <c r="D108" s="7" t="n"/>
      <c r="E108" s="8" t="n"/>
      <c r="F108" s="9" t="n">
        <v>4485.25</v>
      </c>
      <c r="I108" s="10" t="inlineStr">
        <is>
          <t>EFECTIVO</t>
        </is>
      </c>
      <c r="J108" s="5" t="inlineStr">
        <is>
          <t>3550 BELZA GUTIERREZ CONDORI</t>
        </is>
      </c>
    </row>
    <row r="109">
      <c r="A109" s="5" t="inlineStr">
        <is>
          <t>CCAJ-TA06/8/23</t>
        </is>
      </c>
      <c r="B109" s="6" t="n">
        <v>44937.75545953704</v>
      </c>
      <c r="C109" s="5" t="inlineStr">
        <is>
          <t>3550 BELZA GUTIERREZ CONDORI</t>
        </is>
      </c>
      <c r="D109" s="7" t="n"/>
      <c r="E109" s="8" t="n"/>
      <c r="H109" s="9" t="n">
        <v>81.17</v>
      </c>
      <c r="I109" s="5" t="inlineStr">
        <is>
          <t>TARJETA DE DÉBITO/CRÉDITO</t>
        </is>
      </c>
      <c r="J109" s="5" t="inlineStr">
        <is>
          <t>3550 BELZA GUTIERREZ CONDORI</t>
        </is>
      </c>
    </row>
    <row r="110">
      <c r="A110" s="5" t="inlineStr">
        <is>
          <t>CCAJ-TA06/8/23</t>
        </is>
      </c>
      <c r="B110" s="6" t="n">
        <v>44937.75545953704</v>
      </c>
      <c r="C110" s="5" t="inlineStr">
        <is>
          <t>3550 BELZA GUTIERREZ CONDORI</t>
        </is>
      </c>
      <c r="D110" s="7" t="n"/>
      <c r="E110" s="8" t="n"/>
      <c r="H110" s="9" t="n">
        <v>29.74</v>
      </c>
      <c r="I110" s="10" t="inlineStr">
        <is>
          <t>CÓDIGO QR</t>
        </is>
      </c>
      <c r="J110" s="5" t="inlineStr">
        <is>
          <t>3550 BELZA GUTIERREZ CONDORI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H111" s="9" t="n"/>
      <c r="I111" s="10" t="n"/>
      <c r="J111" s="8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28" t="n">
        <v>112584033</v>
      </c>
      <c r="E112" s="14" t="n">
        <v>112584178</v>
      </c>
      <c r="H112" s="9" t="n"/>
      <c r="I112" s="10" t="n"/>
      <c r="J112" s="8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8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12/01/2022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8" t="inlineStr">
        <is>
          <t>Cierre Caja</t>
        </is>
      </c>
      <c r="B117" s="98" t="inlineStr">
        <is>
          <t>Fecha</t>
        </is>
      </c>
      <c r="C117" s="98" t="inlineStr">
        <is>
          <t>Cajero</t>
        </is>
      </c>
      <c r="D117" s="98" t="inlineStr">
        <is>
          <t>Nro Voucher</t>
        </is>
      </c>
      <c r="E117" s="98" t="inlineStr">
        <is>
          <t>Nro Cuenta</t>
        </is>
      </c>
      <c r="F117" s="98" t="inlineStr">
        <is>
          <t>Tipo Ingreso</t>
        </is>
      </c>
      <c r="G117" s="99" t="n"/>
      <c r="H117" s="100" t="n"/>
      <c r="I117" s="98" t="inlineStr">
        <is>
          <t>TIPO DE INGRESO</t>
        </is>
      </c>
      <c r="J117" s="98" t="inlineStr">
        <is>
          <t>Cobrador</t>
        </is>
      </c>
    </row>
    <row r="118">
      <c r="A118" s="101" t="n"/>
      <c r="B118" s="101" t="n"/>
      <c r="C118" s="101" t="n"/>
      <c r="D118" s="101" t="n"/>
      <c r="E118" s="101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101" t="n"/>
      <c r="J118" s="101" t="n"/>
    </row>
    <row r="119">
      <c r="A119" s="5" t="inlineStr">
        <is>
          <t>CCAJ-TA06/9/23</t>
        </is>
      </c>
      <c r="B119" s="6" t="n">
        <v>44938.76024945602</v>
      </c>
      <c r="C119" s="5" t="inlineStr">
        <is>
          <t>3550 BELZA GUTIERREZ CONDORI</t>
        </is>
      </c>
      <c r="D119" s="7" t="n"/>
      <c r="E119" s="8" t="n"/>
      <c r="F119" s="9" t="n">
        <v>4219.45</v>
      </c>
      <c r="I119" s="10" t="inlineStr">
        <is>
          <t>EFECTIVO</t>
        </is>
      </c>
      <c r="J119" s="5" t="inlineStr">
        <is>
          <t>3550 BELZA GUTIERREZ CONDORI</t>
        </is>
      </c>
    </row>
    <row r="120">
      <c r="A120" s="5" t="inlineStr">
        <is>
          <t>CCAJ-TA06/9/23</t>
        </is>
      </c>
      <c r="B120" s="6" t="n">
        <v>44938.76024945602</v>
      </c>
      <c r="C120" s="5" t="inlineStr">
        <is>
          <t>3550 BELZA GUTIERREZ CONDORI</t>
        </is>
      </c>
      <c r="D120" s="7" t="n"/>
      <c r="E120" s="8" t="n"/>
      <c r="H120" s="9" t="n">
        <v>298.47</v>
      </c>
      <c r="I120" s="5" t="inlineStr">
        <is>
          <t>TARJETA DE DÉBITO/CRÉDITO</t>
        </is>
      </c>
      <c r="J120" s="5" t="inlineStr">
        <is>
          <t>3550 BELZA GUTIERREZ CONDORI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9" t="n"/>
      <c r="I121" s="10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112587043</v>
      </c>
      <c r="E122" s="14" t="n">
        <v>112587215</v>
      </c>
      <c r="F122" s="9" t="n"/>
      <c r="I122" s="10" t="n"/>
      <c r="J122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13/01/2022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8" t="inlineStr">
        <is>
          <t>Cierre Caja</t>
        </is>
      </c>
      <c r="B127" s="98" t="inlineStr">
        <is>
          <t>Fecha</t>
        </is>
      </c>
      <c r="C127" s="98" t="inlineStr">
        <is>
          <t>Cajero</t>
        </is>
      </c>
      <c r="D127" s="98" t="inlineStr">
        <is>
          <t>Nro Voucher</t>
        </is>
      </c>
      <c r="E127" s="98" t="inlineStr">
        <is>
          <t>Nro Cuenta</t>
        </is>
      </c>
      <c r="F127" s="98" t="inlineStr">
        <is>
          <t>Tipo Ingreso</t>
        </is>
      </c>
      <c r="G127" s="99" t="n"/>
      <c r="H127" s="100" t="n"/>
      <c r="I127" s="98" t="inlineStr">
        <is>
          <t>TIPO DE INGRESO</t>
        </is>
      </c>
      <c r="J127" s="98" t="inlineStr">
        <is>
          <t>Cobrador</t>
        </is>
      </c>
    </row>
    <row r="128">
      <c r="A128" s="101" t="n"/>
      <c r="B128" s="101" t="n"/>
      <c r="C128" s="101" t="n"/>
      <c r="D128" s="101" t="n"/>
      <c r="E128" s="101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101" t="n"/>
      <c r="J128" s="101" t="n"/>
    </row>
    <row r="129">
      <c r="A129" s="5" t="inlineStr">
        <is>
          <t>CCAJ-TA06/10/23</t>
        </is>
      </c>
      <c r="B129" s="6" t="n">
        <v>44939.75730364583</v>
      </c>
      <c r="C129" s="5" t="inlineStr">
        <is>
          <t>3550 BELZA GUTIERREZ CONDORI</t>
        </is>
      </c>
      <c r="D129" s="7" t="n"/>
      <c r="E129" s="8" t="n"/>
      <c r="F129" s="9" t="n">
        <v>4750.58</v>
      </c>
      <c r="I129" s="10" t="inlineStr">
        <is>
          <t>EFECTIVO</t>
        </is>
      </c>
      <c r="J129" s="5" t="inlineStr">
        <is>
          <t>3550 BELZA GUTIERREZ CONDORI</t>
        </is>
      </c>
    </row>
    <row r="130">
      <c r="A130" s="11" t="inlineStr">
        <is>
          <t>SAP</t>
        </is>
      </c>
      <c r="B130" s="3" t="n"/>
      <c r="C130" s="3" t="n"/>
      <c r="D130" s="7" t="n"/>
      <c r="E130" s="8" t="n"/>
      <c r="H130" s="9" t="n"/>
      <c r="I130" s="5" t="n"/>
      <c r="J130" s="8" t="n"/>
    </row>
    <row r="131" ht="15.75" customHeight="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  <c r="D131" s="28" t="n">
        <v>112587045</v>
      </c>
      <c r="E131" s="14" t="n">
        <v>112587220</v>
      </c>
      <c r="H131" s="9" t="n"/>
      <c r="I131" s="5" t="n"/>
      <c r="J131" s="8" t="n"/>
    </row>
    <row r="132">
      <c r="A132" s="5" t="n"/>
      <c r="B132" s="6" t="n"/>
      <c r="C132" s="5" t="n"/>
      <c r="D132" s="7" t="n"/>
      <c r="E132" s="8" t="n"/>
      <c r="H132" s="9" t="n"/>
      <c r="I132" s="5" t="n"/>
      <c r="J132" s="8" t="n"/>
    </row>
    <row r="133">
      <c r="A133" s="5" t="n"/>
      <c r="B133" s="6" t="n"/>
      <c r="C133" s="5" t="n"/>
      <c r="D133" s="7" t="n"/>
      <c r="E133" s="8" t="n"/>
      <c r="H133" s="9" t="n"/>
      <c r="I133" s="5" t="n"/>
      <c r="J133" s="8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14/01/2022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98" t="inlineStr">
        <is>
          <t>Cierre Caja</t>
        </is>
      </c>
      <c r="B136" s="98" t="inlineStr">
        <is>
          <t>Fecha</t>
        </is>
      </c>
      <c r="C136" s="98" t="inlineStr">
        <is>
          <t>Cajero</t>
        </is>
      </c>
      <c r="D136" s="98" t="inlineStr">
        <is>
          <t>Nro Voucher</t>
        </is>
      </c>
      <c r="E136" s="98" t="inlineStr">
        <is>
          <t>Nro Cuenta</t>
        </is>
      </c>
      <c r="F136" s="98" t="inlineStr">
        <is>
          <t>Tipo Ingreso</t>
        </is>
      </c>
      <c r="G136" s="99" t="n"/>
      <c r="H136" s="100" t="n"/>
      <c r="I136" s="98" t="inlineStr">
        <is>
          <t>TIPO DE INGRESO</t>
        </is>
      </c>
      <c r="J136" s="98" t="inlineStr">
        <is>
          <t>Cobrador</t>
        </is>
      </c>
    </row>
    <row r="137">
      <c r="A137" s="101" t="n"/>
      <c r="B137" s="101" t="n"/>
      <c r="C137" s="101" t="n"/>
      <c r="D137" s="101" t="n"/>
      <c r="E137" s="101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101" t="n"/>
      <c r="J137" s="101" t="n"/>
    </row>
    <row r="138">
      <c r="A138" s="5" t="inlineStr">
        <is>
          <t>CCAJ-TA06/11/23</t>
        </is>
      </c>
      <c r="B138" s="6" t="n">
        <v>44940.54545412037</v>
      </c>
      <c r="C138" s="5" t="inlineStr">
        <is>
          <t>3550 BELZA GUTIERREZ CONDORI</t>
        </is>
      </c>
      <c r="D138" s="7" t="n"/>
      <c r="E138" s="8" t="n"/>
      <c r="F138" s="9" t="n">
        <v>2677.7</v>
      </c>
      <c r="I138" s="10" t="inlineStr">
        <is>
          <t>EFECTIVO</t>
        </is>
      </c>
      <c r="J138" s="5" t="inlineStr">
        <is>
          <t>3550 BELZA GUTIERREZ CONDORI</t>
        </is>
      </c>
    </row>
    <row r="139">
      <c r="A139" s="5" t="inlineStr">
        <is>
          <t>CCAJ-TA06/11/23</t>
        </is>
      </c>
      <c r="B139" s="6" t="n">
        <v>44940.54545412037</v>
      </c>
      <c r="C139" s="5" t="inlineStr">
        <is>
          <t>3550 BELZA GUTIERREZ CONDORI</t>
        </is>
      </c>
      <c r="D139" s="7" t="n"/>
      <c r="E139" s="8" t="n"/>
      <c r="H139" s="9" t="n">
        <v>492.77</v>
      </c>
      <c r="I139" s="5" t="inlineStr">
        <is>
          <t>TARJETA DE DÉBITO/CRÉDITO</t>
        </is>
      </c>
      <c r="J139" s="5" t="inlineStr">
        <is>
          <t>3550 BELZA GUTIERREZ CONDORI</t>
        </is>
      </c>
    </row>
    <row r="140">
      <c r="A140" s="5" t="inlineStr">
        <is>
          <t>CCAJ-TA06/11/23</t>
        </is>
      </c>
      <c r="B140" s="6" t="n">
        <v>44940.54545412037</v>
      </c>
      <c r="C140" s="5" t="inlineStr">
        <is>
          <t>3550 BELZA GUTIERREZ CONDORI</t>
        </is>
      </c>
      <c r="D140" s="7" t="n"/>
      <c r="E140" s="8" t="n"/>
      <c r="H140" s="9" t="n">
        <v>280.04</v>
      </c>
      <c r="I140" s="10" t="inlineStr">
        <is>
          <t>CÓDIGO QR</t>
        </is>
      </c>
      <c r="J140" s="5" t="inlineStr">
        <is>
          <t>3550 BELZA GUTIERREZ CONDORI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H141" s="9" t="n"/>
      <c r="I141" s="5" t="n"/>
      <c r="J141" s="8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112599923</v>
      </c>
      <c r="E142" s="14" t="n">
        <v>112603524</v>
      </c>
      <c r="H142" s="9" t="n"/>
      <c r="I142" s="5" t="n"/>
      <c r="J142" s="8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16/01/2022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8" t="inlineStr">
        <is>
          <t>Cierre Caja</t>
        </is>
      </c>
      <c r="B147" s="98" t="inlineStr">
        <is>
          <t>Fecha</t>
        </is>
      </c>
      <c r="C147" s="98" t="inlineStr">
        <is>
          <t>Cajero</t>
        </is>
      </c>
      <c r="D147" s="98" t="inlineStr">
        <is>
          <t>Nro Voucher</t>
        </is>
      </c>
      <c r="E147" s="98" t="inlineStr">
        <is>
          <t>Nro Cuenta</t>
        </is>
      </c>
      <c r="F147" s="98" t="inlineStr">
        <is>
          <t>Tipo Ingreso</t>
        </is>
      </c>
      <c r="G147" s="99" t="n"/>
      <c r="H147" s="100" t="n"/>
      <c r="I147" s="98" t="inlineStr">
        <is>
          <t>TIPO DE INGRESO</t>
        </is>
      </c>
      <c r="J147" s="98" t="inlineStr">
        <is>
          <t>Cobrador</t>
        </is>
      </c>
    </row>
    <row r="148">
      <c r="A148" s="101" t="n"/>
      <c r="B148" s="101" t="n"/>
      <c r="C148" s="101" t="n"/>
      <c r="D148" s="101" t="n"/>
      <c r="E148" s="101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101" t="n"/>
      <c r="J148" s="101" t="n"/>
    </row>
    <row r="149">
      <c r="A149" s="5" t="inlineStr">
        <is>
          <t>CCAJ-TA06/12/23</t>
        </is>
      </c>
      <c r="B149" s="6" t="n">
        <v>44942.75904417824</v>
      </c>
      <c r="C149" s="5" t="inlineStr">
        <is>
          <t>3550 BELZA GUTIERREZ CONDORI</t>
        </is>
      </c>
      <c r="D149" s="7" t="n"/>
      <c r="E149" s="8" t="n"/>
      <c r="F149" s="9" t="n">
        <v>5026.56</v>
      </c>
      <c r="I149" s="10" t="inlineStr">
        <is>
          <t>EFECTIVO</t>
        </is>
      </c>
      <c r="J149" s="5" t="inlineStr">
        <is>
          <t>3550 BELZA GUTIERREZ CONDORI</t>
        </is>
      </c>
    </row>
    <row r="150">
      <c r="A150" s="5" t="inlineStr">
        <is>
          <t>CCAJ-TA06/12/23</t>
        </is>
      </c>
      <c r="B150" s="6" t="n">
        <v>44942.75904417824</v>
      </c>
      <c r="C150" s="5" t="inlineStr">
        <is>
          <t>3550 BELZA GUTIERREZ CONDORI</t>
        </is>
      </c>
      <c r="D150" s="7" t="n"/>
      <c r="E150" s="8" t="n"/>
      <c r="H150" s="9" t="n">
        <v>75.09999999999999</v>
      </c>
      <c r="I150" s="5" t="inlineStr">
        <is>
          <t>TARJETA DE DÉBITO/CRÉDITO</t>
        </is>
      </c>
      <c r="J150" s="5" t="inlineStr">
        <is>
          <t>3550 BELZA GUTIERREZ CONDORI</t>
        </is>
      </c>
    </row>
    <row r="151">
      <c r="A151" s="5" t="inlineStr">
        <is>
          <t>CCAJ-TA06/12/23</t>
        </is>
      </c>
      <c r="B151" s="6" t="n">
        <v>44942.75904417824</v>
      </c>
      <c r="C151" s="5" t="inlineStr">
        <is>
          <t>3550 BELZA GUTIERREZ CONDORI</t>
        </is>
      </c>
      <c r="D151" s="7" t="n"/>
      <c r="E151" s="8" t="n"/>
      <c r="H151" s="9" t="n">
        <v>40</v>
      </c>
      <c r="I151" s="10" t="inlineStr">
        <is>
          <t>CÓDIGO QR</t>
        </is>
      </c>
      <c r="J151" s="5" t="inlineStr">
        <is>
          <t>3550 BELZA GUTIERREZ CONDORI</t>
        </is>
      </c>
    </row>
    <row r="152">
      <c r="A152" s="11" t="inlineStr">
        <is>
          <t>SAP</t>
        </is>
      </c>
      <c r="B152" s="3" t="n"/>
      <c r="C152" s="3" t="n"/>
      <c r="D152" s="7" t="n"/>
      <c r="E152" s="8" t="n"/>
      <c r="H152" s="9" t="n"/>
      <c r="I152" s="10" t="n"/>
      <c r="J152" s="5" t="n"/>
    </row>
    <row r="153" ht="15.75" customHeight="1">
      <c r="A153" s="13" t="inlineStr">
        <is>
          <t>FECHA</t>
        </is>
      </c>
      <c r="B153" s="13" t="inlineStr">
        <is>
          <t>CIERRE DE CAJA</t>
        </is>
      </c>
      <c r="C153" s="13" t="inlineStr">
        <is>
          <t>IMPORTE</t>
        </is>
      </c>
      <c r="D153" s="28" t="n">
        <v>112609977</v>
      </c>
      <c r="E153" s="14" t="n">
        <v>112610141</v>
      </c>
      <c r="H153" s="9" t="n"/>
      <c r="I153" s="10" t="n"/>
      <c r="J153" s="5" t="n"/>
    </row>
    <row r="156">
      <c r="A156" s="1" t="inlineStr">
        <is>
          <t>Cierre Caja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3" t="inlineStr">
        <is>
          <t>Del 17/01/2022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98" t="inlineStr">
        <is>
          <t>Cierre Caja</t>
        </is>
      </c>
      <c r="B158" s="98" t="inlineStr">
        <is>
          <t>Fecha</t>
        </is>
      </c>
      <c r="C158" s="98" t="inlineStr">
        <is>
          <t>Cajero</t>
        </is>
      </c>
      <c r="D158" s="98" t="inlineStr">
        <is>
          <t>Nro Voucher</t>
        </is>
      </c>
      <c r="E158" s="98" t="inlineStr">
        <is>
          <t>Nro Cuenta</t>
        </is>
      </c>
      <c r="F158" s="98" t="inlineStr">
        <is>
          <t>Tipo Ingreso</t>
        </is>
      </c>
      <c r="G158" s="99" t="n"/>
      <c r="H158" s="100" t="n"/>
      <c r="I158" s="98" t="inlineStr">
        <is>
          <t>TIPO DE INGRESO</t>
        </is>
      </c>
      <c r="J158" s="98" t="inlineStr">
        <is>
          <t>Cobrador</t>
        </is>
      </c>
    </row>
    <row r="159">
      <c r="A159" s="101" t="n"/>
      <c r="B159" s="101" t="n"/>
      <c r="C159" s="101" t="n"/>
      <c r="D159" s="101" t="n"/>
      <c r="E159" s="101" t="n"/>
      <c r="F159" s="4" t="inlineStr">
        <is>
          <t>EFECTIVO</t>
        </is>
      </c>
      <c r="G159" s="4" t="inlineStr">
        <is>
          <t>CHEQUE</t>
        </is>
      </c>
      <c r="H159" s="4" t="inlineStr">
        <is>
          <t>TRANSFERENCIA</t>
        </is>
      </c>
      <c r="I159" s="101" t="n"/>
      <c r="J159" s="101" t="n"/>
    </row>
    <row r="160">
      <c r="A160" s="5" t="inlineStr">
        <is>
          <t>CCAJ-TA06/13/23</t>
        </is>
      </c>
      <c r="B160" s="6" t="n">
        <v>44943.75645519676</v>
      </c>
      <c r="C160" s="5" t="inlineStr">
        <is>
          <t>3550 BELZA GUTIERREZ CONDORI</t>
        </is>
      </c>
      <c r="D160" s="7" t="n"/>
      <c r="E160" s="8" t="n"/>
      <c r="F160" s="9" t="n">
        <v>5302.54</v>
      </c>
      <c r="I160" s="10" t="inlineStr">
        <is>
          <t>EFECTIVO</t>
        </is>
      </c>
      <c r="J160" s="5" t="inlineStr">
        <is>
          <t>3550 BELZA GUTIERREZ CONDORI</t>
        </is>
      </c>
    </row>
    <row r="161">
      <c r="A161" s="5" t="inlineStr">
        <is>
          <t>CCAJ-TA06/13/23</t>
        </is>
      </c>
      <c r="B161" s="6" t="n">
        <v>44943.75645519676</v>
      </c>
      <c r="C161" s="5" t="inlineStr">
        <is>
          <t>3550 BELZA GUTIERREZ CONDORI</t>
        </is>
      </c>
      <c r="D161" s="7" t="n"/>
      <c r="E161" s="8" t="n"/>
      <c r="H161" s="9" t="n">
        <v>59.6</v>
      </c>
      <c r="I161" s="5" t="inlineStr">
        <is>
          <t>TARJETA DE DÉBITO/CRÉDITO</t>
        </is>
      </c>
      <c r="J161" s="5" t="inlineStr">
        <is>
          <t>3550 BELZA GUTIERREZ CONDORI</t>
        </is>
      </c>
    </row>
    <row r="162">
      <c r="A162" s="5" t="inlineStr">
        <is>
          <t>CCAJ-TA06/13/23</t>
        </is>
      </c>
      <c r="B162" s="6" t="n">
        <v>44943.75645519676</v>
      </c>
      <c r="C162" s="5" t="inlineStr">
        <is>
          <t>3550 BELZA GUTIERREZ CONDORI</t>
        </is>
      </c>
      <c r="D162" s="7" t="n"/>
      <c r="E162" s="8" t="n"/>
      <c r="H162" s="9" t="n">
        <v>243</v>
      </c>
      <c r="I162" s="10" t="inlineStr">
        <is>
          <t>CÓDIGO QR</t>
        </is>
      </c>
      <c r="J162" s="5" t="inlineStr">
        <is>
          <t>3550 BELZA GUTIERREZ CONDORI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G163" s="9" t="n"/>
      <c r="I163" s="10" t="n"/>
      <c r="J163" s="5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28" t="n">
        <v>112617144</v>
      </c>
      <c r="E164" s="14" t="n">
        <v>112617432</v>
      </c>
      <c r="G164" s="9" t="n"/>
      <c r="I164" s="10" t="n"/>
      <c r="J164" s="5" t="n"/>
    </row>
    <row r="166" ht="15.75" customHeight="1">
      <c r="A166" s="30" t="inlineStr">
        <is>
          <t xml:space="preserve"> CCAJ-TA06/13/23</t>
        </is>
      </c>
      <c r="B166" s="30" t="inlineStr">
        <is>
          <t>5.302,70-</t>
        </is>
      </c>
      <c r="C166" s="43" t="n">
        <v>112617436</v>
      </c>
      <c r="D166" s="17" t="inlineStr">
        <is>
          <t>DOC. DE REVERSION</t>
        </is>
      </c>
      <c r="E166" s="30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18/01/2022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98" t="inlineStr">
        <is>
          <t>Cierre Caja</t>
        </is>
      </c>
      <c r="B170" s="98" t="inlineStr">
        <is>
          <t>Fecha</t>
        </is>
      </c>
      <c r="C170" s="98" t="inlineStr">
        <is>
          <t>Cajero</t>
        </is>
      </c>
      <c r="D170" s="98" t="inlineStr">
        <is>
          <t>Nro Voucher</t>
        </is>
      </c>
      <c r="E170" s="98" t="inlineStr">
        <is>
          <t>Nro Cuenta</t>
        </is>
      </c>
      <c r="F170" s="98" t="inlineStr">
        <is>
          <t>Tipo Ingreso</t>
        </is>
      </c>
      <c r="G170" s="99" t="n"/>
      <c r="H170" s="100" t="n"/>
      <c r="I170" s="98" t="inlineStr">
        <is>
          <t>TIPO DE INGRESO</t>
        </is>
      </c>
      <c r="J170" s="98" t="inlineStr">
        <is>
          <t>Cobrador</t>
        </is>
      </c>
    </row>
    <row r="171">
      <c r="A171" s="101" t="n"/>
      <c r="B171" s="101" t="n"/>
      <c r="C171" s="101" t="n"/>
      <c r="D171" s="101" t="n"/>
      <c r="E171" s="101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101" t="n"/>
      <c r="J171" s="101" t="n"/>
    </row>
    <row r="172">
      <c r="A172" s="5" t="inlineStr">
        <is>
          <t>CCAJ-TA06/14/23</t>
        </is>
      </c>
      <c r="B172" s="6" t="n">
        <v>44944.75485151621</v>
      </c>
      <c r="C172" s="5" t="inlineStr">
        <is>
          <t>3550 BELZA GUTIERREZ CONDORI</t>
        </is>
      </c>
      <c r="D172" s="7" t="n"/>
      <c r="E172" s="8" t="n"/>
      <c r="F172" s="9" t="n">
        <v>4121.01</v>
      </c>
      <c r="I172" s="10" t="inlineStr">
        <is>
          <t>EFECTIVO</t>
        </is>
      </c>
      <c r="J172" s="5" t="inlineStr">
        <is>
          <t>3550 BELZA GUTIERREZ CONDORI</t>
        </is>
      </c>
    </row>
    <row r="173">
      <c r="A173" s="5" t="inlineStr">
        <is>
          <t>CCAJ-TA06/14/23</t>
        </is>
      </c>
      <c r="B173" s="6" t="n">
        <v>44944.75485151621</v>
      </c>
      <c r="C173" s="5" t="inlineStr">
        <is>
          <t>3550 BELZA GUTIERREZ CONDORI</t>
        </is>
      </c>
      <c r="D173" s="7" t="n"/>
      <c r="E173" s="8" t="n"/>
      <c r="H173" s="9" t="n">
        <v>171.2</v>
      </c>
      <c r="I173" s="10" t="inlineStr">
        <is>
          <t>CÓDIGO QR</t>
        </is>
      </c>
      <c r="J173" s="5" t="inlineStr">
        <is>
          <t>3550 BELZA GUTIERREZ CONDORI</t>
        </is>
      </c>
    </row>
    <row r="174">
      <c r="A174" s="11" t="inlineStr">
        <is>
          <t>SAP</t>
        </is>
      </c>
      <c r="B174" s="3" t="n"/>
      <c r="C174" s="3" t="n"/>
      <c r="D174" s="7" t="n"/>
      <c r="E174" s="8" t="n"/>
      <c r="F174" s="9" t="n"/>
      <c r="I174" s="10" t="n"/>
      <c r="J174" s="5" t="n"/>
    </row>
    <row r="175" ht="15.75" customHeight="1">
      <c r="A175" s="13" t="inlineStr">
        <is>
          <t>FECHA</t>
        </is>
      </c>
      <c r="B175" s="13" t="inlineStr">
        <is>
          <t>CIERRE DE CAJA</t>
        </is>
      </c>
      <c r="C175" s="13" t="inlineStr">
        <is>
          <t>IMPORTE</t>
        </is>
      </c>
      <c r="D175" s="28" t="n">
        <v>112624968</v>
      </c>
      <c r="E175" s="14" t="n">
        <v>112625158</v>
      </c>
      <c r="F175" s="9" t="n"/>
      <c r="I175" s="10" t="n"/>
      <c r="J175" s="5" t="n"/>
    </row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19/01/2022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98" t="inlineStr">
        <is>
          <t>Cierre Caja</t>
        </is>
      </c>
      <c r="B180" s="98" t="inlineStr">
        <is>
          <t>Fecha</t>
        </is>
      </c>
      <c r="C180" s="98" t="inlineStr">
        <is>
          <t>Cajero</t>
        </is>
      </c>
      <c r="D180" s="98" t="inlineStr">
        <is>
          <t>Nro Voucher</t>
        </is>
      </c>
      <c r="E180" s="98" t="inlineStr">
        <is>
          <t>Nro Cuenta</t>
        </is>
      </c>
      <c r="F180" s="98" t="inlineStr">
        <is>
          <t>Tipo Ingreso</t>
        </is>
      </c>
      <c r="G180" s="99" t="n"/>
      <c r="H180" s="100" t="n"/>
      <c r="I180" s="98" t="inlineStr">
        <is>
          <t>TIPO DE INGRESO</t>
        </is>
      </c>
      <c r="J180" s="98" t="inlineStr">
        <is>
          <t>Cobrador</t>
        </is>
      </c>
    </row>
    <row r="181">
      <c r="A181" s="101" t="n"/>
      <c r="B181" s="101" t="n"/>
      <c r="C181" s="101" t="n"/>
      <c r="D181" s="101" t="n"/>
      <c r="E181" s="101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101" t="n"/>
      <c r="J181" s="101" t="n"/>
    </row>
    <row r="182">
      <c r="A182" s="5" t="inlineStr">
        <is>
          <t>CCAJ-TA06/15/23</t>
        </is>
      </c>
      <c r="B182" s="6" t="n">
        <v>44945.75701758102</v>
      </c>
      <c r="C182" s="5" t="inlineStr">
        <is>
          <t>3550 BELZA GUTIERREZ CONDORI</t>
        </is>
      </c>
      <c r="D182" s="7" t="n"/>
      <c r="E182" s="8" t="n"/>
      <c r="F182" s="9" t="n">
        <v>3568.52</v>
      </c>
      <c r="I182" s="10" t="inlineStr">
        <is>
          <t>EFECTIVO</t>
        </is>
      </c>
      <c r="J182" s="5" t="inlineStr">
        <is>
          <t>3550 BELZA GUTIERREZ CONDORI</t>
        </is>
      </c>
    </row>
    <row r="183">
      <c r="A183" s="5" t="inlineStr">
        <is>
          <t>CCAJ-TA06/15/23</t>
        </is>
      </c>
      <c r="B183" s="6" t="n">
        <v>44945.75701758102</v>
      </c>
      <c r="C183" s="5" t="inlineStr">
        <is>
          <t>3550 BELZA GUTIERREZ CONDORI</t>
        </is>
      </c>
      <c r="D183" s="7" t="n"/>
      <c r="E183" s="8" t="n"/>
      <c r="H183" s="9" t="n">
        <v>289.84</v>
      </c>
      <c r="I183" s="5" t="inlineStr">
        <is>
          <t>TARJETA DE DÉBITO/CRÉDITO</t>
        </is>
      </c>
      <c r="J183" s="5" t="inlineStr">
        <is>
          <t>3550 BELZA GUTIERREZ CONDORI</t>
        </is>
      </c>
    </row>
    <row r="184">
      <c r="A184" s="5" t="inlineStr">
        <is>
          <t>CCAJ-TA06/15/23</t>
        </is>
      </c>
      <c r="B184" s="6" t="n">
        <v>44945.75701758102</v>
      </c>
      <c r="C184" s="5" t="inlineStr">
        <is>
          <t>3550 BELZA GUTIERREZ CONDORI</t>
        </is>
      </c>
      <c r="D184" s="7" t="n"/>
      <c r="E184" s="8" t="n"/>
      <c r="H184" s="9" t="n">
        <v>75.7</v>
      </c>
      <c r="I184" s="10" t="inlineStr">
        <is>
          <t>CÓDIGO QR</t>
        </is>
      </c>
      <c r="J184" s="5" t="inlineStr">
        <is>
          <t>3550 BELZA GUTIERREZ CONDORI</t>
        </is>
      </c>
    </row>
    <row r="185">
      <c r="A185" s="11" t="inlineStr">
        <is>
          <t>SAP</t>
        </is>
      </c>
      <c r="B185" s="3" t="n"/>
      <c r="C185" s="3" t="n"/>
      <c r="D185" s="7" t="n"/>
      <c r="E185" s="8" t="n"/>
      <c r="H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28" t="n">
        <v>112629470</v>
      </c>
      <c r="E186" s="14" t="n">
        <v>112636324</v>
      </c>
      <c r="H186" s="9" t="n"/>
      <c r="I186" s="10" t="n"/>
      <c r="J186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20/01/2023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8" t="inlineStr">
        <is>
          <t>Cierre Caja</t>
        </is>
      </c>
      <c r="B191" s="98" t="inlineStr">
        <is>
          <t>Fecha</t>
        </is>
      </c>
      <c r="C191" s="98" t="inlineStr">
        <is>
          <t>Cajero</t>
        </is>
      </c>
      <c r="D191" s="98" t="inlineStr">
        <is>
          <t>Nro Voucher</t>
        </is>
      </c>
      <c r="E191" s="98" t="inlineStr">
        <is>
          <t>Nro Cuenta</t>
        </is>
      </c>
      <c r="F191" s="98" t="inlineStr">
        <is>
          <t>Tipo Ingreso</t>
        </is>
      </c>
      <c r="G191" s="99" t="n"/>
      <c r="H191" s="100" t="n"/>
      <c r="I191" s="98" t="inlineStr">
        <is>
          <t>TIPO DE INGRESO</t>
        </is>
      </c>
      <c r="J191" s="98" t="inlineStr">
        <is>
          <t>Cobrador</t>
        </is>
      </c>
    </row>
    <row r="192">
      <c r="A192" s="101" t="n"/>
      <c r="B192" s="101" t="n"/>
      <c r="C192" s="101" t="n"/>
      <c r="D192" s="101" t="n"/>
      <c r="E192" s="101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101" t="n"/>
      <c r="J192" s="101" t="n"/>
    </row>
    <row r="193">
      <c r="A193" s="5" t="inlineStr">
        <is>
          <t>CCAJ-TA06/16/23</t>
        </is>
      </c>
      <c r="B193" s="6" t="n">
        <v>44946.75770180555</v>
      </c>
      <c r="C193" s="5" t="inlineStr">
        <is>
          <t>3550 BELZA GUTIERREZ CONDORI</t>
        </is>
      </c>
      <c r="D193" s="7" t="n"/>
      <c r="E193" s="8" t="n"/>
      <c r="F193" s="9" t="n">
        <v>5146.53</v>
      </c>
      <c r="I193" s="10" t="inlineStr">
        <is>
          <t>EFECTIVO</t>
        </is>
      </c>
      <c r="J193" s="5" t="inlineStr">
        <is>
          <t>3550 BELZA GUTIERREZ CONDORI</t>
        </is>
      </c>
    </row>
    <row r="194">
      <c r="A194" s="5" t="inlineStr">
        <is>
          <t>CCAJ-TA06/16/23</t>
        </is>
      </c>
      <c r="B194" s="6" t="n">
        <v>44946.75770180555</v>
      </c>
      <c r="C194" s="5" t="inlineStr">
        <is>
          <t>3550 BELZA GUTIERREZ CONDORI</t>
        </is>
      </c>
      <c r="D194" s="7" t="n"/>
      <c r="E194" s="8" t="n"/>
      <c r="H194" s="9" t="n">
        <v>321.85</v>
      </c>
      <c r="I194" s="5" t="inlineStr">
        <is>
          <t>TARJETA DE DÉBITO/CRÉDITO</t>
        </is>
      </c>
      <c r="J194" s="5" t="inlineStr">
        <is>
          <t>3550 BELZA GUTIERREZ CONDORI</t>
        </is>
      </c>
    </row>
    <row r="195">
      <c r="A195" s="11" t="inlineStr">
        <is>
          <t>SAP</t>
        </is>
      </c>
      <c r="B195" s="3" t="n"/>
      <c r="C195" s="3" t="n"/>
      <c r="D195" s="10" t="n"/>
      <c r="E195" s="8" t="n"/>
      <c r="H195" s="9" t="n"/>
      <c r="I195" s="10" t="n"/>
      <c r="J195" s="5" t="n"/>
    </row>
    <row r="196" ht="15.75" customHeight="1">
      <c r="A196" s="13" t="inlineStr">
        <is>
          <t>FECHA</t>
        </is>
      </c>
      <c r="B196" s="13" t="inlineStr">
        <is>
          <t>CIERRE DE CAJA</t>
        </is>
      </c>
      <c r="C196" s="13" t="inlineStr">
        <is>
          <t>IMPORTE</t>
        </is>
      </c>
      <c r="D196" s="28" t="n">
        <v>112629863</v>
      </c>
      <c r="E196" s="14" t="n">
        <v>112636326</v>
      </c>
      <c r="H196" s="9" t="n"/>
      <c r="I196" s="10" t="n"/>
      <c r="J196" s="5" t="n"/>
    </row>
    <row r="197">
      <c r="A197" s="5" t="n"/>
      <c r="B197" s="6" t="n"/>
      <c r="C197" s="5" t="n"/>
      <c r="D197" s="7" t="n"/>
      <c r="E197" s="8" t="n"/>
      <c r="H197" s="9" t="n"/>
      <c r="I197" s="10" t="n"/>
      <c r="J197" s="5" t="n"/>
    </row>
    <row r="198">
      <c r="A198" s="5" t="n"/>
      <c r="B198" s="6" t="n"/>
      <c r="C198" s="5" t="n"/>
      <c r="D198" s="7" t="n"/>
      <c r="E198" s="8" t="n"/>
      <c r="H198" s="9" t="n"/>
      <c r="I198" s="10" t="n"/>
      <c r="J198" s="5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21/01/2023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98" t="inlineStr">
        <is>
          <t>Cierre Caja</t>
        </is>
      </c>
      <c r="B201" s="98" t="inlineStr">
        <is>
          <t>Fecha</t>
        </is>
      </c>
      <c r="C201" s="98" t="inlineStr">
        <is>
          <t>Cajero</t>
        </is>
      </c>
      <c r="D201" s="98" t="inlineStr">
        <is>
          <t>Nro Voucher</t>
        </is>
      </c>
      <c r="E201" s="98" t="inlineStr">
        <is>
          <t>Nro Cuenta</t>
        </is>
      </c>
      <c r="F201" s="98" t="inlineStr">
        <is>
          <t>Tipo Ingreso</t>
        </is>
      </c>
      <c r="G201" s="99" t="n"/>
      <c r="H201" s="100" t="n"/>
      <c r="I201" s="98" t="inlineStr">
        <is>
          <t>TIPO DE INGRESO</t>
        </is>
      </c>
      <c r="J201" s="98" t="inlineStr">
        <is>
          <t>Cobrador</t>
        </is>
      </c>
    </row>
    <row r="202">
      <c r="A202" s="101" t="n"/>
      <c r="B202" s="101" t="n"/>
      <c r="C202" s="101" t="n"/>
      <c r="D202" s="101" t="n"/>
      <c r="E202" s="101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101" t="n"/>
      <c r="J202" s="101" t="n"/>
    </row>
    <row r="203">
      <c r="A203" s="5" t="inlineStr">
        <is>
          <t>CCAJ-TA06/17/23</t>
        </is>
      </c>
      <c r="B203" s="6" t="n">
        <v>44947.55072449074</v>
      </c>
      <c r="C203" s="5" t="inlineStr">
        <is>
          <t>3550 BELZA GUTIERREZ CONDORI</t>
        </is>
      </c>
      <c r="D203" s="7" t="n"/>
      <c r="E203" s="8" t="n"/>
      <c r="F203" s="9" t="n">
        <v>4115.53</v>
      </c>
      <c r="I203" s="10" t="inlineStr">
        <is>
          <t>EFECTIVO</t>
        </is>
      </c>
      <c r="J203" s="5" t="inlineStr">
        <is>
          <t>3550 BELZA GUTIERREZ CONDORI</t>
        </is>
      </c>
    </row>
    <row r="204">
      <c r="A204" s="5" t="inlineStr">
        <is>
          <t>CCAJ-TA06/17/23</t>
        </is>
      </c>
      <c r="B204" s="6" t="n">
        <v>44947.55072449074</v>
      </c>
      <c r="C204" s="5" t="inlineStr">
        <is>
          <t>3550 BELZA GUTIERREZ CONDORI</t>
        </is>
      </c>
      <c r="D204" s="7" t="n"/>
      <c r="E204" s="8" t="n"/>
      <c r="H204" s="9" t="n">
        <v>135.6</v>
      </c>
      <c r="I204" s="5" t="inlineStr">
        <is>
          <t>TARJETA DE DÉBITO/CRÉDITO</t>
        </is>
      </c>
      <c r="J204" s="5" t="inlineStr">
        <is>
          <t>3550 BELZA GUTIERREZ CONDORI</t>
        </is>
      </c>
    </row>
    <row r="205">
      <c r="A205" s="5" t="inlineStr">
        <is>
          <t>CCAJ-TA06/17/23</t>
        </is>
      </c>
      <c r="B205" s="6" t="n">
        <v>44947.55072449074</v>
      </c>
      <c r="C205" s="5" t="inlineStr">
        <is>
          <t>3550 BELZA GUTIERREZ CONDORI</t>
        </is>
      </c>
      <c r="D205" s="7" t="n"/>
      <c r="E205" s="8" t="n"/>
      <c r="H205" s="9" t="n">
        <v>103</v>
      </c>
      <c r="I205" s="10" t="inlineStr">
        <is>
          <t>CÓDIGO QR</t>
        </is>
      </c>
      <c r="J205" s="5" t="inlineStr">
        <is>
          <t>3550 BELZA GUTIERREZ CONDORI</t>
        </is>
      </c>
    </row>
    <row r="206">
      <c r="A206" s="11" t="inlineStr">
        <is>
          <t>SAP</t>
        </is>
      </c>
      <c r="B206" s="3" t="n"/>
      <c r="C206" s="3" t="n"/>
      <c r="D206" s="10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69" t="n">
        <v>112644388</v>
      </c>
      <c r="E207" s="14" t="n">
        <v>112644435</v>
      </c>
      <c r="H207" s="9" t="n"/>
      <c r="I207" s="10" t="n"/>
      <c r="J207" s="5" t="n"/>
    </row>
    <row r="208">
      <c r="A208" s="5" t="n"/>
      <c r="B208" s="6" t="n"/>
      <c r="C208" s="5" t="n"/>
      <c r="D208" s="35" t="inlineStr">
        <is>
          <t>BOOT</t>
        </is>
      </c>
      <c r="E208" s="8" t="n"/>
      <c r="H208" s="9" t="n"/>
      <c r="I208" s="10" t="n"/>
      <c r="J208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23/01/2023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8" t="inlineStr">
        <is>
          <t>Cierre Caja</t>
        </is>
      </c>
      <c r="B212" s="98" t="inlineStr">
        <is>
          <t>Fecha</t>
        </is>
      </c>
      <c r="C212" s="98" t="inlineStr">
        <is>
          <t>Cajero</t>
        </is>
      </c>
      <c r="D212" s="98" t="inlineStr">
        <is>
          <t>Nro Voucher</t>
        </is>
      </c>
      <c r="E212" s="98" t="inlineStr">
        <is>
          <t>Nro Cuenta</t>
        </is>
      </c>
      <c r="F212" s="98" t="inlineStr">
        <is>
          <t>Tipo Ingreso</t>
        </is>
      </c>
      <c r="G212" s="99" t="n"/>
      <c r="H212" s="100" t="n"/>
      <c r="I212" s="98" t="inlineStr">
        <is>
          <t>TIPO DE INGRESO</t>
        </is>
      </c>
      <c r="J212" s="98" t="inlineStr">
        <is>
          <t>Cobrador</t>
        </is>
      </c>
    </row>
    <row r="213">
      <c r="A213" s="101" t="n"/>
      <c r="B213" s="101" t="n"/>
      <c r="C213" s="101" t="n"/>
      <c r="D213" s="101" t="n"/>
      <c r="E213" s="101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101" t="n"/>
      <c r="J213" s="101" t="n"/>
    </row>
    <row r="214">
      <c r="A214" s="40" t="inlineStr">
        <is>
          <t>NO HUBO CIERRES DE CAJA DEBIDO A FERIADO NACIONAL POR EL DIA DEL ESTADO PLURINACIONAL</t>
        </is>
      </c>
      <c r="B214" s="41" t="n"/>
      <c r="C214" s="42" t="n"/>
      <c r="D214" s="70" t="n"/>
      <c r="E214" s="71" t="n"/>
      <c r="F214" s="9" t="n"/>
      <c r="I214" s="10" t="n"/>
      <c r="J214" s="5" t="n"/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10" t="n"/>
      <c r="J215" s="5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28" t="n"/>
      <c r="E216" s="14" t="n"/>
      <c r="H216" s="9" t="n"/>
      <c r="I216" s="10" t="n"/>
      <c r="J216" s="5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24/01/2023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8" t="inlineStr">
        <is>
          <t>Cierre Caja</t>
        </is>
      </c>
      <c r="B221" s="98" t="inlineStr">
        <is>
          <t>Fecha</t>
        </is>
      </c>
      <c r="C221" s="98" t="inlineStr">
        <is>
          <t>Cajero</t>
        </is>
      </c>
      <c r="D221" s="98" t="inlineStr">
        <is>
          <t>Nro Voucher</t>
        </is>
      </c>
      <c r="E221" s="98" t="inlineStr">
        <is>
          <t>Nro Cuenta</t>
        </is>
      </c>
      <c r="F221" s="98" t="inlineStr">
        <is>
          <t>Tipo Ingreso</t>
        </is>
      </c>
      <c r="G221" s="99" t="n"/>
      <c r="H221" s="100" t="n"/>
      <c r="I221" s="98" t="inlineStr">
        <is>
          <t>TIPO DE INGRESO</t>
        </is>
      </c>
      <c r="J221" s="98" t="inlineStr">
        <is>
          <t>Cobrador</t>
        </is>
      </c>
    </row>
    <row r="222">
      <c r="A222" s="101" t="n"/>
      <c r="B222" s="101" t="n"/>
      <c r="C222" s="101" t="n"/>
      <c r="D222" s="101" t="n"/>
      <c r="E222" s="101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101" t="n"/>
      <c r="J222" s="101" t="n"/>
    </row>
    <row r="223">
      <c r="A223" s="5" t="inlineStr">
        <is>
          <t>CCAJ-TA06/18/23</t>
        </is>
      </c>
      <c r="B223" s="6" t="n">
        <v>44950.7717500463</v>
      </c>
      <c r="C223" s="5" t="inlineStr">
        <is>
          <t>3550 BELZA GUTIERREZ CONDORI</t>
        </is>
      </c>
      <c r="D223" s="7" t="n"/>
      <c r="E223" s="8" t="n"/>
      <c r="F223" s="9" t="n">
        <v>4745.63</v>
      </c>
      <c r="I223" s="10" t="inlineStr">
        <is>
          <t>EFECTIVO</t>
        </is>
      </c>
      <c r="J223" s="5" t="inlineStr">
        <is>
          <t>3550 BELZA GUTIERREZ CONDORI</t>
        </is>
      </c>
    </row>
    <row r="224">
      <c r="A224" s="5" t="inlineStr">
        <is>
          <t>CCAJ-TA06/18/23</t>
        </is>
      </c>
      <c r="B224" s="6" t="n">
        <v>44950.7717500463</v>
      </c>
      <c r="C224" s="5" t="inlineStr">
        <is>
          <t>3550 BELZA GUTIERREZ CONDORI</t>
        </is>
      </c>
      <c r="D224" s="7" t="n"/>
      <c r="E224" s="8" t="n"/>
      <c r="H224" s="9" t="n">
        <v>359</v>
      </c>
      <c r="I224" s="5" t="inlineStr">
        <is>
          <t>TARJETA DE DÉBITO/CRÉDITO</t>
        </is>
      </c>
      <c r="J224" s="5" t="inlineStr">
        <is>
          <t>3550 BELZA GUTIERREZ CONDORI</t>
        </is>
      </c>
    </row>
    <row r="225">
      <c r="A225" s="5" t="inlineStr">
        <is>
          <t>CCAJ-TA06/18/23</t>
        </is>
      </c>
      <c r="B225" s="6" t="n">
        <v>44950.7717500463</v>
      </c>
      <c r="C225" s="5" t="inlineStr">
        <is>
          <t>3550 BELZA GUTIERREZ CONDORI</t>
        </is>
      </c>
      <c r="D225" s="7" t="n"/>
      <c r="E225" s="8" t="n"/>
      <c r="H225" s="9" t="n">
        <v>40</v>
      </c>
      <c r="I225" s="10" t="inlineStr">
        <is>
          <t>CÓDIGO QR</t>
        </is>
      </c>
      <c r="J225" s="5" t="inlineStr">
        <is>
          <t>3550 BELZA GUTIERREZ CONDORI</t>
        </is>
      </c>
    </row>
    <row r="226">
      <c r="A226" s="11" t="inlineStr">
        <is>
          <t>SAP</t>
        </is>
      </c>
      <c r="B226" s="3" t="n"/>
      <c r="C226" s="3" t="n"/>
      <c r="D226" s="7" t="n"/>
      <c r="E226" s="8" t="n"/>
      <c r="H226" s="9" t="n"/>
      <c r="I226" s="10" t="n"/>
      <c r="J226" s="5" t="n"/>
    </row>
    <row r="227" ht="15.75" customHeight="1">
      <c r="A227" s="13" t="inlineStr">
        <is>
          <t>FECHA</t>
        </is>
      </c>
      <c r="B227" s="13" t="inlineStr">
        <is>
          <t>CIERRE DE CAJA</t>
        </is>
      </c>
      <c r="C227" s="13" t="inlineStr">
        <is>
          <t>IMPORTE</t>
        </is>
      </c>
      <c r="D227" s="69" t="n">
        <v>112649352</v>
      </c>
      <c r="E227" s="14" t="n">
        <v>112651353</v>
      </c>
      <c r="H227" s="9" t="n"/>
      <c r="I227" s="10" t="n"/>
      <c r="J227" s="5" t="n"/>
    </row>
    <row r="228">
      <c r="D228" s="35" t="inlineStr">
        <is>
          <t>BOOT</t>
        </is>
      </c>
    </row>
    <row r="230">
      <c r="A230" s="1" t="inlineStr">
        <is>
          <t>Cierre Caja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3" t="inlineStr">
        <is>
          <t>Del 25/01/2023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98" t="inlineStr">
        <is>
          <t>Cierre Caja</t>
        </is>
      </c>
      <c r="B232" s="98" t="inlineStr">
        <is>
          <t>Fecha</t>
        </is>
      </c>
      <c r="C232" s="98" t="inlineStr">
        <is>
          <t>Cajero</t>
        </is>
      </c>
      <c r="D232" s="98" t="inlineStr">
        <is>
          <t>Nro Voucher</t>
        </is>
      </c>
      <c r="E232" s="98" t="inlineStr">
        <is>
          <t>Nro Cuenta</t>
        </is>
      </c>
      <c r="F232" s="98" t="inlineStr">
        <is>
          <t>Tipo Ingreso</t>
        </is>
      </c>
      <c r="G232" s="99" t="n"/>
      <c r="H232" s="100" t="n"/>
      <c r="I232" s="98" t="inlineStr">
        <is>
          <t>TIPO DE INGRESO</t>
        </is>
      </c>
      <c r="J232" s="98" t="inlineStr">
        <is>
          <t>Cobrador</t>
        </is>
      </c>
    </row>
    <row r="233">
      <c r="A233" s="101" t="n"/>
      <c r="B233" s="101" t="n"/>
      <c r="C233" s="101" t="n"/>
      <c r="D233" s="101" t="n"/>
      <c r="E233" s="101" t="n"/>
      <c r="F233" s="4" t="inlineStr">
        <is>
          <t>EFECTIVO</t>
        </is>
      </c>
      <c r="G233" s="4" t="inlineStr">
        <is>
          <t>CHEQUE</t>
        </is>
      </c>
      <c r="H233" s="4" t="inlineStr">
        <is>
          <t>TRANSFERENCIA</t>
        </is>
      </c>
      <c r="I233" s="101" t="n"/>
      <c r="J233" s="101" t="n"/>
    </row>
    <row r="234">
      <c r="A234" s="5" t="inlineStr">
        <is>
          <t>CCAJ-TA06/19/23</t>
        </is>
      </c>
      <c r="B234" s="6" t="n">
        <v>44951.76488303241</v>
      </c>
      <c r="C234" s="5" t="inlineStr">
        <is>
          <t>3550 BELZA GUTIERREZ CONDORI</t>
        </is>
      </c>
      <c r="D234" s="7" t="n"/>
      <c r="E234" s="8" t="n"/>
      <c r="F234" s="9" t="n">
        <v>5000.01</v>
      </c>
      <c r="I234" s="10" t="inlineStr">
        <is>
          <t>EFECTIVO</t>
        </is>
      </c>
      <c r="J234" s="5" t="inlineStr">
        <is>
          <t>3550 BELZA GUTIERREZ CONDORI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H235" s="9" t="n"/>
      <c r="I235" s="10" t="n"/>
      <c r="J235" s="5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69" t="n">
        <v>112659395</v>
      </c>
      <c r="E236" s="14" t="n">
        <v>112659560</v>
      </c>
      <c r="H236" s="9" t="n"/>
      <c r="I236" s="10" t="n"/>
      <c r="J236" s="5" t="n"/>
    </row>
    <row r="237">
      <c r="D237" s="35" t="inlineStr">
        <is>
          <t>BOOT</t>
        </is>
      </c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26/01/2023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8" t="inlineStr">
        <is>
          <t>Cierre Caja</t>
        </is>
      </c>
      <c r="B241" s="98" t="inlineStr">
        <is>
          <t>Fecha</t>
        </is>
      </c>
      <c r="C241" s="98" t="inlineStr">
        <is>
          <t>Cajero</t>
        </is>
      </c>
      <c r="D241" s="98" t="inlineStr">
        <is>
          <t>Nro Voucher</t>
        </is>
      </c>
      <c r="E241" s="98" t="inlineStr">
        <is>
          <t>Nro Cuenta</t>
        </is>
      </c>
      <c r="F241" s="98" t="inlineStr">
        <is>
          <t>Tipo Ingreso</t>
        </is>
      </c>
      <c r="G241" s="99" t="n"/>
      <c r="H241" s="100" t="n"/>
      <c r="I241" s="98" t="inlineStr">
        <is>
          <t>TIPO DE INGRESO</t>
        </is>
      </c>
      <c r="J241" s="98" t="inlineStr">
        <is>
          <t>Cobrador</t>
        </is>
      </c>
    </row>
    <row r="242">
      <c r="A242" s="101" t="n"/>
      <c r="B242" s="101" t="n"/>
      <c r="C242" s="101" t="n"/>
      <c r="D242" s="101" t="n"/>
      <c r="E242" s="101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101" t="n"/>
      <c r="J242" s="101" t="n"/>
    </row>
    <row r="243">
      <c r="A243" s="5" t="inlineStr">
        <is>
          <t>CCAJ-TA06/20/23</t>
        </is>
      </c>
      <c r="B243" s="6" t="n">
        <v>44952.76072960648</v>
      </c>
      <c r="C243" s="5" t="inlineStr">
        <is>
          <t>3550 BELZA GUTIERREZ CONDORI</t>
        </is>
      </c>
      <c r="D243" s="7" t="n"/>
      <c r="E243" s="8" t="n"/>
      <c r="F243" s="9" t="n">
        <v>4357.96</v>
      </c>
      <c r="I243" s="10" t="inlineStr">
        <is>
          <t>EFECTIVO</t>
        </is>
      </c>
      <c r="J243" s="5" t="inlineStr">
        <is>
          <t>3550 BELZA GUTIERREZ CONDORI</t>
        </is>
      </c>
    </row>
    <row r="244">
      <c r="A244" s="5" t="inlineStr">
        <is>
          <t>CCAJ-TA06/20/23</t>
        </is>
      </c>
      <c r="B244" s="6" t="n">
        <v>44952.76072960648</v>
      </c>
      <c r="C244" s="5" t="inlineStr">
        <is>
          <t>3550 BELZA GUTIERREZ CONDORI</t>
        </is>
      </c>
      <c r="D244" s="7" t="n"/>
      <c r="E244" s="8" t="n"/>
      <c r="H244" s="9" t="n">
        <v>48.24</v>
      </c>
      <c r="I244" s="5" t="inlineStr">
        <is>
          <t>TARJETA DE DÉBITO/CRÉDITO</t>
        </is>
      </c>
      <c r="J244" s="5" t="inlineStr">
        <is>
          <t>3550 BELZA GUTIERREZ CONDORI</t>
        </is>
      </c>
    </row>
    <row r="245">
      <c r="A245" s="11" t="inlineStr">
        <is>
          <t>SAP</t>
        </is>
      </c>
      <c r="B245" s="3" t="n"/>
      <c r="C245" s="3" t="n"/>
      <c r="D245" s="7" t="n"/>
      <c r="E245" s="8" t="n"/>
      <c r="H245" s="9" t="n"/>
      <c r="I245" s="10" t="n"/>
      <c r="J245" s="5" t="n"/>
    </row>
    <row r="246" ht="15.75" customHeight="1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  <c r="D246" s="28" t="n">
        <v>112672328</v>
      </c>
      <c r="E246" s="14" t="n">
        <v>112672357</v>
      </c>
      <c r="H246" s="9" t="n"/>
      <c r="I246" s="10" t="n"/>
      <c r="J246" s="5" t="n"/>
    </row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27/01/2023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98" t="inlineStr">
        <is>
          <t>Cierre Caja</t>
        </is>
      </c>
      <c r="B251" s="98" t="inlineStr">
        <is>
          <t>Fecha</t>
        </is>
      </c>
      <c r="C251" s="98" t="inlineStr">
        <is>
          <t>Cajero</t>
        </is>
      </c>
      <c r="D251" s="98" t="inlineStr">
        <is>
          <t>Nro Voucher</t>
        </is>
      </c>
      <c r="E251" s="98" t="inlineStr">
        <is>
          <t>Nro Cuenta</t>
        </is>
      </c>
      <c r="F251" s="98" t="inlineStr">
        <is>
          <t>Tipo Ingreso</t>
        </is>
      </c>
      <c r="G251" s="99" t="n"/>
      <c r="H251" s="100" t="n"/>
      <c r="I251" s="98" t="inlineStr">
        <is>
          <t>TIPO DE INGRESO</t>
        </is>
      </c>
      <c r="J251" s="98" t="inlineStr">
        <is>
          <t>Cobrador</t>
        </is>
      </c>
    </row>
    <row r="252">
      <c r="A252" s="101" t="n"/>
      <c r="B252" s="101" t="n"/>
      <c r="C252" s="101" t="n"/>
      <c r="D252" s="101" t="n"/>
      <c r="E252" s="101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101" t="n"/>
      <c r="J252" s="101" t="n"/>
    </row>
    <row r="253">
      <c r="A253" s="5" t="inlineStr">
        <is>
          <t>CCAJ-TA06/21/23</t>
        </is>
      </c>
      <c r="B253" s="6" t="n">
        <v>44953.76439387732</v>
      </c>
      <c r="C253" s="5" t="inlineStr">
        <is>
          <t>3550 BELZA GUTIERREZ CONDORI</t>
        </is>
      </c>
      <c r="D253" s="7" t="n"/>
      <c r="E253" s="8" t="n"/>
      <c r="F253" s="9" t="n">
        <v>5362.08</v>
      </c>
      <c r="I253" s="10" t="inlineStr">
        <is>
          <t>EFECTIVO</t>
        </is>
      </c>
      <c r="J253" s="5" t="inlineStr">
        <is>
          <t>3550 BELZA GUTIERREZ CONDORI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H254" s="9" t="n"/>
      <c r="I254" s="5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28" t="n">
        <v>112672332</v>
      </c>
      <c r="E255" s="14" t="n">
        <v>112672359</v>
      </c>
      <c r="H255" s="9" t="n"/>
      <c r="I255" s="5" t="n"/>
      <c r="J255" s="8" t="n"/>
    </row>
    <row r="256">
      <c r="A256" s="5" t="n"/>
      <c r="B256" s="6" t="n"/>
      <c r="C256" s="5" t="n"/>
      <c r="D256" s="7" t="n"/>
      <c r="E256" s="8" t="n"/>
      <c r="H256" s="9" t="n"/>
      <c r="I256" s="5" t="n"/>
      <c r="J256" s="8" t="n"/>
    </row>
    <row r="257">
      <c r="A257" s="5" t="n"/>
      <c r="B257" s="6" t="n"/>
      <c r="C257" s="5" t="n"/>
      <c r="D257" s="7" t="n"/>
      <c r="E257" s="8" t="n"/>
      <c r="H257" s="9" t="n"/>
      <c r="I257" s="5" t="n"/>
      <c r="J257" s="8" t="n"/>
    </row>
    <row r="258">
      <c r="A258" s="1" t="inlineStr">
        <is>
          <t>Cierre Caja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3" t="inlineStr">
        <is>
          <t>Del 28/01/2023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98" t="inlineStr">
        <is>
          <t>Cierre Caja</t>
        </is>
      </c>
      <c r="B260" s="98" t="inlineStr">
        <is>
          <t>Fecha</t>
        </is>
      </c>
      <c r="C260" s="98" t="inlineStr">
        <is>
          <t>Cajero</t>
        </is>
      </c>
      <c r="D260" s="98" t="inlineStr">
        <is>
          <t>Nro Voucher</t>
        </is>
      </c>
      <c r="E260" s="98" t="inlineStr">
        <is>
          <t>Nro Cuenta</t>
        </is>
      </c>
      <c r="F260" s="98" t="inlineStr">
        <is>
          <t>Tipo Ingreso</t>
        </is>
      </c>
      <c r="G260" s="99" t="n"/>
      <c r="H260" s="100" t="n"/>
      <c r="I260" s="98" t="inlineStr">
        <is>
          <t>TIPO DE INGRESO</t>
        </is>
      </c>
      <c r="J260" s="98" t="inlineStr">
        <is>
          <t>Cobrador</t>
        </is>
      </c>
    </row>
    <row r="261">
      <c r="A261" s="101" t="n"/>
      <c r="B261" s="101" t="n"/>
      <c r="C261" s="101" t="n"/>
      <c r="D261" s="101" t="n"/>
      <c r="E261" s="101" t="n"/>
      <c r="F261" s="4" t="inlineStr">
        <is>
          <t>EFECTIVO</t>
        </is>
      </c>
      <c r="G261" s="4" t="inlineStr">
        <is>
          <t>CHEQUE</t>
        </is>
      </c>
      <c r="H261" s="4" t="inlineStr">
        <is>
          <t>TRANSFERENCIA</t>
        </is>
      </c>
      <c r="I261" s="101" t="n"/>
      <c r="J261" s="101" t="n"/>
    </row>
    <row r="262">
      <c r="A262" s="5" t="inlineStr">
        <is>
          <t>CCAJ-TA06/22/23</t>
        </is>
      </c>
      <c r="B262" s="6" t="n">
        <v>44954.55262883102</v>
      </c>
      <c r="C262" s="5" t="inlineStr">
        <is>
          <t>3550 BELZA GUTIERREZ CONDORI</t>
        </is>
      </c>
      <c r="D262" s="7" t="n"/>
      <c r="E262" s="8" t="n"/>
      <c r="F262" s="9" t="n">
        <v>3985.43</v>
      </c>
      <c r="I262" s="10" t="inlineStr">
        <is>
          <t>EFECTIVO</t>
        </is>
      </c>
      <c r="J262" s="5" t="inlineStr">
        <is>
          <t>3550 BELZA GUTIERREZ CONDORI</t>
        </is>
      </c>
    </row>
    <row r="263">
      <c r="A263" s="5" t="inlineStr">
        <is>
          <t>CCAJ-TA06/22/23</t>
        </is>
      </c>
      <c r="B263" s="6" t="n">
        <v>44954.55262883102</v>
      </c>
      <c r="C263" s="5" t="inlineStr">
        <is>
          <t>3550 BELZA GUTIERREZ CONDORI</t>
        </is>
      </c>
      <c r="D263" s="7" t="n"/>
      <c r="E263" s="8" t="n"/>
      <c r="H263" s="9" t="n">
        <v>94.8</v>
      </c>
      <c r="I263" s="5" t="inlineStr">
        <is>
          <t>TARJETA DE DÉBITO/CRÉDITO</t>
        </is>
      </c>
      <c r="J263" s="5" t="inlineStr">
        <is>
          <t>3550 BELZA GUTIERREZ CONDORI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H264" s="9" t="n"/>
      <c r="I264" s="5" t="n"/>
      <c r="J264" s="8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28" t="n">
        <v>112673772</v>
      </c>
      <c r="E265" s="14" t="n">
        <v>112681910</v>
      </c>
      <c r="H265" s="9" t="n"/>
      <c r="I265" s="5" t="n"/>
      <c r="J265" s="8" t="n"/>
    </row>
    <row r="266">
      <c r="A266" s="5" t="n"/>
      <c r="B266" s="6" t="n"/>
      <c r="C266" s="5" t="n"/>
      <c r="D266" s="7" t="n"/>
      <c r="E266" s="8" t="n"/>
      <c r="H266" s="9" t="n"/>
      <c r="I266" s="5" t="n"/>
      <c r="J266" s="8" t="n"/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30/01/2023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8" t="inlineStr">
        <is>
          <t>Cierre Caja</t>
        </is>
      </c>
      <c r="B270" s="98" t="inlineStr">
        <is>
          <t>Fecha</t>
        </is>
      </c>
      <c r="C270" s="98" t="inlineStr">
        <is>
          <t>Cajero</t>
        </is>
      </c>
      <c r="D270" s="98" t="inlineStr">
        <is>
          <t>Nro Voucher</t>
        </is>
      </c>
      <c r="E270" s="98" t="inlineStr">
        <is>
          <t>Nro Cuenta</t>
        </is>
      </c>
      <c r="F270" s="98" t="inlineStr">
        <is>
          <t>Tipo Ingreso</t>
        </is>
      </c>
      <c r="G270" s="99" t="n"/>
      <c r="H270" s="100" t="n"/>
      <c r="I270" s="98" t="inlineStr">
        <is>
          <t>TIPO DE INGRESO</t>
        </is>
      </c>
      <c r="J270" s="98" t="inlineStr">
        <is>
          <t>Cobrador</t>
        </is>
      </c>
    </row>
    <row r="271">
      <c r="A271" s="101" t="n"/>
      <c r="B271" s="101" t="n"/>
      <c r="C271" s="101" t="n"/>
      <c r="D271" s="101" t="n"/>
      <c r="E271" s="101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101" t="n"/>
      <c r="J271" s="101" t="n"/>
    </row>
    <row r="272">
      <c r="A272" s="5" t="inlineStr">
        <is>
          <t>CCAJ-TA06/23/23</t>
        </is>
      </c>
      <c r="B272" s="6" t="n">
        <v>44956.7534747338</v>
      </c>
      <c r="C272" s="5" t="inlineStr">
        <is>
          <t>3550 BELZA GUTIERREZ CONDORI</t>
        </is>
      </c>
      <c r="D272" s="7" t="n"/>
      <c r="E272" s="8" t="n"/>
      <c r="F272" s="9" t="n">
        <v>4851.43</v>
      </c>
      <c r="I272" s="10" t="inlineStr">
        <is>
          <t>EFECTIVO</t>
        </is>
      </c>
      <c r="J272" s="5" t="inlineStr">
        <is>
          <t>3550 BELZA GUTIERREZ CONDORI</t>
        </is>
      </c>
    </row>
    <row r="273">
      <c r="A273" s="5" t="inlineStr">
        <is>
          <t>CCAJ-TA06/23/23</t>
        </is>
      </c>
      <c r="B273" s="6" t="n">
        <v>44956.7534747338</v>
      </c>
      <c r="C273" s="5" t="inlineStr">
        <is>
          <t>3550 BELZA GUTIERREZ CONDORI</t>
        </is>
      </c>
      <c r="D273" s="7" t="n"/>
      <c r="E273" s="8" t="n"/>
      <c r="H273" s="9" t="n">
        <v>553.4</v>
      </c>
      <c r="I273" s="10" t="inlineStr">
        <is>
          <t>CÓDIGO QR</t>
        </is>
      </c>
      <c r="J273" s="5" t="inlineStr">
        <is>
          <t>3550 BELZA GUTIERREZ CONDORI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G274" s="9" t="n"/>
      <c r="I274" s="10" t="n"/>
      <c r="J274" s="8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28" t="n">
        <v>112691571</v>
      </c>
      <c r="E275" s="14" t="n">
        <v>112691879</v>
      </c>
      <c r="G275" s="9" t="n"/>
      <c r="I275" s="10" t="n"/>
      <c r="J275" s="8" t="n"/>
    </row>
    <row r="276" ht="15.75" customHeight="1">
      <c r="A276" s="5" t="n"/>
      <c r="B276" s="6" t="n"/>
      <c r="C276" s="5" t="n"/>
      <c r="D276" s="69" t="n">
        <v>112691634</v>
      </c>
      <c r="E276" s="34" t="n">
        <v>112691851</v>
      </c>
      <c r="F276" s="35" t="inlineStr">
        <is>
          <t>REV</t>
        </is>
      </c>
      <c r="G276" s="9" t="n"/>
      <c r="I276" s="10" t="n"/>
      <c r="J276" s="8" t="n"/>
    </row>
    <row r="277">
      <c r="A277" s="17" t="inlineStr">
        <is>
          <t>reversion debido a que el Boot 5 realizo doble traslado</t>
        </is>
      </c>
      <c r="B277" s="17" t="n"/>
      <c r="C277" s="17" t="n"/>
    </row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31/01/2023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8" t="inlineStr">
        <is>
          <t>Cierre Caja</t>
        </is>
      </c>
      <c r="B281" s="98" t="inlineStr">
        <is>
          <t>Fecha</t>
        </is>
      </c>
      <c r="C281" s="98" t="inlineStr">
        <is>
          <t>Cajero</t>
        </is>
      </c>
      <c r="D281" s="98" t="inlineStr">
        <is>
          <t>Nro Voucher</t>
        </is>
      </c>
      <c r="E281" s="98" t="inlineStr">
        <is>
          <t>Nro Cuenta</t>
        </is>
      </c>
      <c r="F281" s="98" t="inlineStr">
        <is>
          <t>Tipo Ingreso</t>
        </is>
      </c>
      <c r="G281" s="99" t="n"/>
      <c r="H281" s="100" t="n"/>
      <c r="I281" s="98" t="inlineStr">
        <is>
          <t>TIPO DE INGRESO</t>
        </is>
      </c>
      <c r="J281" s="98" t="inlineStr">
        <is>
          <t>Cobrador</t>
        </is>
      </c>
    </row>
    <row r="282">
      <c r="A282" s="101" t="n"/>
      <c r="B282" s="101" t="n"/>
      <c r="C282" s="101" t="n"/>
      <c r="D282" s="101" t="n"/>
      <c r="E282" s="101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101" t="n"/>
      <c r="J282" s="101" t="n"/>
    </row>
    <row r="283">
      <c r="A283" s="5" t="inlineStr">
        <is>
          <t>CCAJ-TA06/24/23</t>
        </is>
      </c>
      <c r="B283" s="6" t="n">
        <v>44957.75709388889</v>
      </c>
      <c r="C283" s="5" t="inlineStr">
        <is>
          <t>3550 BELZA GUTIERREZ CONDORI</t>
        </is>
      </c>
      <c r="D283" s="10" t="n"/>
      <c r="E283" s="8" t="n"/>
      <c r="F283" s="9" t="n">
        <v>5854.44</v>
      </c>
      <c r="I283" s="10" t="inlineStr">
        <is>
          <t>EFECTIVO</t>
        </is>
      </c>
      <c r="J283" s="5" t="inlineStr">
        <is>
          <t>3550 BELZA GUTIERREZ CONDORI</t>
        </is>
      </c>
    </row>
    <row r="284">
      <c r="A284" s="5" t="inlineStr">
        <is>
          <t>CCAJ-TA06/24/23</t>
        </is>
      </c>
      <c r="B284" s="6" t="n">
        <v>44957.75709388889</v>
      </c>
      <c r="C284" s="5" t="inlineStr">
        <is>
          <t>3550 BELZA GUTIERREZ CONDORI</t>
        </is>
      </c>
      <c r="D284" s="10" t="n"/>
      <c r="E284" s="8" t="n"/>
      <c r="H284" s="9" t="n">
        <v>66.3</v>
      </c>
      <c r="I284" s="5" t="inlineStr">
        <is>
          <t>TARJETA DE DÉBITO/CRÉDITO</t>
        </is>
      </c>
      <c r="J284" s="5" t="inlineStr">
        <is>
          <t>3550 BELZA GUTIERREZ CONDORI</t>
        </is>
      </c>
    </row>
    <row r="285">
      <c r="A285" s="5" t="inlineStr">
        <is>
          <t>CCAJ-TA06/24/23</t>
        </is>
      </c>
      <c r="B285" s="6" t="n">
        <v>44957.75709388889</v>
      </c>
      <c r="C285" s="5" t="inlineStr">
        <is>
          <t>3550 BELZA GUTIERREZ CONDORI</t>
        </is>
      </c>
      <c r="D285" s="10" t="n"/>
      <c r="E285" s="8" t="n"/>
      <c r="H285" s="9" t="n">
        <v>438.04</v>
      </c>
      <c r="I285" s="10" t="inlineStr">
        <is>
          <t>CÓDIGO QR</t>
        </is>
      </c>
      <c r="J285" s="5" t="inlineStr">
        <is>
          <t>3550 BELZA GUTIERREZ CONDORI</t>
        </is>
      </c>
    </row>
    <row r="286">
      <c r="A286" s="11" t="inlineStr">
        <is>
          <t>SAP</t>
        </is>
      </c>
      <c r="B286" s="3" t="n"/>
      <c r="C286" s="3" t="n"/>
      <c r="D286" s="7" t="n"/>
      <c r="E286" s="8" t="n"/>
      <c r="G286" s="9" t="n"/>
      <c r="I286" s="10" t="n"/>
      <c r="J286" s="5" t="n"/>
    </row>
    <row r="287" ht="15.75" customHeight="1">
      <c r="A287" s="13" t="inlineStr">
        <is>
          <t>FECHA</t>
        </is>
      </c>
      <c r="B287" s="13" t="inlineStr">
        <is>
          <t>CIERRE DE CAJA</t>
        </is>
      </c>
      <c r="C287" s="13" t="inlineStr">
        <is>
          <t>IMPORTE</t>
        </is>
      </c>
      <c r="D287" s="69" t="n">
        <v>112692580</v>
      </c>
      <c r="E287" s="14" t="n">
        <v>112692840</v>
      </c>
      <c r="G287" s="9" t="n"/>
      <c r="I287" s="10" t="n"/>
      <c r="J287" s="5" t="n"/>
    </row>
    <row r="288">
      <c r="A288" s="5" t="n"/>
      <c r="B288" s="6" t="n"/>
      <c r="C288" s="5" t="n"/>
      <c r="D288" s="81" t="inlineStr">
        <is>
          <t>BOOT</t>
        </is>
      </c>
      <c r="E288" s="8" t="n"/>
      <c r="G288" s="9" t="n"/>
      <c r="I288" s="10" t="n"/>
      <c r="J288" s="5" t="n"/>
    </row>
    <row r="290">
      <c r="A290" s="1" t="inlineStr">
        <is>
          <t>Cierre Caja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3" t="inlineStr">
        <is>
          <t>Del 01/02/2023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98" t="inlineStr">
        <is>
          <t>Cierre Caja</t>
        </is>
      </c>
      <c r="B292" s="98" t="inlineStr">
        <is>
          <t>Fecha</t>
        </is>
      </c>
      <c r="C292" s="98" t="inlineStr">
        <is>
          <t>Cajero</t>
        </is>
      </c>
      <c r="D292" s="98" t="inlineStr">
        <is>
          <t>Nro Voucher</t>
        </is>
      </c>
      <c r="E292" s="98" t="inlineStr">
        <is>
          <t>Nro Cuenta</t>
        </is>
      </c>
      <c r="F292" s="98" t="inlineStr">
        <is>
          <t>Tipo Ingreso</t>
        </is>
      </c>
      <c r="G292" s="99" t="n"/>
      <c r="H292" s="100" t="n"/>
      <c r="I292" s="98" t="inlineStr">
        <is>
          <t>TIPO DE INGRESO</t>
        </is>
      </c>
      <c r="J292" s="98" t="inlineStr">
        <is>
          <t>Cobrador</t>
        </is>
      </c>
    </row>
    <row r="293">
      <c r="A293" s="101" t="n"/>
      <c r="B293" s="101" t="n"/>
      <c r="C293" s="101" t="n"/>
      <c r="D293" s="101" t="n"/>
      <c r="E293" s="101" t="n"/>
      <c r="F293" s="4" t="inlineStr">
        <is>
          <t>EFECTIVO</t>
        </is>
      </c>
      <c r="G293" s="4" t="inlineStr">
        <is>
          <t>CHEQUE</t>
        </is>
      </c>
      <c r="H293" s="4" t="inlineStr">
        <is>
          <t>TRANSFERENCIA</t>
        </is>
      </c>
      <c r="I293" s="101" t="n"/>
      <c r="J293" s="101" t="n"/>
    </row>
    <row r="294">
      <c r="A294" s="5" t="inlineStr">
        <is>
          <t>CCAJ-TA06/25/23</t>
        </is>
      </c>
      <c r="B294" s="6" t="n">
        <v>44958.75914247685</v>
      </c>
      <c r="C294" s="5" t="inlineStr">
        <is>
          <t>3550 BELZA GUTIERREZ CONDORI</t>
        </is>
      </c>
      <c r="D294" s="7" t="n"/>
      <c r="E294" s="8" t="n"/>
      <c r="F294" s="9" t="n">
        <v>2888.38</v>
      </c>
      <c r="I294" s="10" t="inlineStr">
        <is>
          <t>EFECTIVO</t>
        </is>
      </c>
      <c r="J294" s="5" t="inlineStr">
        <is>
          <t>3550 BELZA GUTIERREZ CONDORI</t>
        </is>
      </c>
    </row>
    <row r="295">
      <c r="A295" s="5" t="inlineStr">
        <is>
          <t>CCAJ-TA06/25/23</t>
        </is>
      </c>
      <c r="B295" s="6" t="n">
        <v>44958.75914247685</v>
      </c>
      <c r="C295" s="5" t="inlineStr">
        <is>
          <t>3550 BELZA GUTIERREZ CONDORI</t>
        </is>
      </c>
      <c r="D295" s="7" t="n"/>
      <c r="E295" s="8" t="n"/>
      <c r="H295" s="9" t="n">
        <v>286</v>
      </c>
      <c r="I295" s="5" t="inlineStr">
        <is>
          <t>TARJETA DE DÉBITO/CRÉDITO</t>
        </is>
      </c>
      <c r="J295" s="5" t="inlineStr">
        <is>
          <t>3550 BELZA GUTIERREZ CONDORI</t>
        </is>
      </c>
    </row>
    <row r="296">
      <c r="A296" s="11" t="inlineStr">
        <is>
          <t>SAP</t>
        </is>
      </c>
      <c r="B296" s="3" t="n"/>
      <c r="C296" s="3" t="n"/>
      <c r="D296" s="7" t="n"/>
      <c r="E296" s="8" t="n"/>
      <c r="H296" s="9" t="n"/>
      <c r="I296" s="10" t="n"/>
      <c r="J296" s="8" t="n"/>
    </row>
    <row r="297" ht="15.75" customHeight="1">
      <c r="A297" s="13" t="inlineStr">
        <is>
          <t>FECHA</t>
        </is>
      </c>
      <c r="B297" s="13" t="inlineStr">
        <is>
          <t>CIERRE DE CAJA</t>
        </is>
      </c>
      <c r="C297" s="13" t="inlineStr">
        <is>
          <t>IMPORTE</t>
        </is>
      </c>
      <c r="D297" s="69" t="n">
        <v>112695139</v>
      </c>
      <c r="E297" s="14" t="n">
        <v>112695360</v>
      </c>
      <c r="H297" s="9" t="n"/>
      <c r="I297" s="10" t="n"/>
      <c r="J297" s="8" t="n"/>
    </row>
    <row r="298">
      <c r="D298" s="81" t="inlineStr">
        <is>
          <t>BOOT</t>
        </is>
      </c>
    </row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02/02/2023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98" t="inlineStr">
        <is>
          <t>Cierre Caja</t>
        </is>
      </c>
      <c r="B302" s="98" t="inlineStr">
        <is>
          <t>Fecha</t>
        </is>
      </c>
      <c r="C302" s="98" t="inlineStr">
        <is>
          <t>Cajero</t>
        </is>
      </c>
      <c r="D302" s="98" t="inlineStr">
        <is>
          <t>Nro Voucher</t>
        </is>
      </c>
      <c r="E302" s="98" t="inlineStr">
        <is>
          <t>Nro Cuenta</t>
        </is>
      </c>
      <c r="F302" s="98" t="inlineStr">
        <is>
          <t>Tipo Ingreso</t>
        </is>
      </c>
      <c r="G302" s="99" t="n"/>
      <c r="H302" s="100" t="n"/>
      <c r="I302" s="98" t="inlineStr">
        <is>
          <t>TIPO DE INGRESO</t>
        </is>
      </c>
      <c r="J302" s="98" t="inlineStr">
        <is>
          <t>Cobrador</t>
        </is>
      </c>
    </row>
    <row r="303">
      <c r="A303" s="101" t="n"/>
      <c r="B303" s="101" t="n"/>
      <c r="C303" s="101" t="n"/>
      <c r="D303" s="101" t="n"/>
      <c r="E303" s="101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101" t="n"/>
      <c r="J303" s="101" t="n"/>
    </row>
    <row r="304">
      <c r="A304" s="5" t="inlineStr">
        <is>
          <t>CCAJ-TA06/26/23</t>
        </is>
      </c>
      <c r="B304" s="6" t="n">
        <v>44959.75337516204</v>
      </c>
      <c r="C304" s="5" t="inlineStr">
        <is>
          <t>3550 BELZA GUTIERREZ CONDORI</t>
        </is>
      </c>
      <c r="D304" s="7" t="n"/>
      <c r="E304" s="8" t="n"/>
      <c r="F304" s="9" t="n">
        <v>4063.46</v>
      </c>
      <c r="I304" s="10" t="inlineStr">
        <is>
          <t>EFECTIVO</t>
        </is>
      </c>
      <c r="J304" s="5" t="inlineStr">
        <is>
          <t>3550 BELZA GUTIERREZ CONDORI</t>
        </is>
      </c>
    </row>
    <row r="305">
      <c r="A305" s="11" t="inlineStr">
        <is>
          <t>SAP</t>
        </is>
      </c>
      <c r="B305" s="3" t="n"/>
      <c r="C305" s="3" t="n"/>
      <c r="D305" s="7" t="n"/>
      <c r="E305" s="8" t="n"/>
      <c r="H305" s="9" t="n"/>
      <c r="I305" s="10" t="n"/>
      <c r="J305" s="5" t="n"/>
    </row>
    <row r="306" ht="15.75" customHeight="1">
      <c r="A306" s="13" t="inlineStr">
        <is>
          <t>FECHA</t>
        </is>
      </c>
      <c r="B306" s="13" t="inlineStr">
        <is>
          <t>CIERRE DE CAJA</t>
        </is>
      </c>
      <c r="C306" s="13" t="inlineStr">
        <is>
          <t>IMPORTE</t>
        </is>
      </c>
      <c r="D306" s="69" t="n">
        <v>112728643</v>
      </c>
      <c r="E306" s="14" t="n">
        <v>112728982</v>
      </c>
      <c r="H306" s="9" t="n"/>
      <c r="I306" s="10" t="n"/>
      <c r="J306" s="5" t="n"/>
    </row>
    <row r="307">
      <c r="D307" s="81" t="inlineStr">
        <is>
          <t>BOOT</t>
        </is>
      </c>
    </row>
    <row r="309">
      <c r="A309" s="1" t="inlineStr">
        <is>
          <t>Cierre Caja</t>
        </is>
      </c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3" t="inlineStr">
        <is>
          <t>Del 03/02/2023</t>
        </is>
      </c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98" t="inlineStr">
        <is>
          <t>Cierre Caja</t>
        </is>
      </c>
      <c r="B311" s="98" t="inlineStr">
        <is>
          <t>Fecha</t>
        </is>
      </c>
      <c r="C311" s="98" t="inlineStr">
        <is>
          <t>Cajero</t>
        </is>
      </c>
      <c r="D311" s="98" t="inlineStr">
        <is>
          <t>Nro Voucher</t>
        </is>
      </c>
      <c r="E311" s="98" t="inlineStr">
        <is>
          <t>Nro Cuenta</t>
        </is>
      </c>
      <c r="F311" s="98" t="inlineStr">
        <is>
          <t>Tipo Ingreso</t>
        </is>
      </c>
      <c r="G311" s="99" t="n"/>
      <c r="H311" s="100" t="n"/>
      <c r="I311" s="98" t="inlineStr">
        <is>
          <t>TIPO DE INGRESO</t>
        </is>
      </c>
      <c r="J311" s="98" t="inlineStr">
        <is>
          <t>Cobrador</t>
        </is>
      </c>
    </row>
    <row r="312">
      <c r="A312" s="101" t="n"/>
      <c r="B312" s="101" t="n"/>
      <c r="C312" s="101" t="n"/>
      <c r="D312" s="101" t="n"/>
      <c r="E312" s="101" t="n"/>
      <c r="F312" s="4" t="inlineStr">
        <is>
          <t>EFECTIVO</t>
        </is>
      </c>
      <c r="G312" s="4" t="inlineStr">
        <is>
          <t>CHEQUE</t>
        </is>
      </c>
      <c r="H312" s="4" t="inlineStr">
        <is>
          <t>TRANSFERENCIA</t>
        </is>
      </c>
      <c r="I312" s="101" t="n"/>
      <c r="J312" s="101" t="n"/>
    </row>
    <row r="313">
      <c r="A313" s="5" t="inlineStr">
        <is>
          <t>CCAJ-TA06/27/23</t>
        </is>
      </c>
      <c r="B313" s="6" t="n">
        <v>44960.75959129629</v>
      </c>
      <c r="C313" s="5" t="inlineStr">
        <is>
          <t>3550 BELZA GUTIERREZ CONDORI</t>
        </is>
      </c>
      <c r="D313" s="7" t="n"/>
      <c r="E313" s="8" t="n"/>
      <c r="F313" s="9" t="n">
        <v>4434.64</v>
      </c>
      <c r="I313" s="10" t="inlineStr">
        <is>
          <t>EFECTIVO</t>
        </is>
      </c>
      <c r="J313" s="5" t="inlineStr">
        <is>
          <t>3550 BELZA GUTIERREZ CONDORI</t>
        </is>
      </c>
    </row>
    <row r="314">
      <c r="A314" s="5" t="inlineStr">
        <is>
          <t>CCAJ-TA06/27/23</t>
        </is>
      </c>
      <c r="B314" s="6" t="n">
        <v>44960.75959129629</v>
      </c>
      <c r="C314" s="5" t="inlineStr">
        <is>
          <t>3550 BELZA GUTIERREZ CONDORI</t>
        </is>
      </c>
      <c r="D314" s="7" t="n"/>
      <c r="E314" s="8" t="n"/>
      <c r="H314" s="9" t="n">
        <v>240.68</v>
      </c>
      <c r="I314" s="10" t="inlineStr">
        <is>
          <t>CÓDIGO QR</t>
        </is>
      </c>
      <c r="J314" s="5" t="inlineStr">
        <is>
          <t>3550 BELZA GUTIERREZ CONDORI</t>
        </is>
      </c>
    </row>
    <row r="315">
      <c r="A315" s="11" t="inlineStr">
        <is>
          <t>SAP</t>
        </is>
      </c>
      <c r="B315" s="3" t="n"/>
      <c r="C315" s="3" t="n"/>
      <c r="D315" s="7" t="n"/>
      <c r="E315" s="8" t="n"/>
      <c r="H315" s="9" t="n"/>
      <c r="I315" s="10" t="n"/>
      <c r="J315" s="5" t="n"/>
    </row>
    <row r="316" ht="15.75" customHeight="1">
      <c r="A316" s="13" t="inlineStr">
        <is>
          <t>FECHA</t>
        </is>
      </c>
      <c r="B316" s="13" t="inlineStr">
        <is>
          <t>CIERRE DE CAJA</t>
        </is>
      </c>
      <c r="C316" s="13" t="inlineStr">
        <is>
          <t>IMPORTE</t>
        </is>
      </c>
      <c r="D316" s="69" t="n">
        <v>112728713</v>
      </c>
      <c r="E316" s="14" t="n">
        <v>112728983</v>
      </c>
      <c r="H316" s="9" t="n"/>
      <c r="I316" s="10" t="n"/>
      <c r="J316" s="5" t="n"/>
    </row>
    <row r="317">
      <c r="A317" s="5" t="n"/>
      <c r="B317" s="6" t="n"/>
      <c r="C317" s="5" t="n"/>
      <c r="D317" s="81" t="inlineStr">
        <is>
          <t>BOOT</t>
        </is>
      </c>
      <c r="E317" s="8" t="n"/>
      <c r="H317" s="9" t="n"/>
      <c r="I317" s="10" t="n"/>
      <c r="J317" s="5" t="n"/>
    </row>
    <row r="318">
      <c r="A318" s="5" t="n"/>
      <c r="B318" s="6" t="n"/>
      <c r="C318" s="5" t="n"/>
      <c r="D318" s="7" t="n"/>
      <c r="E318" s="8" t="n"/>
      <c r="H318" s="9" t="n"/>
      <c r="I318" s="10" t="n"/>
      <c r="J318" s="5" t="n"/>
    </row>
    <row r="319">
      <c r="A319" s="1" t="inlineStr">
        <is>
          <t>Cierre Caja</t>
        </is>
      </c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3" t="inlineStr">
        <is>
          <t>Del 04/02/2023</t>
        </is>
      </c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98" t="inlineStr">
        <is>
          <t>Cierre Caja</t>
        </is>
      </c>
      <c r="B321" s="98" t="inlineStr">
        <is>
          <t>Fecha</t>
        </is>
      </c>
      <c r="C321" s="98" t="inlineStr">
        <is>
          <t>Cajero</t>
        </is>
      </c>
      <c r="D321" s="98" t="inlineStr">
        <is>
          <t>Nro Voucher</t>
        </is>
      </c>
      <c r="E321" s="98" t="inlineStr">
        <is>
          <t>Nro Cuenta</t>
        </is>
      </c>
      <c r="F321" s="98" t="inlineStr">
        <is>
          <t>Tipo Ingreso</t>
        </is>
      </c>
      <c r="G321" s="99" t="n"/>
      <c r="H321" s="100" t="n"/>
      <c r="I321" s="98" t="inlineStr">
        <is>
          <t>TIPO DE INGRESO</t>
        </is>
      </c>
      <c r="J321" s="98" t="inlineStr">
        <is>
          <t>Cobrador</t>
        </is>
      </c>
    </row>
    <row r="322">
      <c r="A322" s="101" t="n"/>
      <c r="B322" s="101" t="n"/>
      <c r="C322" s="101" t="n"/>
      <c r="D322" s="101" t="n"/>
      <c r="E322" s="101" t="n"/>
      <c r="F322" s="4" t="inlineStr">
        <is>
          <t>EFECTIVO</t>
        </is>
      </c>
      <c r="G322" s="4" t="inlineStr">
        <is>
          <t>CHEQUE</t>
        </is>
      </c>
      <c r="H322" s="4" t="inlineStr">
        <is>
          <t>TRANSFERENCIA</t>
        </is>
      </c>
      <c r="I322" s="101" t="n"/>
      <c r="J322" s="101" t="n"/>
    </row>
    <row r="323">
      <c r="A323" s="5" t="inlineStr">
        <is>
          <t>CCAJ-TA06/28/23</t>
        </is>
      </c>
      <c r="B323" s="6" t="n">
        <v>44961.54483275463</v>
      </c>
      <c r="C323" s="5" t="inlineStr">
        <is>
          <t>3550 BELZA GUTIERREZ CONDORI</t>
        </is>
      </c>
      <c r="D323" s="7" t="n"/>
      <c r="E323" s="8" t="n"/>
      <c r="F323" s="9" t="n">
        <v>6383.44</v>
      </c>
      <c r="I323" s="10" t="inlineStr">
        <is>
          <t>EFECTIVO</t>
        </is>
      </c>
      <c r="J323" s="5" t="inlineStr">
        <is>
          <t>3550 BELZA GUTIERREZ CONDORI</t>
        </is>
      </c>
    </row>
    <row r="324">
      <c r="A324" s="5" t="inlineStr">
        <is>
          <t>CCAJ-TA06/28/23</t>
        </is>
      </c>
      <c r="B324" s="6" t="n">
        <v>44961.54483275463</v>
      </c>
      <c r="C324" s="5" t="inlineStr">
        <is>
          <t>3550 BELZA GUTIERREZ CONDORI</t>
        </is>
      </c>
      <c r="D324" s="7" t="n"/>
      <c r="E324" s="8" t="n"/>
      <c r="H324" s="9" t="n">
        <v>106.95</v>
      </c>
      <c r="I324" s="5" t="inlineStr">
        <is>
          <t>TARJETA DE DÉBITO/CRÉDITO</t>
        </is>
      </c>
      <c r="J324" s="5" t="inlineStr">
        <is>
          <t>3550 BELZA GUTIERREZ CONDORI</t>
        </is>
      </c>
    </row>
    <row r="325">
      <c r="A325" s="11" t="inlineStr">
        <is>
          <t>SAP</t>
        </is>
      </c>
      <c r="B325" s="3" t="n"/>
      <c r="C325" s="3" t="n"/>
      <c r="D325" s="7" t="n"/>
      <c r="E325" s="8" t="n"/>
      <c r="H325" s="9" t="n"/>
      <c r="I325" s="10" t="n"/>
      <c r="J325" s="5" t="n"/>
    </row>
    <row r="326" ht="15.75" customHeight="1">
      <c r="A326" s="13" t="inlineStr">
        <is>
          <t>FECHA</t>
        </is>
      </c>
      <c r="B326" s="13" t="inlineStr">
        <is>
          <t>CIERRE DE CAJA</t>
        </is>
      </c>
      <c r="C326" s="13" t="inlineStr">
        <is>
          <t>IMPORTE</t>
        </is>
      </c>
      <c r="D326" s="69" t="n">
        <v>112728619</v>
      </c>
      <c r="E326" s="14" t="n">
        <v>112728984</v>
      </c>
      <c r="H326" s="9" t="n"/>
      <c r="I326" s="10" t="n"/>
      <c r="J326" s="5" t="n"/>
    </row>
    <row r="327">
      <c r="D327" s="81" t="inlineStr">
        <is>
          <t>BOOT</t>
        </is>
      </c>
    </row>
    <row r="329">
      <c r="A329" s="1" t="inlineStr">
        <is>
          <t>Cierre Caja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3" t="inlineStr">
        <is>
          <t>Del 06/02/2023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98" t="inlineStr">
        <is>
          <t>Cierre Caja</t>
        </is>
      </c>
      <c r="B331" s="98" t="inlineStr">
        <is>
          <t>Fecha</t>
        </is>
      </c>
      <c r="C331" s="98" t="inlineStr">
        <is>
          <t>Cajero</t>
        </is>
      </c>
      <c r="D331" s="98" t="inlineStr">
        <is>
          <t>Nro Voucher</t>
        </is>
      </c>
      <c r="E331" s="98" t="inlineStr">
        <is>
          <t>Nro Cuenta</t>
        </is>
      </c>
      <c r="F331" s="98" t="inlineStr">
        <is>
          <t>Tipo Ingreso</t>
        </is>
      </c>
      <c r="G331" s="99" t="n"/>
      <c r="H331" s="100" t="n"/>
      <c r="I331" s="98" t="inlineStr">
        <is>
          <t>TIPO DE INGRESO</t>
        </is>
      </c>
      <c r="J331" s="98" t="inlineStr">
        <is>
          <t>Cobrador</t>
        </is>
      </c>
    </row>
    <row r="332">
      <c r="A332" s="101" t="n"/>
      <c r="B332" s="101" t="n"/>
      <c r="C332" s="101" t="n"/>
      <c r="D332" s="101" t="n"/>
      <c r="E332" s="101" t="n"/>
      <c r="F332" s="4" t="inlineStr">
        <is>
          <t>EFECTIVO</t>
        </is>
      </c>
      <c r="G332" s="4" t="inlineStr">
        <is>
          <t>CHEQUE</t>
        </is>
      </c>
      <c r="H332" s="4" t="inlineStr">
        <is>
          <t>TRANSFERENCIA</t>
        </is>
      </c>
      <c r="I332" s="101" t="n"/>
      <c r="J332" s="101" t="n"/>
    </row>
    <row r="333">
      <c r="A333" s="5" t="inlineStr">
        <is>
          <t>CCAJ-TA06/29/23</t>
        </is>
      </c>
      <c r="B333" s="6" t="n">
        <v>44963.75435909722</v>
      </c>
      <c r="C333" s="5" t="inlineStr">
        <is>
          <t>3550 BELZA GUTIERREZ CONDORI</t>
        </is>
      </c>
      <c r="D333" s="7" t="n"/>
      <c r="E333" s="8" t="n"/>
      <c r="F333" s="9" t="n">
        <v>4229.72</v>
      </c>
      <c r="I333" s="10" t="inlineStr">
        <is>
          <t>EFECTIVO</t>
        </is>
      </c>
      <c r="J333" s="5" t="inlineStr">
        <is>
          <t>3550 BELZA GUTIERREZ CONDORI</t>
        </is>
      </c>
    </row>
    <row r="334">
      <c r="A334" s="5" t="inlineStr">
        <is>
          <t>CCAJ-TA06/29/23</t>
        </is>
      </c>
      <c r="B334" s="6" t="n">
        <v>44963.75435909722</v>
      </c>
      <c r="C334" s="5" t="inlineStr">
        <is>
          <t>3550 BELZA GUTIERREZ CONDORI</t>
        </is>
      </c>
      <c r="D334" s="7" t="n"/>
      <c r="E334" s="8" t="n"/>
      <c r="H334" s="9" t="n">
        <v>101.6</v>
      </c>
      <c r="I334" s="5" t="inlineStr">
        <is>
          <t>TARJETA DE DÉBITO/CRÉDITO</t>
        </is>
      </c>
      <c r="J334" s="5" t="inlineStr">
        <is>
          <t>3550 BELZA GUTIERREZ CONDORI</t>
        </is>
      </c>
    </row>
    <row r="335">
      <c r="A335" s="5" t="inlineStr">
        <is>
          <t>CCAJ-TA06/29/23</t>
        </is>
      </c>
      <c r="B335" s="6" t="n">
        <v>44963.75435909722</v>
      </c>
      <c r="C335" s="5" t="inlineStr">
        <is>
          <t>3550 BELZA GUTIERREZ CONDORI</t>
        </is>
      </c>
      <c r="D335" s="7" t="n"/>
      <c r="E335" s="8" t="n"/>
      <c r="H335" s="9" t="n">
        <v>197.6</v>
      </c>
      <c r="I335" s="10" t="inlineStr">
        <is>
          <t>CÓDIGO QR</t>
        </is>
      </c>
      <c r="J335" s="5" t="inlineStr">
        <is>
          <t>3550 BELZA GUTIERREZ CONDORI</t>
        </is>
      </c>
    </row>
    <row r="336">
      <c r="A336" s="11" t="inlineStr">
        <is>
          <t>SAP</t>
        </is>
      </c>
      <c r="B336" s="3" t="n"/>
      <c r="C336" s="3" t="n"/>
      <c r="D336" s="7" t="n"/>
      <c r="E336" s="8" t="n"/>
      <c r="H336" s="9" t="n"/>
      <c r="I336" s="10" t="n"/>
      <c r="J336" s="5" t="n"/>
    </row>
    <row r="337">
      <c r="A337" s="13" t="inlineStr">
        <is>
          <t>FECHA</t>
        </is>
      </c>
      <c r="B337" s="13" t="inlineStr">
        <is>
          <t>CIERRE DE CAJA</t>
        </is>
      </c>
      <c r="C337" s="13" t="inlineStr">
        <is>
          <t>IMPORTE</t>
        </is>
      </c>
      <c r="D337" s="7" t="n"/>
      <c r="E337" s="8" t="n"/>
      <c r="H337" s="9" t="n"/>
      <c r="I337" s="10" t="n"/>
      <c r="J337" s="5" t="n"/>
    </row>
  </sheetData>
  <mergeCells count="264">
    <mergeCell ref="I321:I322"/>
    <mergeCell ref="J321:J322"/>
    <mergeCell ref="A321:A322"/>
    <mergeCell ref="B321:B322"/>
    <mergeCell ref="C321:C322"/>
    <mergeCell ref="D321:D322"/>
    <mergeCell ref="E321:E322"/>
    <mergeCell ref="F321:H321"/>
    <mergeCell ref="I311:I312"/>
    <mergeCell ref="J311:J312"/>
    <mergeCell ref="A311:A312"/>
    <mergeCell ref="B311:B312"/>
    <mergeCell ref="C311:C312"/>
    <mergeCell ref="D311:D312"/>
    <mergeCell ref="E311:E312"/>
    <mergeCell ref="F311:H311"/>
    <mergeCell ref="I270:I271"/>
    <mergeCell ref="J270:J271"/>
    <mergeCell ref="A270:A271"/>
    <mergeCell ref="B270:B271"/>
    <mergeCell ref="C270:C271"/>
    <mergeCell ref="D270:D271"/>
    <mergeCell ref="E270:E271"/>
    <mergeCell ref="F270:H270"/>
    <mergeCell ref="A292:A293"/>
    <mergeCell ref="B292:B293"/>
    <mergeCell ref="C292:C293"/>
    <mergeCell ref="D292:D293"/>
    <mergeCell ref="E292:E293"/>
    <mergeCell ref="F292:H292"/>
    <mergeCell ref="I292:I293"/>
    <mergeCell ref="J292:J293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F106:H106"/>
    <mergeCell ref="I106:I107"/>
    <mergeCell ref="J106:J107"/>
    <mergeCell ref="A106:A107"/>
    <mergeCell ref="B106:B107"/>
    <mergeCell ref="C106:C107"/>
    <mergeCell ref="D106:D107"/>
    <mergeCell ref="E106:E107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F117:H117"/>
    <mergeCell ref="I117:I118"/>
    <mergeCell ref="J117:J118"/>
    <mergeCell ref="A117:A118"/>
    <mergeCell ref="B117:B118"/>
    <mergeCell ref="C117:C118"/>
    <mergeCell ref="D117:D118"/>
    <mergeCell ref="E117:E118"/>
    <mergeCell ref="I3:I4"/>
    <mergeCell ref="J3:J4"/>
    <mergeCell ref="A14:A15"/>
    <mergeCell ref="B14:B15"/>
    <mergeCell ref="C14:C15"/>
    <mergeCell ref="D14:D15"/>
    <mergeCell ref="E14:E15"/>
    <mergeCell ref="F14:H14"/>
    <mergeCell ref="I14:I15"/>
    <mergeCell ref="J14:J15"/>
    <mergeCell ref="A3:A4"/>
    <mergeCell ref="B3:B4"/>
    <mergeCell ref="C3:C4"/>
    <mergeCell ref="D3:D4"/>
    <mergeCell ref="E3:E4"/>
    <mergeCell ref="F3:H3"/>
    <mergeCell ref="A25:A26"/>
    <mergeCell ref="B25:B26"/>
    <mergeCell ref="C25:C26"/>
    <mergeCell ref="D25:D26"/>
    <mergeCell ref="E25:E26"/>
    <mergeCell ref="F25:H25"/>
    <mergeCell ref="I25:I26"/>
    <mergeCell ref="J25:J26"/>
    <mergeCell ref="A34:A35"/>
    <mergeCell ref="B34:B35"/>
    <mergeCell ref="C34:C35"/>
    <mergeCell ref="D34:D35"/>
    <mergeCell ref="E34:E35"/>
    <mergeCell ref="F34:H34"/>
    <mergeCell ref="I54:I55"/>
    <mergeCell ref="J54:J55"/>
    <mergeCell ref="A54:A55"/>
    <mergeCell ref="B54:B55"/>
    <mergeCell ref="C54:C55"/>
    <mergeCell ref="D54:D55"/>
    <mergeCell ref="E54:E55"/>
    <mergeCell ref="F54:H54"/>
    <mergeCell ref="I34:I35"/>
    <mergeCell ref="J34:J35"/>
    <mergeCell ref="I44:I45"/>
    <mergeCell ref="J44:J45"/>
    <mergeCell ref="A44:A45"/>
    <mergeCell ref="B44:B45"/>
    <mergeCell ref="C44:C45"/>
    <mergeCell ref="D44:D45"/>
    <mergeCell ref="E44:E45"/>
    <mergeCell ref="F44:H44"/>
    <mergeCell ref="A65:A66"/>
    <mergeCell ref="B65:B66"/>
    <mergeCell ref="C65:C66"/>
    <mergeCell ref="D65:D66"/>
    <mergeCell ref="E65:E66"/>
    <mergeCell ref="F75:H75"/>
    <mergeCell ref="I75:I76"/>
    <mergeCell ref="J75:J76"/>
    <mergeCell ref="I65:I66"/>
    <mergeCell ref="J65:J66"/>
    <mergeCell ref="F65:H65"/>
    <mergeCell ref="A75:A76"/>
    <mergeCell ref="B75:B76"/>
    <mergeCell ref="C75:C76"/>
    <mergeCell ref="D75:D76"/>
    <mergeCell ref="E75:E76"/>
    <mergeCell ref="I85:I86"/>
    <mergeCell ref="J85:J86"/>
    <mergeCell ref="A85:A86"/>
    <mergeCell ref="B85:B86"/>
    <mergeCell ref="C85:C86"/>
    <mergeCell ref="D85:D86"/>
    <mergeCell ref="E85:E86"/>
    <mergeCell ref="F85:H85"/>
    <mergeCell ref="I95:I96"/>
    <mergeCell ref="J95:J96"/>
    <mergeCell ref="A95:A96"/>
    <mergeCell ref="B95:B96"/>
    <mergeCell ref="C95:C96"/>
    <mergeCell ref="D95:D96"/>
    <mergeCell ref="E95:E96"/>
    <mergeCell ref="F95:H95"/>
    <mergeCell ref="I127:I128"/>
    <mergeCell ref="J127:J128"/>
    <mergeCell ref="A136:A137"/>
    <mergeCell ref="B136:B137"/>
    <mergeCell ref="C136:C137"/>
    <mergeCell ref="D136:D137"/>
    <mergeCell ref="E136:E137"/>
    <mergeCell ref="F136:H136"/>
    <mergeCell ref="I136:I137"/>
    <mergeCell ref="J136:J137"/>
    <mergeCell ref="A127:A128"/>
    <mergeCell ref="B127:B128"/>
    <mergeCell ref="C127:C128"/>
    <mergeCell ref="D127:D128"/>
    <mergeCell ref="E127:E128"/>
    <mergeCell ref="F127:H127"/>
    <mergeCell ref="A158:A159"/>
    <mergeCell ref="B158:B159"/>
    <mergeCell ref="C158:C159"/>
    <mergeCell ref="D158:D159"/>
    <mergeCell ref="E158:E159"/>
    <mergeCell ref="F158:H158"/>
    <mergeCell ref="I158:I159"/>
    <mergeCell ref="J158:J159"/>
    <mergeCell ref="I180:I181"/>
    <mergeCell ref="J180:J181"/>
    <mergeCell ref="A180:A181"/>
    <mergeCell ref="B180:B181"/>
    <mergeCell ref="C180:C181"/>
    <mergeCell ref="D180:D181"/>
    <mergeCell ref="E180:E181"/>
    <mergeCell ref="F180:H180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331:I332"/>
    <mergeCell ref="J331:J332"/>
    <mergeCell ref="A331:A332"/>
    <mergeCell ref="B331:B332"/>
    <mergeCell ref="C331:C332"/>
    <mergeCell ref="D331:D332"/>
    <mergeCell ref="E331:E332"/>
    <mergeCell ref="F331:H331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A302:A303"/>
    <mergeCell ref="B302:B303"/>
    <mergeCell ref="C302:C303"/>
    <mergeCell ref="D302:D303"/>
    <mergeCell ref="E302:E303"/>
    <mergeCell ref="F302:H302"/>
    <mergeCell ref="I302:I303"/>
    <mergeCell ref="J302:J303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48"/>
  <sheetViews>
    <sheetView topLeftCell="A1236" workbookViewId="0">
      <selection activeCell="D1195" sqref="D119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CCAJ-CB11/312/2022</t>
        </is>
      </c>
      <c r="B5" s="6" t="n">
        <v>44926.47035883101</v>
      </c>
      <c r="C5" s="5" t="inlineStr">
        <is>
          <t>3726 MARCELO ROCABADO ROJAS</t>
        </is>
      </c>
      <c r="D5" s="7" t="n"/>
      <c r="E5" s="8" t="n"/>
      <c r="F5" s="9" t="n">
        <v>110034.4</v>
      </c>
      <c r="I5" s="10" t="inlineStr">
        <is>
          <t>EFECTIVO</t>
        </is>
      </c>
      <c r="J5" s="5" t="inlineStr">
        <is>
          <t>2539 JUAN CARLOS ANGULO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E7" s="8" t="n"/>
      <c r="H7" s="9" t="n"/>
      <c r="I7" s="10" t="n"/>
      <c r="J7" s="5" t="n"/>
    </row>
    <row r="8" ht="15.75" customHeight="1">
      <c r="A8" s="5" t="n"/>
      <c r="B8" s="6" t="n"/>
      <c r="C8" s="5" t="n"/>
      <c r="D8" s="14" t="n">
        <v>112516818</v>
      </c>
      <c r="E8" s="8" t="n"/>
      <c r="H8" s="9" t="n"/>
      <c r="I8" s="10" t="n"/>
      <c r="J8" s="5" t="n"/>
    </row>
    <row r="9" ht="15.75" customHeight="1">
      <c r="A9" s="5" t="n"/>
      <c r="B9" s="6" t="n"/>
      <c r="C9" s="5" t="n"/>
      <c r="D9" s="14" t="n">
        <v>112516830</v>
      </c>
      <c r="E9" s="8" t="n"/>
      <c r="H9" s="9" t="n"/>
      <c r="I9" s="10" t="n"/>
      <c r="J9" s="5" t="n"/>
    </row>
    <row r="10" ht="15.75" customHeight="1">
      <c r="A10" s="5" t="n"/>
      <c r="B10" s="6" t="n"/>
      <c r="C10" s="5" t="n"/>
      <c r="D10" s="22" t="n">
        <v>112516828</v>
      </c>
      <c r="E10" s="23" t="inlineStr">
        <is>
          <t>REVERSION VER M.E.</t>
        </is>
      </c>
      <c r="H10" s="9" t="n"/>
      <c r="I10" s="10" t="n"/>
      <c r="J10" s="5" t="n"/>
    </row>
    <row r="11">
      <c r="A11" s="5" t="n"/>
      <c r="B11" s="6" t="n"/>
      <c r="C11" s="5" t="n"/>
      <c r="D11" s="7" t="n"/>
      <c r="E11" s="8" t="n"/>
      <c r="H11" s="9" t="n"/>
      <c r="I11" s="10" t="n"/>
      <c r="J11" s="5" t="n"/>
    </row>
    <row r="12">
      <c r="A12" s="24" t="n">
        <v>112503348</v>
      </c>
      <c r="B12" s="25" t="inlineStr">
        <is>
          <t>INCORRECTO</t>
        </is>
      </c>
      <c r="C12" s="5" t="n"/>
      <c r="D12" s="7" t="n"/>
      <c r="E12" s="8" t="n"/>
      <c r="H12" s="9" t="n"/>
      <c r="I12" s="10" t="n"/>
      <c r="J12" s="5" t="n"/>
    </row>
    <row r="13">
      <c r="A13" s="24" t="n">
        <v>112516690</v>
      </c>
      <c r="B13" s="25" t="inlineStr">
        <is>
          <t>REVERSION</t>
        </is>
      </c>
      <c r="C13" s="5" t="n"/>
      <c r="D13" s="7" t="n"/>
      <c r="E13" s="8" t="n"/>
      <c r="H13" s="9" t="n"/>
      <c r="I13" s="10" t="n"/>
      <c r="J13" s="5" t="n"/>
    </row>
    <row r="14">
      <c r="A14" s="24" t="n">
        <v>112516701</v>
      </c>
      <c r="B14" s="25" t="inlineStr">
        <is>
          <t>CORRECTO</t>
        </is>
      </c>
      <c r="C14" s="5" t="n"/>
      <c r="D14" s="7" t="n"/>
      <c r="E14" s="8" t="n"/>
      <c r="H14" s="9" t="n"/>
      <c r="I14" s="10" t="n"/>
      <c r="J14" s="5" t="n"/>
    </row>
    <row r="15">
      <c r="A15" s="5" t="n"/>
      <c r="B15" s="6" t="n"/>
      <c r="C15" s="5" t="n"/>
      <c r="D15" s="7" t="n"/>
      <c r="E15" s="8" t="n"/>
      <c r="H15" s="9" t="n"/>
      <c r="I15" s="10" t="n"/>
      <c r="J15" s="5" t="n"/>
    </row>
    <row r="16">
      <c r="A16" s="5" t="inlineStr">
        <is>
          <t>CCAJ-CB11/313/20</t>
        </is>
      </c>
      <c r="B16" s="6" t="n">
        <v>44926.82440113426</v>
      </c>
      <c r="C16" s="5" t="inlineStr">
        <is>
          <t>3726 MARCELO ROCABADO ROJAS</t>
        </is>
      </c>
      <c r="D16" s="15" t="n">
        <v>451330744112</v>
      </c>
      <c r="E16" s="8" t="inlineStr">
        <is>
          <t>BISA-100070031</t>
        </is>
      </c>
      <c r="H16" s="9" t="n">
        <v>6531.82</v>
      </c>
      <c r="I16" s="5" t="inlineStr">
        <is>
          <t>DEPÓSITO BANCARIO</t>
        </is>
      </c>
      <c r="J16" s="5" t="inlineStr">
        <is>
          <t>2276 ESTEBAN MAMANI CATORCENO</t>
        </is>
      </c>
    </row>
    <row r="17">
      <c r="A17" s="5" t="inlineStr">
        <is>
          <t>CCAJ-CB11/313/2022</t>
        </is>
      </c>
      <c r="B17" s="6" t="n">
        <v>44926.82440113426</v>
      </c>
      <c r="C17" s="5" t="inlineStr">
        <is>
          <t>3726 MARCELO ROCABADO ROJAS</t>
        </is>
      </c>
      <c r="D17" s="15" t="n">
        <v>451330744111</v>
      </c>
      <c r="E17" s="8" t="inlineStr">
        <is>
          <t>BISA-100070031</t>
        </is>
      </c>
      <c r="H17" s="9" t="n">
        <v>7023.96</v>
      </c>
      <c r="I17" s="5" t="inlineStr">
        <is>
          <t>DEPÓSITO BANCARIO</t>
        </is>
      </c>
      <c r="J17" s="5" t="inlineStr">
        <is>
          <t>2276 ESTEBAN MAMANI CATORCENO</t>
        </is>
      </c>
    </row>
    <row r="18">
      <c r="A18" s="5" t="inlineStr">
        <is>
          <t>CCAJ-CB11/313/2022</t>
        </is>
      </c>
      <c r="B18" s="6" t="n">
        <v>44926.82440113426</v>
      </c>
      <c r="C18" s="5" t="inlineStr">
        <is>
          <t>3726 MARCELO ROCABADO ROJAS</t>
        </is>
      </c>
      <c r="D18" s="15" t="n">
        <v>451330744113</v>
      </c>
      <c r="E18" s="8" t="inlineStr">
        <is>
          <t>BISA-100070031</t>
        </is>
      </c>
      <c r="H18" s="9" t="n">
        <v>7875.24</v>
      </c>
      <c r="I18" s="5" t="inlineStr">
        <is>
          <t>DEPÓSITO BANCARIO</t>
        </is>
      </c>
      <c r="J18" s="5" t="inlineStr">
        <is>
          <t>2276 ESTEBAN MAMANI CATORCENO</t>
        </is>
      </c>
    </row>
    <row r="19">
      <c r="A19" s="5" t="inlineStr">
        <is>
          <t>CCAJ-CB11/313/2022</t>
        </is>
      </c>
      <c r="B19" s="6" t="n">
        <v>44926.82440113426</v>
      </c>
      <c r="C19" s="5" t="inlineStr">
        <is>
          <t>3726 MARCELO ROCABADO ROJAS</t>
        </is>
      </c>
      <c r="D19" s="15" t="n">
        <v>451330744114</v>
      </c>
      <c r="E19" s="8" t="inlineStr">
        <is>
          <t>BISA-100070031</t>
        </is>
      </c>
      <c r="H19" s="9" t="n">
        <v>8498.440000000001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CCAJ-CB11/313/2022</t>
        </is>
      </c>
      <c r="B20" s="6" t="n">
        <v>44926.82440113426</v>
      </c>
      <c r="C20" s="5" t="inlineStr">
        <is>
          <t>3726 MARCELO ROCABADO ROJAS</t>
        </is>
      </c>
      <c r="D20" s="15" t="n">
        <v>451330744115</v>
      </c>
      <c r="E20" s="8" t="inlineStr">
        <is>
          <t>BISA-100070031</t>
        </is>
      </c>
      <c r="H20" s="9" t="n">
        <v>10358.24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CCAJ-CB11/313/2022</t>
        </is>
      </c>
      <c r="B21" s="6" t="n">
        <v>44926.82440113426</v>
      </c>
      <c r="C21" s="5" t="inlineStr">
        <is>
          <t>3726 MARCELO ROCABADO ROJAS</t>
        </is>
      </c>
      <c r="D21" s="15" t="n">
        <v>451330744116</v>
      </c>
      <c r="E21" s="8" t="inlineStr">
        <is>
          <t>BISA-100070031</t>
        </is>
      </c>
      <c r="H21" s="9" t="n">
        <v>5224.06</v>
      </c>
      <c r="I21" s="5" t="inlineStr">
        <is>
          <t>DEPÓSITO BANCARIO</t>
        </is>
      </c>
      <c r="J21" s="5" t="inlineStr">
        <is>
          <t>2276 ESTEBAN MAMANI CATORCENO</t>
        </is>
      </c>
    </row>
    <row r="22">
      <c r="A22" s="5" t="inlineStr">
        <is>
          <t>CCAJ-CB11/313/2022</t>
        </is>
      </c>
      <c r="B22" s="6" t="n">
        <v>44926.82440113426</v>
      </c>
      <c r="C22" s="5" t="inlineStr">
        <is>
          <t>3726 MARCELO ROCABADO ROJAS</t>
        </is>
      </c>
      <c r="D22" s="15" t="n">
        <v>53212234680</v>
      </c>
      <c r="E22" s="8" t="inlineStr">
        <is>
          <t>BISA-100070031</t>
        </is>
      </c>
      <c r="H22" s="9" t="n">
        <v>178.96</v>
      </c>
      <c r="I22" s="5" t="inlineStr">
        <is>
          <t>DEPÓSITO BANCARIO</t>
        </is>
      </c>
      <c r="J22" s="5" t="inlineStr">
        <is>
          <t>2276 ESTEBAN MAMANI CATORCENO</t>
        </is>
      </c>
    </row>
    <row r="23">
      <c r="A23" s="5" t="inlineStr">
        <is>
          <t>CCAJ-CB11/313/2022</t>
        </is>
      </c>
      <c r="B23" s="6" t="n">
        <v>44926.82440113426</v>
      </c>
      <c r="C23" s="5" t="inlineStr">
        <is>
          <t>3726 MARCELO ROCABADO ROJAS</t>
        </is>
      </c>
      <c r="D23" s="15" t="n">
        <v>53312198382</v>
      </c>
      <c r="E23" s="8" t="inlineStr">
        <is>
          <t>BISA-100070031</t>
        </is>
      </c>
      <c r="H23" s="9" t="n">
        <v>885</v>
      </c>
      <c r="I23" s="5" t="inlineStr">
        <is>
          <t>DEPÓSITO BANCARIO</t>
        </is>
      </c>
      <c r="J23" s="5" t="inlineStr">
        <is>
          <t>2276 ESTEBAN MAMANI CATORCENO</t>
        </is>
      </c>
    </row>
    <row r="24">
      <c r="A24" s="5" t="inlineStr">
        <is>
          <t>CCAJ-CB11/313/2022</t>
        </is>
      </c>
      <c r="B24" s="6" t="n">
        <v>44926.82440113426</v>
      </c>
      <c r="C24" s="5" t="inlineStr">
        <is>
          <t>3726 MARCELO ROCABADO ROJAS</t>
        </is>
      </c>
      <c r="D24" s="15" t="n">
        <v>45153069649</v>
      </c>
      <c r="E24" s="8" t="inlineStr">
        <is>
          <t>BISA-100070031</t>
        </is>
      </c>
      <c r="H24" s="9" t="n">
        <v>48</v>
      </c>
      <c r="I24" s="5" t="inlineStr">
        <is>
          <t>DEPÓSITO BANCARIO</t>
        </is>
      </c>
      <c r="J24" s="5" t="inlineStr">
        <is>
          <t>2276 ESTEBAN MAMANI CATORCENO</t>
        </is>
      </c>
    </row>
    <row r="25">
      <c r="A25" s="5" t="inlineStr">
        <is>
          <t>CCAJ-CB11/313/2022</t>
        </is>
      </c>
      <c r="B25" s="6" t="n">
        <v>44926.82440113426</v>
      </c>
      <c r="C25" s="5" t="inlineStr">
        <is>
          <t>3726 MARCELO ROCABADO ROJAS</t>
        </is>
      </c>
      <c r="D25" s="7" t="n">
        <v>33742551</v>
      </c>
      <c r="E25" s="8" t="inlineStr">
        <is>
          <t>BANCO UNION-120271437</t>
        </is>
      </c>
      <c r="H25" s="9" t="n">
        <v>6615.03</v>
      </c>
      <c r="I25" s="5" t="inlineStr">
        <is>
          <t>DEPÓSITO BANCARIO</t>
        </is>
      </c>
      <c r="J25" s="5" t="inlineStr">
        <is>
          <t>2276 ESTEBAN MAMANI CATORCENO</t>
        </is>
      </c>
    </row>
    <row r="26">
      <c r="A26" s="5" t="inlineStr">
        <is>
          <t>CCAJ-CB11/313/2022</t>
        </is>
      </c>
      <c r="B26" s="6" t="n">
        <v>44926.82440113426</v>
      </c>
      <c r="C26" s="5" t="inlineStr">
        <is>
          <t>3726 MARCELO ROCABADO ROJAS</t>
        </is>
      </c>
      <c r="D26" s="15" t="n">
        <v>15980371908</v>
      </c>
      <c r="E26" s="8" t="inlineStr">
        <is>
          <t>BISA-100070031</t>
        </is>
      </c>
      <c r="H26" s="9" t="n">
        <v>14800</v>
      </c>
      <c r="I26" s="5" t="inlineStr">
        <is>
          <t>DEPÓSITO BANCARIO</t>
        </is>
      </c>
      <c r="J26" s="5" t="inlineStr">
        <is>
          <t>2378 EDDY DAREN JIMENEZ ROJAS</t>
        </is>
      </c>
    </row>
    <row r="27">
      <c r="A27" s="5" t="inlineStr">
        <is>
          <t>CCAJ-CB11/313/2022</t>
        </is>
      </c>
      <c r="B27" s="6" t="n">
        <v>44926.82440113426</v>
      </c>
      <c r="C27" s="5" t="inlineStr">
        <is>
          <t>3726 MARCELO ROCABADO ROJAS</t>
        </is>
      </c>
      <c r="D27" s="15" t="n">
        <v>451232045851</v>
      </c>
      <c r="E27" s="8" t="inlineStr">
        <is>
          <t>BISA-100070031</t>
        </is>
      </c>
      <c r="H27" s="9" t="n">
        <v>12759.2</v>
      </c>
      <c r="I27" s="5" t="inlineStr">
        <is>
          <t>DEPÓSITO BANCARIO</t>
        </is>
      </c>
      <c r="J27" s="5" t="inlineStr">
        <is>
          <t>2378 EDDY DAREN JIMENEZ ROJAS</t>
        </is>
      </c>
    </row>
    <row r="28">
      <c r="A28" s="5" t="inlineStr">
        <is>
          <t>CCAJ-CB11/313/2022</t>
        </is>
      </c>
      <c r="B28" s="6" t="n">
        <v>44926.82440113426</v>
      </c>
      <c r="C28" s="5" t="inlineStr">
        <is>
          <t>3726 MARCELO ROCABADO ROJAS</t>
        </is>
      </c>
      <c r="D28" s="15" t="n">
        <v>451232045852</v>
      </c>
      <c r="E28" s="8" t="inlineStr">
        <is>
          <t>BISA-100070031</t>
        </is>
      </c>
      <c r="H28" s="9" t="n">
        <v>7240.8</v>
      </c>
      <c r="I28" s="5" t="inlineStr">
        <is>
          <t>DEPÓSITO BANCARIO</t>
        </is>
      </c>
      <c r="J28" s="5" t="inlineStr">
        <is>
          <t>2378 EDDY DAREN JIMENEZ ROJAS</t>
        </is>
      </c>
    </row>
    <row r="29">
      <c r="A29" s="5" t="inlineStr">
        <is>
          <t>CCAJ-CB11/313/2022</t>
        </is>
      </c>
      <c r="B29" s="6" t="n">
        <v>44926.82440113426</v>
      </c>
      <c r="C29" s="5" t="inlineStr">
        <is>
          <t>3726 MARCELO ROCABADO ROJAS</t>
        </is>
      </c>
      <c r="D29" s="15" t="n">
        <v>45163163662</v>
      </c>
      <c r="E29" s="8" t="inlineStr">
        <is>
          <t>BISA-100070031</t>
        </is>
      </c>
      <c r="H29" s="9" t="n">
        <v>32060</v>
      </c>
      <c r="I29" s="5" t="inlineStr">
        <is>
          <t>DEPÓSITO BANCARIO</t>
        </is>
      </c>
      <c r="J29" s="5" t="inlineStr">
        <is>
          <t>2378 EDDY DAREN JIMENEZ ROJAS</t>
        </is>
      </c>
    </row>
    <row r="30">
      <c r="A30" s="5" t="inlineStr">
        <is>
          <t>CCAJ-CB11/313/2022</t>
        </is>
      </c>
      <c r="B30" s="6" t="n">
        <v>44926.82440113426</v>
      </c>
      <c r="C30" s="5" t="inlineStr">
        <is>
          <t>3726 MARCELO ROCABADO ROJAS</t>
        </is>
      </c>
      <c r="D30" s="15" t="n">
        <v>45113224329</v>
      </c>
      <c r="E30" s="8" t="inlineStr">
        <is>
          <t>BISA-100070031</t>
        </is>
      </c>
      <c r="H30" s="9" t="n">
        <v>951.89</v>
      </c>
      <c r="I30" s="5" t="inlineStr">
        <is>
          <t>DEPÓSITO BANCARIO</t>
        </is>
      </c>
      <c r="J30" s="5" t="inlineStr">
        <is>
          <t>2378 EDDY DAREN JIMENEZ ROJAS</t>
        </is>
      </c>
    </row>
    <row r="31">
      <c r="A31" s="5" t="inlineStr">
        <is>
          <t>CCAJ-CB11/313/2022</t>
        </is>
      </c>
      <c r="B31" s="6" t="n">
        <v>44926.82440113426</v>
      </c>
      <c r="C31" s="5" t="inlineStr">
        <is>
          <t>3726 MARCELO ROCABADO ROJAS</t>
        </is>
      </c>
      <c r="D31" s="15" t="n">
        <v>53712218941</v>
      </c>
      <c r="E31" s="8" t="inlineStr">
        <is>
          <t>BISA-100070031</t>
        </is>
      </c>
      <c r="H31" s="9" t="n">
        <v>3900</v>
      </c>
      <c r="I31" s="5" t="inlineStr">
        <is>
          <t>DEPÓSITO BANCARIO</t>
        </is>
      </c>
      <c r="J31" s="5" t="inlineStr">
        <is>
          <t>2378 EDDY DAREN JIMENEZ ROJAS</t>
        </is>
      </c>
    </row>
    <row r="32">
      <c r="A32" s="5" t="inlineStr">
        <is>
          <t>CCAJ-CB11/313/2022</t>
        </is>
      </c>
      <c r="B32" s="6" t="n">
        <v>44926.82440113426</v>
      </c>
      <c r="C32" s="5" t="inlineStr">
        <is>
          <t>3726 MARCELO ROCABADO ROJAS</t>
        </is>
      </c>
      <c r="D32" s="7" t="n">
        <v>138</v>
      </c>
      <c r="E32" s="5" t="inlineStr">
        <is>
          <t>BANCO DE CREDITO-7015054675359</t>
        </is>
      </c>
      <c r="H32" s="9" t="n">
        <v>97600</v>
      </c>
      <c r="I32" s="5" t="inlineStr">
        <is>
          <t>DEPÓSITO BANCARIO</t>
        </is>
      </c>
      <c r="J32" s="8" t="inlineStr">
        <is>
          <t>4861 BRIAN ABAD FLORES CRUZ</t>
        </is>
      </c>
    </row>
    <row r="33">
      <c r="A33" s="5" t="inlineStr">
        <is>
          <t>CCAJ-CB11/313/2022</t>
        </is>
      </c>
      <c r="B33" s="6" t="n">
        <v>44926.82440113426</v>
      </c>
      <c r="C33" s="5" t="inlineStr">
        <is>
          <t>3726 MARCELO ROCABADO ROJAS</t>
        </is>
      </c>
      <c r="D33" s="15" t="n">
        <v>45163164258</v>
      </c>
      <c r="E33" s="8" t="inlineStr">
        <is>
          <t>BISA-100070031</t>
        </is>
      </c>
      <c r="H33" s="9" t="n">
        <v>1611.2</v>
      </c>
      <c r="I33" s="5" t="inlineStr">
        <is>
          <t>DEPÓSITO BANCARIO</t>
        </is>
      </c>
      <c r="J33" s="5" t="inlineStr">
        <is>
          <t>2378 EDDY DAREN JIMENEZ ROJAS</t>
        </is>
      </c>
    </row>
    <row r="34">
      <c r="A34" s="5" t="inlineStr">
        <is>
          <t>CCAJ-CB11/313/2022</t>
        </is>
      </c>
      <c r="B34" s="6" t="n">
        <v>44926.82440113426</v>
      </c>
      <c r="C34" s="5" t="inlineStr">
        <is>
          <t>3726 MARCELO ROCABADO ROJAS</t>
        </is>
      </c>
      <c r="D34" s="7" t="n">
        <v>89</v>
      </c>
      <c r="E34" s="5" t="inlineStr">
        <is>
          <t>BANCO DE CREDITO-7015054675359</t>
        </is>
      </c>
      <c r="H34" s="9" t="n">
        <v>9576</v>
      </c>
      <c r="I34" s="5" t="inlineStr">
        <is>
          <t>DEPÓSITO BANCARIO</t>
        </is>
      </c>
      <c r="J34" s="5" t="inlineStr">
        <is>
          <t>2378 EDDY DAREN JIMENEZ ROJAS</t>
        </is>
      </c>
    </row>
    <row r="35">
      <c r="A35" s="5" t="inlineStr">
        <is>
          <t>CCAJ-CB11/313/2022</t>
        </is>
      </c>
      <c r="B35" s="6" t="n">
        <v>44926.82440113426</v>
      </c>
      <c r="C35" s="5" t="inlineStr">
        <is>
          <t>3726 MARCELO ROCABADO ROJAS</t>
        </is>
      </c>
      <c r="D35" s="7" t="n">
        <v>92</v>
      </c>
      <c r="E35" s="5" t="inlineStr">
        <is>
          <t>BANCO DE CREDITO-7015054675359</t>
        </is>
      </c>
      <c r="H35" s="9" t="n">
        <v>35961.87</v>
      </c>
      <c r="I35" s="5" t="inlineStr">
        <is>
          <t>DEPÓSITO BANCARIO</t>
        </is>
      </c>
      <c r="J35" s="5" t="inlineStr">
        <is>
          <t>2378 EDDY DAREN JIMENEZ ROJAS</t>
        </is>
      </c>
    </row>
    <row r="36">
      <c r="A36" s="5" t="inlineStr">
        <is>
          <t>CCAJ-CB11/313/2022</t>
        </is>
      </c>
      <c r="B36" s="6" t="n">
        <v>44926.82440113426</v>
      </c>
      <c r="C36" s="5" t="inlineStr">
        <is>
          <t>3726 MARCELO ROCABADO ROJAS</t>
        </is>
      </c>
      <c r="D36" s="7" t="n"/>
      <c r="E36" s="8" t="n"/>
      <c r="F36" s="9" t="n">
        <v>8693.299999999999</v>
      </c>
      <c r="I36" s="10" t="inlineStr">
        <is>
          <t>EFECTIVO</t>
        </is>
      </c>
      <c r="J36" s="5" t="inlineStr">
        <is>
          <t>2281 ANGEL DONATO GONZALES CONDORI</t>
        </is>
      </c>
    </row>
    <row r="37">
      <c r="A37" s="5" t="inlineStr">
        <is>
          <t>CCAJ-CB11/313/2022</t>
        </is>
      </c>
      <c r="B37" s="6" t="n">
        <v>44926.82440113426</v>
      </c>
      <c r="C37" s="5" t="inlineStr">
        <is>
          <t>3726 MARCELO ROCABADO ROJAS</t>
        </is>
      </c>
      <c r="D37" s="7" t="n"/>
      <c r="E37" s="8" t="n"/>
      <c r="F37" s="9" t="n">
        <v>13768.7</v>
      </c>
      <c r="I37" s="10" t="inlineStr">
        <is>
          <t>EFECTIVO</t>
        </is>
      </c>
      <c r="J37" s="5" t="inlineStr">
        <is>
          <t>2286 JOSE MARCELO NOGALES SUAREZ</t>
        </is>
      </c>
    </row>
    <row r="38">
      <c r="A38" s="5" t="inlineStr">
        <is>
          <t>CCAJ-CB11/313/2022</t>
        </is>
      </c>
      <c r="B38" s="6" t="n">
        <v>44926.82440113426</v>
      </c>
      <c r="C38" s="5" t="inlineStr">
        <is>
          <t>3726 MARCELO ROCABADO ROJAS</t>
        </is>
      </c>
      <c r="D38" s="7" t="n"/>
      <c r="E38" s="8" t="n"/>
      <c r="F38" s="9" t="n">
        <v>29091.4</v>
      </c>
      <c r="I38" s="10" t="inlineStr">
        <is>
          <t>EFECTIVO</t>
        </is>
      </c>
      <c r="J38" s="5" t="inlineStr">
        <is>
          <t>2378 EDDY DAREN JIMENEZ ROJAS</t>
        </is>
      </c>
    </row>
    <row r="39">
      <c r="A39" s="5" t="inlineStr">
        <is>
          <t>CCAJ-CB11/313/2022</t>
        </is>
      </c>
      <c r="B39" s="6" t="n">
        <v>44926.82440113426</v>
      </c>
      <c r="C39" s="5" t="inlineStr">
        <is>
          <t>3726 MARCELO ROCABADO ROJAS</t>
        </is>
      </c>
      <c r="D39" s="7" t="n"/>
      <c r="E39" s="8" t="n"/>
      <c r="F39" s="9" t="n">
        <v>5919.7</v>
      </c>
      <c r="I39" s="10" t="inlineStr">
        <is>
          <t>EFECTIVO</t>
        </is>
      </c>
      <c r="J39" s="8" t="inlineStr">
        <is>
          <t>2383 MAURO FELIPE CARICARI</t>
        </is>
      </c>
    </row>
    <row r="40">
      <c r="A40" s="5" t="inlineStr">
        <is>
          <t>CCAJ-CB11/313/2022</t>
        </is>
      </c>
      <c r="B40" s="6" t="n">
        <v>44926.82440113426</v>
      </c>
      <c r="C40" s="5" t="inlineStr">
        <is>
          <t>3726 MARCELO ROCABADO ROJAS</t>
        </is>
      </c>
      <c r="D40" s="7" t="n"/>
      <c r="E40" s="8" t="n"/>
      <c r="F40" s="9" t="n">
        <v>6623.2</v>
      </c>
      <c r="I40" s="10" t="inlineStr">
        <is>
          <t>EFECTIVO</t>
        </is>
      </c>
      <c r="J40" s="5" t="inlineStr">
        <is>
          <t>2537 JUAN CARLOS REVOLLO RODRIGUEZ</t>
        </is>
      </c>
    </row>
    <row r="41">
      <c r="A41" s="5" t="inlineStr">
        <is>
          <t>CCAJ-CB11/313/2022</t>
        </is>
      </c>
      <c r="B41" s="6" t="n">
        <v>44926.82440113426</v>
      </c>
      <c r="C41" s="5" t="inlineStr">
        <is>
          <t>3726 MARCELO ROCABADO ROJAS</t>
        </is>
      </c>
      <c r="D41" s="7" t="n"/>
      <c r="E41" s="8" t="n"/>
      <c r="F41" s="9" t="n">
        <v>10362.8</v>
      </c>
      <c r="I41" s="10" t="inlineStr">
        <is>
          <t>EFECTIVO</t>
        </is>
      </c>
      <c r="J41" s="5" t="inlineStr">
        <is>
          <t>2539 JUAN CARLOS ANGULO ROJAS</t>
        </is>
      </c>
    </row>
    <row r="42">
      <c r="A42" s="5" t="inlineStr">
        <is>
          <t>CCAJ-CB11/313/2022</t>
        </is>
      </c>
      <c r="B42" s="6" t="n">
        <v>44926.82440113426</v>
      </c>
      <c r="C42" s="5" t="inlineStr">
        <is>
          <t>3726 MARCELO ROCABADO ROJAS</t>
        </is>
      </c>
      <c r="D42" s="7" t="n"/>
      <c r="E42" s="8" t="n"/>
      <c r="F42" s="9" t="n">
        <v>9655</v>
      </c>
      <c r="I42" s="10" t="inlineStr">
        <is>
          <t>EFECTIVO</t>
        </is>
      </c>
      <c r="J42" s="5" t="inlineStr">
        <is>
          <t>2676 RUDDY AUGUSTO BASTO ZURITA</t>
        </is>
      </c>
    </row>
    <row r="43">
      <c r="A43" s="5" t="inlineStr">
        <is>
          <t>CCAJ-CB11/313/2022</t>
        </is>
      </c>
      <c r="B43" s="6" t="n">
        <v>44926.82440113426</v>
      </c>
      <c r="C43" s="5" t="inlineStr">
        <is>
          <t>3726 MARCELO ROCABADO ROJAS</t>
        </is>
      </c>
      <c r="D43" s="7" t="n"/>
      <c r="E43" s="8" t="n"/>
      <c r="F43" s="9" t="n">
        <v>17104.6</v>
      </c>
      <c r="I43" s="10" t="inlineStr">
        <is>
          <t>EFECTIVO</t>
        </is>
      </c>
      <c r="J43" s="8" t="inlineStr">
        <is>
          <t>2941 EFRAIN MAMANI CAMIÑO</t>
        </is>
      </c>
    </row>
    <row r="44">
      <c r="A44" s="5" t="inlineStr">
        <is>
          <t>CCAJ-CB11/313/2022</t>
        </is>
      </c>
      <c r="B44" s="6" t="n">
        <v>44926.82440113426</v>
      </c>
      <c r="C44" s="5" t="inlineStr">
        <is>
          <t>3726 MARCELO ROCABADO ROJAS</t>
        </is>
      </c>
      <c r="D44" s="7" t="n"/>
      <c r="E44" s="8" t="n"/>
      <c r="F44" s="9" t="n">
        <v>10402.8</v>
      </c>
      <c r="I44" s="10" t="inlineStr">
        <is>
          <t>EFECTIVO</t>
        </is>
      </c>
      <c r="J44" s="5" t="inlineStr">
        <is>
          <t>2979 ROBERTO CARLOS QUINTEROS FLORES</t>
        </is>
      </c>
    </row>
    <row r="45">
      <c r="A45" s="5" t="inlineStr">
        <is>
          <t>CCAJ-CB11/313/2022</t>
        </is>
      </c>
      <c r="B45" s="6" t="n">
        <v>44926.82440113426</v>
      </c>
      <c r="C45" s="5" t="inlineStr">
        <is>
          <t>3726 MARCELO ROCABADO ROJAS</t>
        </is>
      </c>
      <c r="D45" s="7" t="n"/>
      <c r="E45" s="8" t="n"/>
      <c r="F45" s="9" t="n">
        <v>37958</v>
      </c>
      <c r="I45" s="10" t="inlineStr">
        <is>
          <t>EFECTIVO</t>
        </is>
      </c>
      <c r="J45" s="5" t="inlineStr">
        <is>
          <t>3791 LIMBERT SALAZAR MALDONADO</t>
        </is>
      </c>
    </row>
    <row r="46">
      <c r="A46" s="5" t="inlineStr">
        <is>
          <t>CCAJ-CB11/313/2022</t>
        </is>
      </c>
      <c r="B46" s="6" t="n">
        <v>44926.82440113426</v>
      </c>
      <c r="C46" s="5" t="inlineStr">
        <is>
          <t>3726 MARCELO ROCABADO ROJAS</t>
        </is>
      </c>
      <c r="D46" s="7" t="n"/>
      <c r="E46" s="8" t="n"/>
      <c r="F46" s="9" t="n">
        <v>9787.4</v>
      </c>
      <c r="I46" s="10" t="inlineStr">
        <is>
          <t>EFECTIVO</t>
        </is>
      </c>
      <c r="J46" s="8" t="inlineStr">
        <is>
          <t>4269 JULY GONZALES - T01</t>
        </is>
      </c>
    </row>
    <row r="47">
      <c r="A47" s="5" t="inlineStr">
        <is>
          <t>CCAJ-CB11/313/2022</t>
        </is>
      </c>
      <c r="B47" s="6" t="n">
        <v>44926.82440113426</v>
      </c>
      <c r="C47" s="5" t="inlineStr">
        <is>
          <t>3726 MARCELO ROCABADO ROJAS</t>
        </is>
      </c>
      <c r="D47" s="7" t="n"/>
      <c r="E47" s="8" t="n"/>
      <c r="F47" s="9" t="n">
        <v>12717.9</v>
      </c>
      <c r="I47" s="10" t="inlineStr">
        <is>
          <t>EFECTIVO</t>
        </is>
      </c>
      <c r="J47" s="8" t="inlineStr">
        <is>
          <t>4269 JULY GONZALES - T02</t>
        </is>
      </c>
    </row>
    <row r="48">
      <c r="A48" s="5" t="inlineStr">
        <is>
          <t>CCAJ-CB11/313/2022</t>
        </is>
      </c>
      <c r="B48" s="6" t="n">
        <v>44926.82440113426</v>
      </c>
      <c r="C48" s="5" t="inlineStr">
        <is>
          <t>3726 MARCELO ROCABADO ROJAS</t>
        </is>
      </c>
      <c r="D48" s="7" t="n"/>
      <c r="E48" s="8" t="n"/>
      <c r="F48" s="9" t="n">
        <v>10269.6</v>
      </c>
      <c r="I48" s="10" t="inlineStr">
        <is>
          <t>EFECTIVO</t>
        </is>
      </c>
      <c r="J48" s="8" t="inlineStr">
        <is>
          <t>4269 JULY GONZALES - T03</t>
        </is>
      </c>
    </row>
    <row r="49">
      <c r="A49" s="5" t="inlineStr">
        <is>
          <t>CCAJ-CB11/313/2022</t>
        </is>
      </c>
      <c r="B49" s="6" t="n">
        <v>44926.82440113426</v>
      </c>
      <c r="C49" s="5" t="inlineStr">
        <is>
          <t>3726 MARCELO ROCABADO ROJAS</t>
        </is>
      </c>
      <c r="D49" s="7" t="n"/>
      <c r="E49" s="8" t="n"/>
      <c r="F49" s="9" t="n">
        <v>17177.8</v>
      </c>
      <c r="I49" s="10" t="inlineStr">
        <is>
          <t>EFECTIVO</t>
        </is>
      </c>
      <c r="J49" s="8" t="inlineStr">
        <is>
          <t>4269 JULY GONZALES - T05</t>
        </is>
      </c>
    </row>
    <row r="50">
      <c r="A50" s="5" t="inlineStr">
        <is>
          <t>CCAJ-CB11/313/2022</t>
        </is>
      </c>
      <c r="B50" s="6" t="n">
        <v>44926.82440113426</v>
      </c>
      <c r="C50" s="5" t="inlineStr">
        <is>
          <t>3726 MARCELO ROCABADO ROJAS</t>
        </is>
      </c>
      <c r="D50" s="7" t="n"/>
      <c r="E50" s="8" t="n"/>
      <c r="F50" s="9" t="n">
        <v>8073.2</v>
      </c>
      <c r="I50" s="10" t="inlineStr">
        <is>
          <t>EFECTIVO</t>
        </is>
      </c>
      <c r="J50" s="8" t="inlineStr">
        <is>
          <t>4269 JULY GONZALES - T06</t>
        </is>
      </c>
    </row>
    <row r="51">
      <c r="A51" s="5" t="inlineStr">
        <is>
          <t>CCAJ-CB11/313/2022</t>
        </is>
      </c>
      <c r="B51" s="6" t="n">
        <v>44926.82440113426</v>
      </c>
      <c r="C51" s="5" t="inlineStr">
        <is>
          <t>3726 MARCELO ROCABADO ROJAS</t>
        </is>
      </c>
      <c r="D51" s="7" t="n"/>
      <c r="E51" s="8" t="n"/>
      <c r="F51" s="9" t="n">
        <v>22576.3</v>
      </c>
      <c r="I51" s="10" t="inlineStr">
        <is>
          <t>EFECTIVO</t>
        </is>
      </c>
      <c r="J51" s="8" t="inlineStr">
        <is>
          <t>4861 BRIAN ABAD FLORES CRUZ</t>
        </is>
      </c>
    </row>
    <row r="52">
      <c r="A52" s="5" t="inlineStr">
        <is>
          <t>CCAJ-CB11/313/2022</t>
        </is>
      </c>
      <c r="B52" s="6" t="n">
        <v>44926.82440113426</v>
      </c>
      <c r="C52" s="5" t="inlineStr">
        <is>
          <t>3726 MARCELO ROCABADO ROJAS</t>
        </is>
      </c>
      <c r="D52" s="7" t="n"/>
      <c r="E52" s="8" t="n"/>
      <c r="F52" s="9" t="n">
        <v>9464.1</v>
      </c>
      <c r="I52" s="10" t="inlineStr">
        <is>
          <t>EFECTIVO</t>
        </is>
      </c>
      <c r="J52" s="5" t="inlineStr">
        <is>
          <t>4771 CHRISTIAN LEDEZMA - T08</t>
        </is>
      </c>
    </row>
    <row r="53">
      <c r="A53" s="5" t="inlineStr">
        <is>
          <t>CCAJ-CB11/313/2022</t>
        </is>
      </c>
      <c r="B53" s="6" t="n">
        <v>44926.82440113426</v>
      </c>
      <c r="C53" s="5" t="inlineStr">
        <is>
          <t>3726 MARCELO ROCABADO ROJAS</t>
        </is>
      </c>
      <c r="D53" s="7" t="n"/>
      <c r="E53" s="8" t="n"/>
      <c r="F53" s="9" t="n">
        <v>7409.8</v>
      </c>
      <c r="I53" s="10" t="inlineStr">
        <is>
          <t>EFECTIVO</t>
        </is>
      </c>
      <c r="J53" s="5" t="inlineStr">
        <is>
          <t>4771 CHRISTIAN LEDEZMA - T10</t>
        </is>
      </c>
    </row>
    <row r="54">
      <c r="A54" s="5" t="inlineStr">
        <is>
          <t>CCAJ-CB11/313/2022</t>
        </is>
      </c>
      <c r="B54" s="6" t="n">
        <v>44926.82440113426</v>
      </c>
      <c r="C54" s="5" t="inlineStr">
        <is>
          <t>3726 MARCELO ROCABADO ROJAS</t>
        </is>
      </c>
      <c r="D54" s="7" t="n"/>
      <c r="E54" s="8" t="n"/>
      <c r="F54" s="9" t="n">
        <v>6859.7</v>
      </c>
      <c r="I54" s="10" t="inlineStr">
        <is>
          <t>EFECTIVO</t>
        </is>
      </c>
      <c r="J54" s="5" t="inlineStr">
        <is>
          <t>4771 CHRISTIAN LEDEZMA - T11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12">
        <f>SUM(F16:G54)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112517542</v>
      </c>
      <c r="E56" s="8" t="n"/>
      <c r="H56" s="9" t="n"/>
      <c r="I56" s="10" t="n"/>
      <c r="J56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02/01/2022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8" t="inlineStr">
        <is>
          <t>Cierre Caja</t>
        </is>
      </c>
      <c r="B61" s="98" t="inlineStr">
        <is>
          <t>Fecha</t>
        </is>
      </c>
      <c r="C61" s="98" t="inlineStr">
        <is>
          <t>Cajero</t>
        </is>
      </c>
      <c r="D61" s="98" t="inlineStr">
        <is>
          <t>Nro Voucher</t>
        </is>
      </c>
      <c r="E61" s="98" t="inlineStr">
        <is>
          <t>Nro Cuenta</t>
        </is>
      </c>
      <c r="F61" s="98" t="inlineStr">
        <is>
          <t>Tipo Ingreso</t>
        </is>
      </c>
      <c r="G61" s="99" t="n"/>
      <c r="H61" s="100" t="n"/>
      <c r="I61" s="98" t="inlineStr">
        <is>
          <t>TIPO DE INGRESO</t>
        </is>
      </c>
      <c r="J61" s="98" t="inlineStr">
        <is>
          <t>Cobrador</t>
        </is>
      </c>
    </row>
    <row r="62">
      <c r="A62" s="101" t="n"/>
      <c r="B62" s="101" t="n"/>
      <c r="C62" s="101" t="n"/>
      <c r="D62" s="101" t="n"/>
      <c r="E62" s="101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101" t="n"/>
      <c r="J62" s="101" t="n"/>
    </row>
    <row r="63">
      <c r="A63" s="17" t="inlineStr">
        <is>
          <t>NO HUBO CIERRES DE CAJA, DEBIDO A FERIADO POR AÑO NUEVO</t>
        </is>
      </c>
      <c r="B63" s="30" t="n"/>
      <c r="C63" s="30" t="n"/>
    </row>
    <row r="64">
      <c r="A64" s="11" t="inlineStr">
        <is>
          <t>SAP</t>
        </is>
      </c>
      <c r="B64" s="3" t="n"/>
      <c r="C64" s="3" t="n"/>
    </row>
    <row r="65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</row>
    <row r="66">
      <c r="A66" s="29" t="n"/>
      <c r="B66" s="29" t="n"/>
      <c r="C66" s="29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03/01/2022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8" t="inlineStr">
        <is>
          <t>Cierre Caja</t>
        </is>
      </c>
      <c r="B70" s="98" t="inlineStr">
        <is>
          <t>Fecha</t>
        </is>
      </c>
      <c r="C70" s="98" t="inlineStr">
        <is>
          <t>Cajero</t>
        </is>
      </c>
      <c r="D70" s="98" t="inlineStr">
        <is>
          <t>Nro Voucher</t>
        </is>
      </c>
      <c r="E70" s="98" t="inlineStr">
        <is>
          <t>Nro Cuenta</t>
        </is>
      </c>
      <c r="F70" s="98" t="inlineStr">
        <is>
          <t>Tipo Ingreso</t>
        </is>
      </c>
      <c r="G70" s="99" t="n"/>
      <c r="H70" s="100" t="n"/>
      <c r="I70" s="98" t="inlineStr">
        <is>
          <t>TIPO DE INGRESO</t>
        </is>
      </c>
      <c r="J70" s="98" t="inlineStr">
        <is>
          <t>Cobrador</t>
        </is>
      </c>
    </row>
    <row r="71">
      <c r="A71" s="101" t="n"/>
      <c r="B71" s="101" t="n"/>
      <c r="C71" s="101" t="n"/>
      <c r="D71" s="101" t="n"/>
      <c r="E71" s="101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101" t="n"/>
      <c r="J71" s="101" t="n"/>
    </row>
    <row r="72">
      <c r="A72" s="5" t="inlineStr">
        <is>
          <t>CCAJ-CB11/1/2023</t>
        </is>
      </c>
      <c r="B72" s="6" t="n">
        <v>44929.86048695601</v>
      </c>
      <c r="C72" s="5" t="inlineStr">
        <is>
          <t>3726 MARCELO ROCABADO ROJAS</t>
        </is>
      </c>
      <c r="D72" s="7" t="n">
        <v>5002468</v>
      </c>
      <c r="E72" s="5" t="inlineStr">
        <is>
          <t>BANCO UNION-10000020161539</t>
        </is>
      </c>
      <c r="H72" s="9" t="n">
        <v>11756.6</v>
      </c>
      <c r="I72" s="5" t="inlineStr">
        <is>
          <t>DEPÓSITO BANCARIO</t>
        </is>
      </c>
      <c r="J72" s="5" t="inlineStr">
        <is>
          <t>2276 ESTEBAN MAMANI CATORCENO</t>
        </is>
      </c>
    </row>
    <row r="73">
      <c r="A73" s="5" t="inlineStr">
        <is>
          <t>CCAJ-CB11/1/2023</t>
        </is>
      </c>
      <c r="B73" s="6" t="n">
        <v>44929.86048695601</v>
      </c>
      <c r="C73" s="5" t="inlineStr">
        <is>
          <t>3726 MARCELO ROCABADO ROJAS</t>
        </is>
      </c>
      <c r="D73" s="15" t="n">
        <v>45163167021</v>
      </c>
      <c r="E73" s="8" t="inlineStr">
        <is>
          <t>BISA-100070031</t>
        </is>
      </c>
      <c r="H73" s="9" t="n">
        <v>1667.1</v>
      </c>
      <c r="I73" s="5" t="inlineStr">
        <is>
          <t>DEPÓSITO BANCARIO</t>
        </is>
      </c>
      <c r="J73" s="5" t="inlineStr">
        <is>
          <t>2276 ESTEBAN MAMANI CATORCENO</t>
        </is>
      </c>
    </row>
    <row r="74">
      <c r="A74" s="5" t="inlineStr">
        <is>
          <t>CCAJ-CB11/1/2023</t>
        </is>
      </c>
      <c r="B74" s="6" t="n">
        <v>44929.86048695601</v>
      </c>
      <c r="C74" s="5" t="inlineStr">
        <is>
          <t>3726 MARCELO ROCABADO ROJAS</t>
        </is>
      </c>
      <c r="D74" s="15" t="n">
        <v>45123208362</v>
      </c>
      <c r="E74" s="8" t="inlineStr">
        <is>
          <t>BISA-100070031</t>
        </is>
      </c>
      <c r="H74" s="9" t="n">
        <v>19911.28</v>
      </c>
      <c r="I74" s="5" t="inlineStr">
        <is>
          <t>DEPÓSITO BANCARIO</t>
        </is>
      </c>
      <c r="J74" s="5" t="inlineStr">
        <is>
          <t>2276 ESTEBAN MAMANI CATORCENO</t>
        </is>
      </c>
    </row>
    <row r="75">
      <c r="A75" s="5" t="inlineStr">
        <is>
          <t>CCAJ-CB11/1/2023</t>
        </is>
      </c>
      <c r="B75" s="6" t="n">
        <v>44929.86048695601</v>
      </c>
      <c r="C75" s="5" t="inlineStr">
        <is>
          <t>3726 MARCELO ROCABADO ROJAS</t>
        </is>
      </c>
      <c r="D75" s="15" t="n">
        <v>451232083621</v>
      </c>
      <c r="E75" s="8" t="inlineStr">
        <is>
          <t>BISA-100070031</t>
        </is>
      </c>
      <c r="H75" s="9" t="n">
        <v>91918.56</v>
      </c>
      <c r="I75" s="5" t="inlineStr">
        <is>
          <t>DEPÓSITO BANCARIO</t>
        </is>
      </c>
      <c r="J75" s="5" t="inlineStr">
        <is>
          <t>2276 ESTEBAN MAMANI CATORCENO</t>
        </is>
      </c>
    </row>
    <row r="76">
      <c r="A76" s="5" t="inlineStr">
        <is>
          <t>CCAJ-CB11/1/2023</t>
        </is>
      </c>
      <c r="B76" s="6" t="n">
        <v>44929.86048695601</v>
      </c>
      <c r="C76" s="5" t="inlineStr">
        <is>
          <t>3726 MARCELO ROCABADO ROJAS</t>
        </is>
      </c>
      <c r="D76" s="15" t="n">
        <v>45123210423</v>
      </c>
      <c r="E76" s="8" t="inlineStr">
        <is>
          <t>BISA-100070031</t>
        </is>
      </c>
      <c r="H76" s="9" t="n">
        <v>3814</v>
      </c>
      <c r="I76" s="5" t="inlineStr">
        <is>
          <t>DEPÓSITO BANCARIO</t>
        </is>
      </c>
      <c r="J76" s="5" t="inlineStr">
        <is>
          <t>2276 ESTEBAN MAMANI CATORCENO</t>
        </is>
      </c>
    </row>
    <row r="77">
      <c r="A77" s="5" t="inlineStr">
        <is>
          <t>CCAJ-CB11/1/2023</t>
        </is>
      </c>
      <c r="B77" s="6" t="n">
        <v>44929.86048695601</v>
      </c>
      <c r="C77" s="5" t="inlineStr">
        <is>
          <t>3726 MARCELO ROCABADO ROJAS</t>
        </is>
      </c>
      <c r="D77" s="15" t="n">
        <v>45173138013</v>
      </c>
      <c r="E77" s="8" t="inlineStr">
        <is>
          <t>BISA-100070031</t>
        </is>
      </c>
      <c r="H77" s="9" t="n">
        <v>9000</v>
      </c>
      <c r="I77" s="5" t="inlineStr">
        <is>
          <t>DEPÓSITO BANCARIO</t>
        </is>
      </c>
      <c r="J77" s="5" t="inlineStr">
        <is>
          <t>2378 EDDY DAREN JIMENEZ ROJAS</t>
        </is>
      </c>
    </row>
    <row r="78">
      <c r="A78" s="5" t="inlineStr">
        <is>
          <t>CCAJ-CB11/1/2023</t>
        </is>
      </c>
      <c r="B78" s="6" t="n">
        <v>44929.86048695601</v>
      </c>
      <c r="C78" s="5" t="inlineStr">
        <is>
          <t>3726 MARCELO ROCABADO ROJAS</t>
        </is>
      </c>
      <c r="D78" s="15" t="n">
        <v>45163169747</v>
      </c>
      <c r="E78" s="8" t="inlineStr">
        <is>
          <t>BISA-100070031</t>
        </is>
      </c>
      <c r="H78" s="9" t="n">
        <v>71.90000000000001</v>
      </c>
      <c r="I78" s="5" t="inlineStr">
        <is>
          <t>DEPÓSITO BANCARIO</t>
        </is>
      </c>
      <c r="J78" s="5" t="inlineStr">
        <is>
          <t>2276 ESTEBAN MAMANI CATORCENO</t>
        </is>
      </c>
    </row>
    <row r="79">
      <c r="A79" s="5" t="inlineStr">
        <is>
          <t>CCAJ-CB11/1/2023</t>
        </is>
      </c>
      <c r="B79" s="6" t="n">
        <v>44929.86048695601</v>
      </c>
      <c r="C79" s="5" t="inlineStr">
        <is>
          <t>3726 MARCELO ROCABADO ROJAS</t>
        </is>
      </c>
      <c r="D79" s="15" t="n">
        <v>45143449352</v>
      </c>
      <c r="E79" s="8" t="inlineStr">
        <is>
          <t>BISA-100070031</t>
        </is>
      </c>
      <c r="H79" s="9" t="n">
        <v>333.3</v>
      </c>
      <c r="I79" s="5" t="inlineStr">
        <is>
          <t>DEPÓSITO BANCARIO</t>
        </is>
      </c>
      <c r="J79" s="5" t="inlineStr">
        <is>
          <t>2276 ESTEBAN MAMANI CATORCENO</t>
        </is>
      </c>
    </row>
    <row r="80">
      <c r="A80" s="5" t="inlineStr">
        <is>
          <t>CCAJ-CB11/1/2023</t>
        </is>
      </c>
      <c r="B80" s="6" t="n">
        <v>44929.86048695601</v>
      </c>
      <c r="C80" s="5" t="inlineStr">
        <is>
          <t>3726 MARCELO ROCABADO ROJAS</t>
        </is>
      </c>
      <c r="D80" s="15" t="n">
        <v>45113230648</v>
      </c>
      <c r="E80" s="8" t="inlineStr">
        <is>
          <t>BISA-100070031</t>
        </is>
      </c>
      <c r="H80" s="9" t="n">
        <v>900</v>
      </c>
      <c r="I80" s="5" t="inlineStr">
        <is>
          <t>DEPÓSITO BANCARIO</t>
        </is>
      </c>
      <c r="J80" s="5" t="inlineStr">
        <is>
          <t>2378 EDDY DAREN JIMENEZ ROJAS</t>
        </is>
      </c>
    </row>
    <row r="81">
      <c r="A81" s="5" t="inlineStr">
        <is>
          <t>CCAJ-CB11/1/2023</t>
        </is>
      </c>
      <c r="B81" s="6" t="n">
        <v>44929.86048695601</v>
      </c>
      <c r="C81" s="5" t="inlineStr">
        <is>
          <t>3726 MARCELO ROCABADO ROJAS</t>
        </is>
      </c>
      <c r="D81" s="15" t="n">
        <v>45163171409</v>
      </c>
      <c r="E81" s="8" t="inlineStr">
        <is>
          <t>BISA-100070031</t>
        </is>
      </c>
      <c r="H81" s="9" t="n">
        <v>900</v>
      </c>
      <c r="I81" s="5" t="inlineStr">
        <is>
          <t>DEPÓSITO BANCARIO</t>
        </is>
      </c>
      <c r="J81" s="5" t="inlineStr">
        <is>
          <t>2378 EDDY DAREN JIMENEZ ROJAS</t>
        </is>
      </c>
    </row>
    <row r="82">
      <c r="A82" s="5" t="inlineStr">
        <is>
          <t>CCAJ-CB11/1/2023</t>
        </is>
      </c>
      <c r="B82" s="6" t="n">
        <v>44929.86048695601</v>
      </c>
      <c r="C82" s="5" t="inlineStr">
        <is>
          <t>3726 MARCELO ROCABADO ROJAS</t>
        </is>
      </c>
      <c r="D82" s="15" t="n">
        <v>45163170071</v>
      </c>
      <c r="E82" s="8" t="inlineStr">
        <is>
          <t>BISA-100070031</t>
        </is>
      </c>
      <c r="H82" s="9" t="n">
        <v>15943.32</v>
      </c>
      <c r="I82" s="5" t="inlineStr">
        <is>
          <t>DEPÓSITO BANCARIO</t>
        </is>
      </c>
      <c r="J82" s="8" t="inlineStr">
        <is>
          <t>4861 BRIAN ABAD FLORES CRUZ</t>
        </is>
      </c>
    </row>
    <row r="83">
      <c r="A83" s="5" t="inlineStr">
        <is>
          <t>CCAJ-CB11/1/2023</t>
        </is>
      </c>
      <c r="B83" s="6" t="n">
        <v>44929.86048695601</v>
      </c>
      <c r="C83" s="5" t="inlineStr">
        <is>
          <t>3726 MARCELO ROCABADO ROJAS</t>
        </is>
      </c>
      <c r="D83" s="15" t="n">
        <v>451631700711</v>
      </c>
      <c r="E83" s="8" t="inlineStr">
        <is>
          <t>BISA-100070031</t>
        </is>
      </c>
      <c r="H83" s="9" t="n">
        <v>17000.82</v>
      </c>
      <c r="I83" s="5" t="inlineStr">
        <is>
          <t>DEPÓSITO BANCARIO</t>
        </is>
      </c>
      <c r="J83" s="8" t="inlineStr">
        <is>
          <t>4861 BRIAN ABAD FLORES CRUZ</t>
        </is>
      </c>
    </row>
    <row r="84">
      <c r="A84" s="5" t="inlineStr">
        <is>
          <t>CCAJ-CB11/1/2023</t>
        </is>
      </c>
      <c r="B84" s="6" t="n">
        <v>44929.86048695601</v>
      </c>
      <c r="C84" s="5" t="inlineStr">
        <is>
          <t>3726 MARCELO ROCABADO ROJAS</t>
        </is>
      </c>
      <c r="D84" s="7" t="n"/>
      <c r="E84" s="8" t="n"/>
      <c r="F84" s="9" t="n">
        <v>6617.5</v>
      </c>
      <c r="I84" s="10" t="inlineStr">
        <is>
          <t>EFECTIVO</t>
        </is>
      </c>
      <c r="J84" s="5" t="inlineStr">
        <is>
          <t>2281 ANGEL DONATO GONZALES CONDORI</t>
        </is>
      </c>
    </row>
    <row r="85">
      <c r="A85" s="5" t="inlineStr">
        <is>
          <t>CCAJ-CB11/1/2023</t>
        </is>
      </c>
      <c r="B85" s="6" t="n">
        <v>44929.86048695601</v>
      </c>
      <c r="C85" s="5" t="inlineStr">
        <is>
          <t>3726 MARCELO ROCABADO ROJAS</t>
        </is>
      </c>
      <c r="D85" s="7" t="n"/>
      <c r="E85" s="8" t="n"/>
      <c r="F85" s="9" t="n">
        <v>39772.5</v>
      </c>
      <c r="I85" s="10" t="inlineStr">
        <is>
          <t>EFECTIVO</t>
        </is>
      </c>
      <c r="J85" s="5" t="inlineStr">
        <is>
          <t>2286 JOSE MARCELO NOGALES SUAREZ</t>
        </is>
      </c>
    </row>
    <row r="86">
      <c r="A86" s="5" t="inlineStr">
        <is>
          <t>CCAJ-CB11/1/2023</t>
        </is>
      </c>
      <c r="B86" s="6" t="n">
        <v>44929.86048695601</v>
      </c>
      <c r="C86" s="5" t="inlineStr">
        <is>
          <t>3726 MARCELO ROCABADO ROJAS</t>
        </is>
      </c>
      <c r="D86" s="7" t="n"/>
      <c r="E86" s="8" t="n"/>
      <c r="F86" s="9" t="n">
        <v>42298</v>
      </c>
      <c r="I86" s="10" t="inlineStr">
        <is>
          <t>EFECTIVO</t>
        </is>
      </c>
      <c r="J86" s="8" t="inlineStr">
        <is>
          <t>2287 OLVER VACA ARCHONDO</t>
        </is>
      </c>
    </row>
    <row r="87">
      <c r="A87" s="5" t="inlineStr">
        <is>
          <t>CCAJ-CB11/1/2023</t>
        </is>
      </c>
      <c r="B87" s="6" t="n">
        <v>44929.86048695601</v>
      </c>
      <c r="C87" s="5" t="inlineStr">
        <is>
          <t>3726 MARCELO ROCABADO ROJAS</t>
        </is>
      </c>
      <c r="D87" s="7" t="n"/>
      <c r="E87" s="8" t="n"/>
      <c r="F87" s="9" t="n">
        <v>73572.60000000001</v>
      </c>
      <c r="I87" s="10" t="inlineStr">
        <is>
          <t>EFECTIVO</t>
        </is>
      </c>
      <c r="J87" s="5" t="inlineStr">
        <is>
          <t>2378 EDDY DAREN JIMENEZ ROJAS</t>
        </is>
      </c>
    </row>
    <row r="88">
      <c r="A88" s="5" t="inlineStr">
        <is>
          <t>CCAJ-CB11/1/2023</t>
        </is>
      </c>
      <c r="B88" s="6" t="n">
        <v>44929.86048695601</v>
      </c>
      <c r="C88" s="5" t="inlineStr">
        <is>
          <t>3726 MARCELO ROCABADO ROJAS</t>
        </is>
      </c>
      <c r="D88" s="7" t="n"/>
      <c r="E88" s="8" t="n"/>
      <c r="F88" s="9" t="n">
        <v>8891.299999999999</v>
      </c>
      <c r="I88" s="10" t="inlineStr">
        <is>
          <t>EFECTIVO</t>
        </is>
      </c>
      <c r="J88" s="8" t="inlineStr">
        <is>
          <t>2383 MAURO FELIPE CARICARI</t>
        </is>
      </c>
    </row>
    <row r="89">
      <c r="A89" s="5" t="inlineStr">
        <is>
          <t>CCAJ-CB11/1/2023</t>
        </is>
      </c>
      <c r="B89" s="6" t="n">
        <v>44929.86048695601</v>
      </c>
      <c r="C89" s="5" t="inlineStr">
        <is>
          <t>3726 MARCELO ROCABADO ROJAS</t>
        </is>
      </c>
      <c r="D89" s="7" t="n"/>
      <c r="E89" s="8" t="n"/>
      <c r="F89" s="9" t="n">
        <v>3843.1</v>
      </c>
      <c r="I89" s="10" t="inlineStr">
        <is>
          <t>EFECTIVO</t>
        </is>
      </c>
      <c r="J89" s="5" t="inlineStr">
        <is>
          <t>2537 JUAN CARLOS REVOLLO RODRIGUEZ</t>
        </is>
      </c>
    </row>
    <row r="90">
      <c r="A90" s="5" t="inlineStr">
        <is>
          <t>CCAJ-CB11/1/2023</t>
        </is>
      </c>
      <c r="B90" s="6" t="n">
        <v>44929.86048695601</v>
      </c>
      <c r="C90" s="5" t="inlineStr">
        <is>
          <t>3726 MARCELO ROCABADO ROJAS</t>
        </is>
      </c>
      <c r="D90" s="7" t="n"/>
      <c r="E90" s="8" t="n"/>
      <c r="F90" s="9" t="n">
        <v>3073.5</v>
      </c>
      <c r="I90" s="10" t="inlineStr">
        <is>
          <t>EFECTIVO</t>
        </is>
      </c>
      <c r="J90" s="5" t="inlineStr">
        <is>
          <t>2539 JUAN CARLOS ANGULO ROJAS</t>
        </is>
      </c>
    </row>
    <row r="91">
      <c r="A91" s="5" t="inlineStr">
        <is>
          <t>CCAJ-CB11/1/2023</t>
        </is>
      </c>
      <c r="B91" s="6" t="n">
        <v>44929.86048695601</v>
      </c>
      <c r="C91" s="5" t="inlineStr">
        <is>
          <t>3726 MARCELO ROCABADO ROJAS</t>
        </is>
      </c>
      <c r="D91" s="7" t="n"/>
      <c r="E91" s="8" t="n"/>
      <c r="F91" s="9" t="n">
        <v>7160.8</v>
      </c>
      <c r="I91" s="10" t="inlineStr">
        <is>
          <t>EFECTIVO</t>
        </is>
      </c>
      <c r="J91" s="5" t="inlineStr">
        <is>
          <t>2676 RUDDY AUGUSTO BASTO ZURITA</t>
        </is>
      </c>
    </row>
    <row r="92">
      <c r="A92" s="5" t="inlineStr">
        <is>
          <t>CCAJ-CB11/1/2023</t>
        </is>
      </c>
      <c r="B92" s="6" t="n">
        <v>44929.86048695601</v>
      </c>
      <c r="C92" s="5" t="inlineStr">
        <is>
          <t>3726 MARCELO ROCABADO ROJAS</t>
        </is>
      </c>
      <c r="D92" s="7" t="n"/>
      <c r="E92" s="8" t="n"/>
      <c r="F92" s="9" t="n">
        <v>4190.8</v>
      </c>
      <c r="I92" s="10" t="inlineStr">
        <is>
          <t>EFECTIVO</t>
        </is>
      </c>
      <c r="J92" s="8" t="inlineStr">
        <is>
          <t>2941 EFRAIN MAMANI CAMIÑO</t>
        </is>
      </c>
    </row>
    <row r="93">
      <c r="A93" s="5" t="inlineStr">
        <is>
          <t>CCAJ-CB11/1/2023</t>
        </is>
      </c>
      <c r="B93" s="6" t="n">
        <v>44929.86048695601</v>
      </c>
      <c r="C93" s="5" t="inlineStr">
        <is>
          <t>3726 MARCELO ROCABADO ROJAS</t>
        </is>
      </c>
      <c r="D93" s="7" t="n"/>
      <c r="E93" s="8" t="n"/>
      <c r="F93" s="9" t="n">
        <v>32794.2</v>
      </c>
      <c r="I93" s="10" t="inlineStr">
        <is>
          <t>EFECTIVO</t>
        </is>
      </c>
      <c r="J93" s="5" t="inlineStr">
        <is>
          <t>2979 ROBERTO CARLOS QUINTEROS FLORES</t>
        </is>
      </c>
    </row>
    <row r="94">
      <c r="A94" s="5" t="inlineStr">
        <is>
          <t>CCAJ-CB11/1/2023</t>
        </is>
      </c>
      <c r="B94" s="6" t="n">
        <v>44929.86048695601</v>
      </c>
      <c r="C94" s="5" t="inlineStr">
        <is>
          <t>3726 MARCELO ROCABADO ROJAS</t>
        </is>
      </c>
      <c r="D94" s="7" t="n"/>
      <c r="E94" s="8" t="n"/>
      <c r="F94" s="9" t="n">
        <v>9011.799999999999</v>
      </c>
      <c r="I94" s="10" t="inlineStr">
        <is>
          <t>EFECTIVO</t>
        </is>
      </c>
      <c r="J94" s="8" t="inlineStr">
        <is>
          <t>4269 JULY GONZALES - T02</t>
        </is>
      </c>
    </row>
    <row r="95">
      <c r="A95" s="5" t="inlineStr">
        <is>
          <t>CCAJ-CB11/1/2023</t>
        </is>
      </c>
      <c r="B95" s="6" t="n">
        <v>44929.86048695601</v>
      </c>
      <c r="C95" s="5" t="inlineStr">
        <is>
          <t>3726 MARCELO ROCABADO ROJAS</t>
        </is>
      </c>
      <c r="D95" s="7" t="n"/>
      <c r="E95" s="8" t="n"/>
      <c r="F95" s="9" t="n">
        <v>14864.8</v>
      </c>
      <c r="I95" s="10" t="inlineStr">
        <is>
          <t>EFECTIVO</t>
        </is>
      </c>
      <c r="J95" s="8" t="inlineStr">
        <is>
          <t>4269 JULY GONZALES - T06</t>
        </is>
      </c>
    </row>
    <row r="96">
      <c r="A96" s="5" t="inlineStr">
        <is>
          <t>CCAJ-CB11/1/2023</t>
        </is>
      </c>
      <c r="B96" s="6" t="n">
        <v>44929.86048695601</v>
      </c>
      <c r="C96" s="5" t="inlineStr">
        <is>
          <t>3726 MARCELO ROCABADO ROJAS</t>
        </is>
      </c>
      <c r="D96" s="7" t="n"/>
      <c r="E96" s="8" t="n"/>
      <c r="F96" s="9" t="n">
        <v>297621.1</v>
      </c>
      <c r="I96" s="10" t="inlineStr">
        <is>
          <t>EFECTIVO</t>
        </is>
      </c>
      <c r="J96" s="8" t="inlineStr">
        <is>
          <t>4861 BRIAN ABAD FLORES CRUZ</t>
        </is>
      </c>
    </row>
    <row r="97">
      <c r="A97" s="11" t="inlineStr">
        <is>
          <t>SAP</t>
        </is>
      </c>
      <c r="B97" s="3" t="n"/>
      <c r="C97" s="3" t="n"/>
      <c r="D97" s="19">
        <f>538700.8+5011.2</f>
        <v/>
      </c>
      <c r="E97" s="8" t="n"/>
      <c r="F97" s="12">
        <f>SUM(F72:G96)</f>
        <v/>
      </c>
      <c r="H97" s="9" t="n"/>
      <c r="I97" s="10" t="n"/>
      <c r="J97" s="8" t="n"/>
    </row>
    <row r="98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7" t="n"/>
      <c r="E98" s="8" t="n"/>
      <c r="H98" s="9" t="n"/>
      <c r="I98" s="10" t="n"/>
      <c r="J98" s="8" t="n"/>
    </row>
    <row r="99" ht="15.75" customHeight="1">
      <c r="D99" s="14" t="n">
        <v>112519153</v>
      </c>
    </row>
    <row r="100" ht="15.75" customHeight="1">
      <c r="D100" s="14" t="n">
        <v>112519225</v>
      </c>
    </row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04/01/2022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98" t="inlineStr">
        <is>
          <t>Cierre Caja</t>
        </is>
      </c>
      <c r="B104" s="98" t="inlineStr">
        <is>
          <t>Fecha</t>
        </is>
      </c>
      <c r="C104" s="98" t="inlineStr">
        <is>
          <t>Cajero</t>
        </is>
      </c>
      <c r="D104" s="98" t="inlineStr">
        <is>
          <t>Nro Voucher</t>
        </is>
      </c>
      <c r="E104" s="98" t="inlineStr">
        <is>
          <t>Nro Cuenta</t>
        </is>
      </c>
      <c r="F104" s="98" t="inlineStr">
        <is>
          <t>Tipo Ingreso</t>
        </is>
      </c>
      <c r="G104" s="99" t="n"/>
      <c r="H104" s="100" t="n"/>
      <c r="I104" s="98" t="inlineStr">
        <is>
          <t>TIPO DE INGRESO</t>
        </is>
      </c>
      <c r="J104" s="98" t="inlineStr">
        <is>
          <t>Cobrador</t>
        </is>
      </c>
    </row>
    <row r="105">
      <c r="A105" s="101" t="n"/>
      <c r="B105" s="101" t="n"/>
      <c r="C105" s="101" t="n"/>
      <c r="D105" s="101" t="n"/>
      <c r="E105" s="101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101" t="n"/>
      <c r="J105" s="101" t="n"/>
    </row>
    <row r="106">
      <c r="A106" s="5" t="inlineStr">
        <is>
          <t>CCAJ-CB11/2/2023</t>
        </is>
      </c>
      <c r="B106" s="6" t="n">
        <v>44930.86634807871</v>
      </c>
      <c r="C106" s="5" t="inlineStr">
        <is>
          <t>3726 MARCELO ROCABADO ROJAS</t>
        </is>
      </c>
      <c r="D106" s="7" t="n"/>
      <c r="E106" s="8" t="n"/>
      <c r="G106" s="9" t="n">
        <v>780</v>
      </c>
      <c r="I106" s="10" t="inlineStr">
        <is>
          <t>CHEQUE</t>
        </is>
      </c>
      <c r="J106" s="8" t="inlineStr">
        <is>
          <t>4861 BRIAN ABAD FLORES CRUZ</t>
        </is>
      </c>
    </row>
    <row r="107">
      <c r="A107" s="5" t="inlineStr">
        <is>
          <t>CCAJ-CB11/2/2023</t>
        </is>
      </c>
      <c r="B107" s="6" t="n">
        <v>44930.86634807871</v>
      </c>
      <c r="C107" s="5" t="inlineStr">
        <is>
          <t>3726 MARCELO ROCABADO ROJAS</t>
        </is>
      </c>
      <c r="D107" s="7" t="n">
        <v>33970191</v>
      </c>
      <c r="E107" s="8" t="inlineStr">
        <is>
          <t>BANCO UNION-120271437</t>
        </is>
      </c>
      <c r="H107" s="9" t="n">
        <v>5162.4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CCAJ-CB11/2/2023</t>
        </is>
      </c>
      <c r="B108" s="6" t="n">
        <v>44930.86634807871</v>
      </c>
      <c r="C108" s="5" t="inlineStr">
        <is>
          <t>3726 MARCELO ROCABADO ROJAS</t>
        </is>
      </c>
      <c r="D108" s="7" t="n">
        <v>339701911</v>
      </c>
      <c r="E108" s="8" t="inlineStr">
        <is>
          <t>BANCO UNION-120271437</t>
        </is>
      </c>
      <c r="H108" s="9" t="n">
        <v>1.2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CCAJ-CB11/2/2023</t>
        </is>
      </c>
      <c r="B109" s="6" t="n">
        <v>44930.86634807871</v>
      </c>
      <c r="C109" s="5" t="inlineStr">
        <is>
          <t>3726 MARCELO ROCABADO ROJAS</t>
        </is>
      </c>
      <c r="D109" s="15" t="n">
        <v>45143448959</v>
      </c>
      <c r="E109" s="8" t="inlineStr">
        <is>
          <t>BISA-100070031</t>
        </is>
      </c>
      <c r="H109" s="9" t="n">
        <v>143.95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CCAJ-CB11/2/2023</t>
        </is>
      </c>
      <c r="B110" s="6" t="n">
        <v>44930.86634807871</v>
      </c>
      <c r="C110" s="5" t="inlineStr">
        <is>
          <t>3726 MARCELO ROCABADO ROJAS</t>
        </is>
      </c>
      <c r="D110" s="15" t="n">
        <v>13810346571</v>
      </c>
      <c r="E110" s="8" t="inlineStr">
        <is>
          <t>BISA-100070031</t>
        </is>
      </c>
      <c r="H110" s="9" t="n">
        <v>28053.48</v>
      </c>
      <c r="I110" s="5" t="inlineStr">
        <is>
          <t>DEPÓSITO BANCARIO</t>
        </is>
      </c>
      <c r="J110" s="8" t="inlineStr">
        <is>
          <t>4861 BRIAN ABAD FLORES CRUZ</t>
        </is>
      </c>
    </row>
    <row r="111">
      <c r="A111" s="5" t="inlineStr">
        <is>
          <t>CCAJ-CB11/2/2023</t>
        </is>
      </c>
      <c r="B111" s="6" t="n">
        <v>44930.86634807871</v>
      </c>
      <c r="C111" s="5" t="inlineStr">
        <is>
          <t>3726 MARCELO ROCABADO ROJAS</t>
        </is>
      </c>
      <c r="D111" s="15" t="n">
        <v>45113231855</v>
      </c>
      <c r="E111" s="8" t="inlineStr">
        <is>
          <t>BISA-100070031</t>
        </is>
      </c>
      <c r="H111" s="9" t="n">
        <v>2036.68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CCAJ-CB11/2/2023</t>
        </is>
      </c>
      <c r="B112" s="6" t="n">
        <v>44930.86634807871</v>
      </c>
      <c r="C112" s="5" t="inlineStr">
        <is>
          <t>3726 MARCELO ROCABADO ROJAS</t>
        </is>
      </c>
      <c r="D112" s="15" t="n">
        <v>45123214347</v>
      </c>
      <c r="E112" s="8" t="inlineStr">
        <is>
          <t>BISA-100070031</t>
        </is>
      </c>
      <c r="H112" s="9" t="n">
        <v>3741.6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CCAJ-CB11/2/2023</t>
        </is>
      </c>
      <c r="B113" s="6" t="n">
        <v>44930.86634807871</v>
      </c>
      <c r="C113" s="5" t="inlineStr">
        <is>
          <t>3726 MARCELO ROCABADO ROJAS</t>
        </is>
      </c>
      <c r="D113" s="15" t="n">
        <v>45173145727</v>
      </c>
      <c r="E113" s="8" t="inlineStr">
        <is>
          <t>BISA-100070031</t>
        </is>
      </c>
      <c r="H113" s="9" t="n">
        <v>1094.96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CCAJ-CB11/2/2023</t>
        </is>
      </c>
      <c r="B114" s="6" t="n">
        <v>44930.86634807871</v>
      </c>
      <c r="C114" s="5" t="inlineStr">
        <is>
          <t>3726 MARCELO ROCABADO ROJAS</t>
        </is>
      </c>
      <c r="D114" s="15" t="n">
        <v>45173145846</v>
      </c>
      <c r="E114" s="8" t="inlineStr">
        <is>
          <t>BISA-100070031</t>
        </is>
      </c>
      <c r="H114" s="9" t="n">
        <v>659.99</v>
      </c>
      <c r="I114" s="5" t="inlineStr">
        <is>
          <t>DEPÓSITO BANCARIO</t>
        </is>
      </c>
      <c r="J114" s="5" t="inlineStr">
        <is>
          <t>2276 ESTEBAN MAMANI CATORCENO</t>
        </is>
      </c>
    </row>
    <row r="115">
      <c r="A115" s="5" t="inlineStr">
        <is>
          <t>CCAJ-CB11/2/2023</t>
        </is>
      </c>
      <c r="B115" s="6" t="n">
        <v>44930.86634807871</v>
      </c>
      <c r="C115" s="5" t="inlineStr">
        <is>
          <t>3726 MARCELO ROCABADO ROJAS</t>
        </is>
      </c>
      <c r="D115" s="15" t="n">
        <v>45153079853</v>
      </c>
      <c r="E115" s="8" t="inlineStr">
        <is>
          <t>BISA-100070031</t>
        </is>
      </c>
      <c r="H115" s="9" t="n">
        <v>1156.07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CCAJ-CB11/2/2023</t>
        </is>
      </c>
      <c r="B116" s="6" t="n">
        <v>44930.86634807871</v>
      </c>
      <c r="C116" s="5" t="inlineStr">
        <is>
          <t>3726 MARCELO ROCABADO ROJAS</t>
        </is>
      </c>
      <c r="D116" s="15" t="n">
        <v>45153079859</v>
      </c>
      <c r="E116" s="8" t="inlineStr">
        <is>
          <t>BISA-100070031</t>
        </is>
      </c>
      <c r="H116" s="9" t="n">
        <v>3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CCAJ-CB11/2/2023</t>
        </is>
      </c>
      <c r="B117" s="6" t="n">
        <v>44930.86634807871</v>
      </c>
      <c r="C117" s="5" t="inlineStr">
        <is>
          <t>3726 MARCELO ROCABADO ROJAS</t>
        </is>
      </c>
      <c r="D117" s="15" t="n">
        <v>45173147127</v>
      </c>
      <c r="E117" s="8" t="inlineStr">
        <is>
          <t>BISA-100070031</t>
        </is>
      </c>
      <c r="H117" s="9" t="n">
        <v>800</v>
      </c>
      <c r="I117" s="5" t="inlineStr">
        <is>
          <t>DEPÓSITO BANCARIO</t>
        </is>
      </c>
      <c r="J117" s="5" t="inlineStr">
        <is>
          <t>2378 EDDY DAREN JIMENEZ ROJAS</t>
        </is>
      </c>
    </row>
    <row r="118">
      <c r="A118" s="5" t="inlineStr">
        <is>
          <t>CCAJ-CB11/2/2023</t>
        </is>
      </c>
      <c r="B118" s="6" t="n">
        <v>44930.86634807871</v>
      </c>
      <c r="C118" s="5" t="inlineStr">
        <is>
          <t>3726 MARCELO ROCABADO ROJAS</t>
        </is>
      </c>
      <c r="D118" s="15" t="n">
        <v>45163174698</v>
      </c>
      <c r="E118" s="8" t="inlineStr">
        <is>
          <t>BISA-100070031</t>
        </is>
      </c>
      <c r="H118" s="9" t="n">
        <v>800</v>
      </c>
      <c r="I118" s="5" t="inlineStr">
        <is>
          <t>DEPÓSITO BANCARIO</t>
        </is>
      </c>
      <c r="J118" s="5" t="inlineStr">
        <is>
          <t>2378 EDDY DAREN JIMENEZ ROJAS</t>
        </is>
      </c>
    </row>
    <row r="119">
      <c r="A119" s="5" t="inlineStr">
        <is>
          <t>CCAJ-CB11/2/2023</t>
        </is>
      </c>
      <c r="B119" s="6" t="n">
        <v>44930.86634807871</v>
      </c>
      <c r="C119" s="5" t="inlineStr">
        <is>
          <t>3726 MARCELO ROCABADO ROJAS</t>
        </is>
      </c>
      <c r="D119" s="7" t="n"/>
      <c r="E119" s="8" t="n"/>
      <c r="F119" s="9" t="n">
        <v>6057.7</v>
      </c>
      <c r="I119" s="10" t="inlineStr">
        <is>
          <t>EFECTIVO</t>
        </is>
      </c>
      <c r="J119" s="5" t="inlineStr">
        <is>
          <t>2281 ANGEL DONATO GONZALES CONDORI</t>
        </is>
      </c>
    </row>
    <row r="120">
      <c r="A120" s="5" t="inlineStr">
        <is>
          <t>CCAJ-CB11/2/2023</t>
        </is>
      </c>
      <c r="B120" s="6" t="n">
        <v>44930.86634807871</v>
      </c>
      <c r="C120" s="5" t="inlineStr">
        <is>
          <t>3726 MARCELO ROCABADO ROJAS</t>
        </is>
      </c>
      <c r="D120" s="7" t="n"/>
      <c r="E120" s="8" t="n"/>
      <c r="F120" s="9" t="n">
        <v>2888.7</v>
      </c>
      <c r="I120" s="10" t="inlineStr">
        <is>
          <t>EFECTIVO</t>
        </is>
      </c>
      <c r="J120" s="5" t="inlineStr">
        <is>
          <t>2286 JOSE MARCELO NOGALES SUAREZ</t>
        </is>
      </c>
    </row>
    <row r="121">
      <c r="A121" s="5" t="inlineStr">
        <is>
          <t>CCAJ-CB11/2/2023</t>
        </is>
      </c>
      <c r="B121" s="6" t="n">
        <v>44930.86634807871</v>
      </c>
      <c r="C121" s="5" t="inlineStr">
        <is>
          <t>3726 MARCELO ROCABADO ROJAS</t>
        </is>
      </c>
      <c r="D121" s="7" t="n"/>
      <c r="E121" s="8" t="n"/>
      <c r="F121" s="9" t="n">
        <v>154932.5</v>
      </c>
      <c r="I121" s="10" t="inlineStr">
        <is>
          <t>EFECTIVO</t>
        </is>
      </c>
      <c r="J121" s="5" t="inlineStr">
        <is>
          <t>2378 EDDY DAREN JIMENEZ ROJAS</t>
        </is>
      </c>
    </row>
    <row r="122">
      <c r="A122" s="5" t="inlineStr">
        <is>
          <t>CCAJ-CB11/2/2023</t>
        </is>
      </c>
      <c r="B122" s="6" t="n">
        <v>44930.86634807871</v>
      </c>
      <c r="C122" s="5" t="inlineStr">
        <is>
          <t>3726 MARCELO ROCABADO ROJAS</t>
        </is>
      </c>
      <c r="D122" s="7" t="n"/>
      <c r="E122" s="8" t="n"/>
      <c r="F122" s="9" t="n">
        <v>6028.7</v>
      </c>
      <c r="I122" s="10" t="inlineStr">
        <is>
          <t>EFECTIVO</t>
        </is>
      </c>
      <c r="J122" s="8" t="inlineStr">
        <is>
          <t>2383 MAURO FELIPE CARICARI</t>
        </is>
      </c>
    </row>
    <row r="123">
      <c r="A123" s="5" t="inlineStr">
        <is>
          <t>CCAJ-CB11/2/2023</t>
        </is>
      </c>
      <c r="B123" s="6" t="n">
        <v>44930.86634807871</v>
      </c>
      <c r="C123" s="5" t="inlineStr">
        <is>
          <t>3726 MARCELO ROCABADO ROJAS</t>
        </is>
      </c>
      <c r="D123" s="7" t="n"/>
      <c r="E123" s="8" t="n"/>
      <c r="F123" s="9" t="n">
        <v>4844.2</v>
      </c>
      <c r="I123" s="10" t="inlineStr">
        <is>
          <t>EFECTIVO</t>
        </is>
      </c>
      <c r="J123" s="5" t="inlineStr">
        <is>
          <t>2537 JUAN CARLOS REVOLLO RODRIGUEZ</t>
        </is>
      </c>
    </row>
    <row r="124">
      <c r="A124" s="5" t="inlineStr">
        <is>
          <t>CCAJ-CB11/2/2023</t>
        </is>
      </c>
      <c r="B124" s="6" t="n">
        <v>44930.86634807871</v>
      </c>
      <c r="C124" s="5" t="inlineStr">
        <is>
          <t>3726 MARCELO ROCABADO ROJAS</t>
        </is>
      </c>
      <c r="D124" s="7" t="n"/>
      <c r="E124" s="8" t="n"/>
      <c r="F124" s="9" t="n">
        <v>3974.8</v>
      </c>
      <c r="I124" s="10" t="inlineStr">
        <is>
          <t>EFECTIVO</t>
        </is>
      </c>
      <c r="J124" s="5" t="inlineStr">
        <is>
          <t>2539 JUAN CARLOS ANGULO ROJAS</t>
        </is>
      </c>
    </row>
    <row r="125">
      <c r="A125" s="5" t="inlineStr">
        <is>
          <t>CCAJ-CB11/2/2023</t>
        </is>
      </c>
      <c r="B125" s="6" t="n">
        <v>44930.86634807871</v>
      </c>
      <c r="C125" s="5" t="inlineStr">
        <is>
          <t>3726 MARCELO ROCABADO ROJAS</t>
        </is>
      </c>
      <c r="D125" s="7" t="n"/>
      <c r="E125" s="8" t="n"/>
      <c r="F125" s="9" t="n">
        <v>16288.8</v>
      </c>
      <c r="I125" s="10" t="inlineStr">
        <is>
          <t>EFECTIVO</t>
        </is>
      </c>
      <c r="J125" s="5" t="inlineStr">
        <is>
          <t>2676 RUDDY AUGUSTO BASTO ZURITA</t>
        </is>
      </c>
    </row>
    <row r="126">
      <c r="A126" s="5" t="inlineStr">
        <is>
          <t>CCAJ-CB11/2/2023</t>
        </is>
      </c>
      <c r="B126" s="6" t="n">
        <v>44930.86634807871</v>
      </c>
      <c r="C126" s="5" t="inlineStr">
        <is>
          <t>3726 MARCELO ROCABADO ROJAS</t>
        </is>
      </c>
      <c r="D126" s="7" t="n"/>
      <c r="E126" s="8" t="n"/>
      <c r="F126" s="9" t="n">
        <v>17128.9</v>
      </c>
      <c r="I126" s="10" t="inlineStr">
        <is>
          <t>EFECTIVO</t>
        </is>
      </c>
      <c r="J126" s="8" t="inlineStr">
        <is>
          <t>2941 EFRAIN MAMANI CAMIÑO</t>
        </is>
      </c>
    </row>
    <row r="127">
      <c r="A127" s="5" t="inlineStr">
        <is>
          <t>CCAJ-CB11/2/2023</t>
        </is>
      </c>
      <c r="B127" s="6" t="n">
        <v>44930.86634807871</v>
      </c>
      <c r="C127" s="5" t="inlineStr">
        <is>
          <t>3726 MARCELO ROCABADO ROJAS</t>
        </is>
      </c>
      <c r="D127" s="7" t="n"/>
      <c r="E127" s="8" t="n"/>
      <c r="F127" s="9" t="n">
        <v>9671.200000000001</v>
      </c>
      <c r="I127" s="10" t="inlineStr">
        <is>
          <t>EFECTIVO</t>
        </is>
      </c>
      <c r="J127" s="8" t="inlineStr">
        <is>
          <t>4269 JULY GONZALES - T01</t>
        </is>
      </c>
    </row>
    <row r="128">
      <c r="A128" s="5" t="inlineStr">
        <is>
          <t>CCAJ-CB11/2/2023</t>
        </is>
      </c>
      <c r="B128" s="6" t="n">
        <v>44930.86634807871</v>
      </c>
      <c r="C128" s="5" t="inlineStr">
        <is>
          <t>3726 MARCELO ROCABADO ROJAS</t>
        </is>
      </c>
      <c r="D128" s="7" t="n"/>
      <c r="E128" s="8" t="n"/>
      <c r="F128" s="9" t="n">
        <v>7122.6</v>
      </c>
      <c r="I128" s="10" t="inlineStr">
        <is>
          <t>EFECTIVO</t>
        </is>
      </c>
      <c r="J128" s="8" t="inlineStr">
        <is>
          <t>4269 JULY GONZALES - T02</t>
        </is>
      </c>
    </row>
    <row r="129">
      <c r="A129" s="5" t="inlineStr">
        <is>
          <t>CCAJ-CB11/2/2023</t>
        </is>
      </c>
      <c r="B129" s="6" t="n">
        <v>44930.86634807871</v>
      </c>
      <c r="C129" s="5" t="inlineStr">
        <is>
          <t>3726 MARCELO ROCABADO ROJAS</t>
        </is>
      </c>
      <c r="D129" s="7" t="n"/>
      <c r="E129" s="8" t="n"/>
      <c r="F129" s="9" t="n">
        <v>1303.5</v>
      </c>
      <c r="I129" s="10" t="inlineStr">
        <is>
          <t>EFECTIVO</t>
        </is>
      </c>
      <c r="J129" s="8" t="inlineStr">
        <is>
          <t>4269 JULY GONZALES - T04</t>
        </is>
      </c>
    </row>
    <row r="130">
      <c r="A130" s="5" t="inlineStr">
        <is>
          <t>CCAJ-CB11/2/2023</t>
        </is>
      </c>
      <c r="B130" s="6" t="n">
        <v>44930.86634807871</v>
      </c>
      <c r="C130" s="5" t="inlineStr">
        <is>
          <t>3726 MARCELO ROCABADO ROJAS</t>
        </is>
      </c>
      <c r="D130" s="7" t="n"/>
      <c r="E130" s="8" t="n"/>
      <c r="F130" s="9" t="n">
        <v>24909.8</v>
      </c>
      <c r="I130" s="10" t="inlineStr">
        <is>
          <t>EFECTIVO</t>
        </is>
      </c>
      <c r="J130" s="8" t="inlineStr">
        <is>
          <t>4269 JULY GONZALES - T05</t>
        </is>
      </c>
    </row>
    <row r="131">
      <c r="A131" s="5" t="inlineStr">
        <is>
          <t>CCAJ-CB11/2/2023</t>
        </is>
      </c>
      <c r="B131" s="6" t="n">
        <v>44930.86634807871</v>
      </c>
      <c r="C131" s="5" t="inlineStr">
        <is>
          <t>3726 MARCELO ROCABADO ROJAS</t>
        </is>
      </c>
      <c r="D131" s="7" t="n"/>
      <c r="E131" s="8" t="n"/>
      <c r="F131" s="9" t="n">
        <v>14221.4</v>
      </c>
      <c r="I131" s="10" t="inlineStr">
        <is>
          <t>EFECTIVO</t>
        </is>
      </c>
      <c r="J131" s="8" t="inlineStr">
        <is>
          <t>4269 JULY GONZALES - T06</t>
        </is>
      </c>
    </row>
    <row r="132">
      <c r="A132" s="5" t="inlineStr">
        <is>
          <t>CCAJ-CB11/2/2023</t>
        </is>
      </c>
      <c r="B132" s="6" t="n">
        <v>44930.86634807871</v>
      </c>
      <c r="C132" s="5" t="inlineStr">
        <is>
          <t>3726 MARCELO ROCABADO ROJAS</t>
        </is>
      </c>
      <c r="D132" s="7" t="n"/>
      <c r="E132" s="8" t="n"/>
      <c r="F132" s="9" t="n">
        <v>355845.4</v>
      </c>
      <c r="I132" s="10" t="inlineStr">
        <is>
          <t>EFECTIVO</t>
        </is>
      </c>
      <c r="J132" s="8" t="inlineStr">
        <is>
          <t>4861 BRIAN ABAD FLORES CRUZ</t>
        </is>
      </c>
    </row>
    <row r="133">
      <c r="A133" s="5" t="inlineStr">
        <is>
          <t>CCAJ-CB11/2/2023</t>
        </is>
      </c>
      <c r="B133" s="6" t="n">
        <v>44930.86634807871</v>
      </c>
      <c r="C133" s="5" t="inlineStr">
        <is>
          <t>3726 MARCELO ROCABADO ROJAS</t>
        </is>
      </c>
      <c r="D133" s="7" t="n"/>
      <c r="E133" s="8" t="n"/>
      <c r="F133" s="9" t="n">
        <v>535.2</v>
      </c>
      <c r="I133" s="10" t="inlineStr">
        <is>
          <t>EFECTIVO</t>
        </is>
      </c>
      <c r="J133" s="5" t="inlineStr">
        <is>
          <t>4771 CHRISTIAN LEDEZMA - T12</t>
        </is>
      </c>
    </row>
    <row r="134">
      <c r="A134" s="11" t="inlineStr">
        <is>
          <t>SAP</t>
        </is>
      </c>
      <c r="B134" s="3" t="n"/>
      <c r="C134" s="3" t="n"/>
      <c r="D134" s="19">
        <f>625837.4+696</f>
        <v/>
      </c>
      <c r="E134" s="8" t="n"/>
      <c r="F134" s="20">
        <f>SUM(F106:G133)</f>
        <v/>
      </c>
      <c r="H134" s="9" t="n"/>
      <c r="I134" s="10" t="n"/>
      <c r="J134" s="8" t="n"/>
    </row>
    <row r="135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7" t="n"/>
      <c r="E135" s="8" t="n"/>
      <c r="H135" s="9" t="n"/>
      <c r="I135" s="10" t="n"/>
      <c r="J135" s="8" t="n"/>
    </row>
    <row r="136" ht="15.75" customHeight="1">
      <c r="D136" s="14" t="n">
        <v>112521407</v>
      </c>
    </row>
    <row r="137" ht="15.75" customHeight="1">
      <c r="D137" s="14" t="n">
        <v>112521512</v>
      </c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05/01/2022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98" t="inlineStr">
        <is>
          <t>Cierre Caja</t>
        </is>
      </c>
      <c r="B141" s="98" t="inlineStr">
        <is>
          <t>Fecha</t>
        </is>
      </c>
      <c r="C141" s="98" t="inlineStr">
        <is>
          <t>Cajero</t>
        </is>
      </c>
      <c r="D141" s="98" t="inlineStr">
        <is>
          <t>Nro Voucher</t>
        </is>
      </c>
      <c r="E141" s="98" t="inlineStr">
        <is>
          <t>Nro Cuenta</t>
        </is>
      </c>
      <c r="F141" s="98" t="inlineStr">
        <is>
          <t>Tipo Ingreso</t>
        </is>
      </c>
      <c r="G141" s="99" t="n"/>
      <c r="H141" s="100" t="n"/>
      <c r="I141" s="98" t="inlineStr">
        <is>
          <t>TIPO DE INGRESO</t>
        </is>
      </c>
      <c r="J141" s="98" t="inlineStr">
        <is>
          <t>Cobrador</t>
        </is>
      </c>
    </row>
    <row r="142">
      <c r="A142" s="101" t="n"/>
      <c r="B142" s="101" t="n"/>
      <c r="C142" s="101" t="n"/>
      <c r="D142" s="101" t="n"/>
      <c r="E142" s="101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101" t="n"/>
      <c r="J142" s="101" t="n"/>
    </row>
    <row r="143">
      <c r="A143" s="5" t="inlineStr">
        <is>
          <t>CCAJ-CB11/3/2023</t>
        </is>
      </c>
      <c r="B143" s="6" t="n">
        <v>44931.81787931713</v>
      </c>
      <c r="C143" s="5" t="inlineStr">
        <is>
          <t>3726 MARCELO ROCABADO ROJAS</t>
        </is>
      </c>
      <c r="D143" s="15" t="n">
        <v>45153081994</v>
      </c>
      <c r="E143" s="8" t="inlineStr">
        <is>
          <t>BISA-100070031</t>
        </is>
      </c>
      <c r="H143" s="9" t="n">
        <v>8582.15</v>
      </c>
      <c r="I143" s="5" t="inlineStr">
        <is>
          <t>DEPÓSITO BANCARIO</t>
        </is>
      </c>
      <c r="J143" s="8" t="inlineStr">
        <is>
          <t>4861 BRIAN ABAD FLORES CRUZ</t>
        </is>
      </c>
    </row>
    <row r="144">
      <c r="A144" s="5" t="inlineStr">
        <is>
          <t>CCAJ-CB11/3/2023</t>
        </is>
      </c>
      <c r="B144" s="6" t="n">
        <v>44931.81787931713</v>
      </c>
      <c r="C144" s="5" t="inlineStr">
        <is>
          <t>3726 MARCELO ROCABADO ROJAS</t>
        </is>
      </c>
      <c r="D144" s="15" t="n">
        <v>451530819941</v>
      </c>
      <c r="E144" s="8" t="inlineStr">
        <is>
          <t>BISA-100070031</t>
        </is>
      </c>
      <c r="H144" s="9" t="n">
        <v>10664.4</v>
      </c>
      <c r="I144" s="5" t="inlineStr">
        <is>
          <t>DEPÓSITO BANCARIO</t>
        </is>
      </c>
      <c r="J144" s="8" t="inlineStr">
        <is>
          <t>4861 BRIAN ABAD FLORES CRUZ</t>
        </is>
      </c>
    </row>
    <row r="145">
      <c r="A145" s="5" t="inlineStr">
        <is>
          <t>CCAJ-CB11/3/2023</t>
        </is>
      </c>
      <c r="B145" s="6" t="n">
        <v>44931.81787931713</v>
      </c>
      <c r="C145" s="5" t="inlineStr">
        <is>
          <t>3726 MARCELO ROCABADO ROJAS</t>
        </is>
      </c>
      <c r="D145" s="15" t="n">
        <v>45133088517</v>
      </c>
      <c r="E145" s="8" t="inlineStr">
        <is>
          <t>BISA-100070031</t>
        </is>
      </c>
      <c r="H145" s="9" t="n">
        <v>131.4</v>
      </c>
      <c r="I145" s="5" t="inlineStr">
        <is>
          <t>DEPÓSITO BANCARIO</t>
        </is>
      </c>
      <c r="J145" s="5" t="inlineStr">
        <is>
          <t>2276 ESTEBAN MAMANI CATORCENO</t>
        </is>
      </c>
    </row>
    <row r="146">
      <c r="A146" s="5" t="inlineStr">
        <is>
          <t>CCAJ-CB11/3/2023</t>
        </is>
      </c>
      <c r="B146" s="6" t="n">
        <v>44931.81787931713</v>
      </c>
      <c r="C146" s="5" t="inlineStr">
        <is>
          <t>3726 MARCELO ROCABADO ROJAS</t>
        </is>
      </c>
      <c r="D146" s="15" t="n">
        <v>45153080586</v>
      </c>
      <c r="E146" s="8" t="inlineStr">
        <is>
          <t>BISA-100070031</t>
        </is>
      </c>
      <c r="H146" s="9" t="n">
        <v>284.59</v>
      </c>
      <c r="I146" s="5" t="inlineStr">
        <is>
          <t>DEPÓSITO BANCARIO</t>
        </is>
      </c>
      <c r="J146" s="5" t="inlineStr">
        <is>
          <t>2378 EDDY DAREN JIMENEZ ROJAS</t>
        </is>
      </c>
    </row>
    <row r="147">
      <c r="A147" s="5" t="inlineStr">
        <is>
          <t>CCAJ-CB11/3/2023</t>
        </is>
      </c>
      <c r="B147" s="6" t="n">
        <v>44931.81787931713</v>
      </c>
      <c r="C147" s="5" t="inlineStr">
        <is>
          <t>3726 MARCELO ROCABADO ROJAS</t>
        </is>
      </c>
      <c r="D147" s="15" t="n">
        <v>53212242865</v>
      </c>
      <c r="E147" s="8" t="inlineStr">
        <is>
          <t>BISA-100070031</t>
        </is>
      </c>
      <c r="H147" s="9" t="n">
        <v>194.56</v>
      </c>
      <c r="I147" s="5" t="inlineStr">
        <is>
          <t>DEPÓSITO BANCARIO</t>
        </is>
      </c>
      <c r="J147" s="5" t="inlineStr">
        <is>
          <t>2276 ESTEBAN MAMANI CATORCENO</t>
        </is>
      </c>
    </row>
    <row r="148">
      <c r="A148" s="5" t="inlineStr">
        <is>
          <t>CCAJ-CB11/3/2023</t>
        </is>
      </c>
      <c r="B148" s="6" t="n">
        <v>44931.81787931713</v>
      </c>
      <c r="C148" s="5" t="inlineStr">
        <is>
          <t>3726 MARCELO ROCABADO ROJAS</t>
        </is>
      </c>
      <c r="D148" s="15" t="n">
        <v>45143453943</v>
      </c>
      <c r="E148" s="8" t="inlineStr">
        <is>
          <t>BISA-100070031</t>
        </is>
      </c>
      <c r="H148" s="9" t="n">
        <v>900</v>
      </c>
      <c r="I148" s="5" t="inlineStr">
        <is>
          <t>DEPÓSITO BANCARIO</t>
        </is>
      </c>
      <c r="J148" s="5" t="inlineStr">
        <is>
          <t>2378 EDDY DAREN JIMENEZ ROJAS</t>
        </is>
      </c>
    </row>
    <row r="149">
      <c r="A149" s="5" t="inlineStr">
        <is>
          <t>CCAJ-CB11/3/2023</t>
        </is>
      </c>
      <c r="B149" s="6" t="n">
        <v>44931.81787931713</v>
      </c>
      <c r="C149" s="5" t="inlineStr">
        <is>
          <t>3726 MARCELO ROCABADO ROJAS</t>
        </is>
      </c>
      <c r="D149" s="15" t="n">
        <v>45123215226</v>
      </c>
      <c r="E149" s="8" t="inlineStr">
        <is>
          <t>BISA-100070031</t>
        </is>
      </c>
      <c r="H149" s="9" t="n">
        <v>800</v>
      </c>
      <c r="I149" s="5" t="inlineStr">
        <is>
          <t>DEPÓSITO BANCARIO</t>
        </is>
      </c>
      <c r="J149" s="5" t="inlineStr">
        <is>
          <t>2276 ESTEBAN MAMANI CATORCENO</t>
        </is>
      </c>
    </row>
    <row r="150">
      <c r="A150" s="5" t="inlineStr">
        <is>
          <t>CCAJ-CB11/3/2023</t>
        </is>
      </c>
      <c r="B150" s="6" t="n">
        <v>44931.81787931713</v>
      </c>
      <c r="C150" s="5" t="inlineStr">
        <is>
          <t>3726 MARCELO ROCABADO ROJAS</t>
        </is>
      </c>
      <c r="D150" s="15" t="n">
        <v>45153081981</v>
      </c>
      <c r="E150" s="8" t="inlineStr">
        <is>
          <t>BISA-100070031</t>
        </is>
      </c>
      <c r="H150" s="9" t="n">
        <v>7000</v>
      </c>
      <c r="I150" s="5" t="inlineStr">
        <is>
          <t>DEPÓSITO BANCARIO</t>
        </is>
      </c>
      <c r="J150" s="5" t="inlineStr">
        <is>
          <t>2378 EDDY DAREN JIMENEZ ROJAS</t>
        </is>
      </c>
    </row>
    <row r="151">
      <c r="A151" s="5" t="inlineStr">
        <is>
          <t>CCAJ-CB11/3/2023</t>
        </is>
      </c>
      <c r="B151" s="6" t="n">
        <v>44931.81787931713</v>
      </c>
      <c r="C151" s="5" t="inlineStr">
        <is>
          <t>3726 MARCELO ROCABADO ROJAS</t>
        </is>
      </c>
      <c r="D151" s="15" t="n">
        <v>45113233180</v>
      </c>
      <c r="E151" s="8" t="inlineStr">
        <is>
          <t>BISA-100070031</t>
        </is>
      </c>
      <c r="H151" s="9" t="n">
        <v>146.95</v>
      </c>
      <c r="I151" s="5" t="inlineStr">
        <is>
          <t>DEPÓSITO BANCARIO</t>
        </is>
      </c>
      <c r="J151" s="5" t="inlineStr">
        <is>
          <t>2276 ESTEBAN MAMANI CATORCENO</t>
        </is>
      </c>
    </row>
    <row r="152">
      <c r="A152" s="5" t="inlineStr">
        <is>
          <t>CCAJ-CB11/3/2023</t>
        </is>
      </c>
      <c r="B152" s="6" t="n">
        <v>44931.81787931713</v>
      </c>
      <c r="C152" s="5" t="inlineStr">
        <is>
          <t>3726 MARCELO ROCABADO ROJAS</t>
        </is>
      </c>
      <c r="D152" s="15" t="n">
        <v>23550681146</v>
      </c>
      <c r="E152" s="8" t="inlineStr">
        <is>
          <t>BISA-100070031</t>
        </is>
      </c>
      <c r="H152" s="9" t="n">
        <v>2000</v>
      </c>
      <c r="I152" s="5" t="inlineStr">
        <is>
          <t>DEPÓSITO BANCARIO</t>
        </is>
      </c>
      <c r="J152" s="5" t="inlineStr">
        <is>
          <t>2378 EDDY DAREN JIMENEZ ROJAS</t>
        </is>
      </c>
    </row>
    <row r="153">
      <c r="A153" s="5" t="inlineStr">
        <is>
          <t>CCAJ-CB11/3/2023</t>
        </is>
      </c>
      <c r="B153" s="6" t="n">
        <v>44931.81787931713</v>
      </c>
      <c r="C153" s="5" t="inlineStr">
        <is>
          <t>3726 MARCELO ROCABADO ROJAS</t>
        </is>
      </c>
      <c r="D153" s="15" t="n">
        <v>45163176612</v>
      </c>
      <c r="E153" s="8" t="inlineStr">
        <is>
          <t>BISA-100070031</t>
        </is>
      </c>
      <c r="H153" s="9" t="n">
        <v>32060</v>
      </c>
      <c r="I153" s="5" t="inlineStr">
        <is>
          <t>DEPÓSITO BANCARIO</t>
        </is>
      </c>
      <c r="J153" s="5" t="inlineStr">
        <is>
          <t>2378 EDDY DAREN JIMENEZ ROJAS</t>
        </is>
      </c>
    </row>
    <row r="154">
      <c r="A154" s="5" t="inlineStr">
        <is>
          <t>CCAJ-CB11/3/2023</t>
        </is>
      </c>
      <c r="B154" s="6" t="n">
        <v>44931.81787931713</v>
      </c>
      <c r="C154" s="5" t="inlineStr">
        <is>
          <t>3726 MARCELO ROCABADO ROJAS</t>
        </is>
      </c>
      <c r="D154" s="15" t="n">
        <v>45133087770</v>
      </c>
      <c r="E154" s="8" t="inlineStr">
        <is>
          <t>BISA-100070031</t>
        </is>
      </c>
      <c r="H154" s="9" t="n">
        <v>9408.66</v>
      </c>
      <c r="I154" s="5" t="inlineStr">
        <is>
          <t>DEPÓSITO BANCARIO</t>
        </is>
      </c>
      <c r="J154" s="5" t="inlineStr">
        <is>
          <t>2276 ESTEBAN MAMANI CATORCENO</t>
        </is>
      </c>
    </row>
    <row r="155">
      <c r="A155" s="5" t="inlineStr">
        <is>
          <t>CCAJ-CB11/3/2023</t>
        </is>
      </c>
      <c r="B155" s="6" t="n">
        <v>44931.81787931713</v>
      </c>
      <c r="C155" s="5" t="inlineStr">
        <is>
          <t>3726 MARCELO ROCABADO ROJAS</t>
        </is>
      </c>
      <c r="D155" s="15" t="n">
        <v>45133087960</v>
      </c>
      <c r="E155" s="8" t="inlineStr">
        <is>
          <t>BISA-100070031</t>
        </is>
      </c>
      <c r="H155" s="9" t="n">
        <v>310.89</v>
      </c>
      <c r="I155" s="5" t="inlineStr">
        <is>
          <t>DEPÓSITO BANCARIO</t>
        </is>
      </c>
      <c r="J155" s="5" t="inlineStr">
        <is>
          <t>2276 ESTEBAN MAMANI CATORCENO</t>
        </is>
      </c>
    </row>
    <row r="156">
      <c r="A156" s="5" t="inlineStr">
        <is>
          <t>CCAJ-CB11/3/2023</t>
        </is>
      </c>
      <c r="B156" s="6" t="n">
        <v>44931.81787931713</v>
      </c>
      <c r="C156" s="5" t="inlineStr">
        <is>
          <t>3726 MARCELO ROCABADO ROJAS</t>
        </is>
      </c>
      <c r="D156" s="15" t="n">
        <v>45153082073</v>
      </c>
      <c r="E156" s="8" t="inlineStr">
        <is>
          <t>BISA-100070031</t>
        </is>
      </c>
      <c r="H156" s="9" t="n">
        <v>483.63</v>
      </c>
      <c r="I156" s="5" t="inlineStr">
        <is>
          <t>DEPÓSITO BANCARIO</t>
        </is>
      </c>
      <c r="J156" s="5" t="inlineStr">
        <is>
          <t>2276 ESTEBAN MAMANI CATORCENO</t>
        </is>
      </c>
    </row>
    <row r="157">
      <c r="A157" s="5" t="inlineStr">
        <is>
          <t>CCAJ-CB11/3/2023</t>
        </is>
      </c>
      <c r="B157" s="6" t="n">
        <v>44931.81787931713</v>
      </c>
      <c r="C157" s="5" t="inlineStr">
        <is>
          <t>3726 MARCELO ROCABADO ROJAS</t>
        </is>
      </c>
      <c r="D157" s="7" t="n"/>
      <c r="E157" s="8" t="n"/>
      <c r="F157" s="9" t="n">
        <v>9875.200000000001</v>
      </c>
      <c r="I157" s="10" t="inlineStr">
        <is>
          <t>EFECTIVO</t>
        </is>
      </c>
      <c r="J157" s="8" t="inlineStr">
        <is>
          <t>4269 JULY GONZALES - T02</t>
        </is>
      </c>
    </row>
    <row r="158">
      <c r="A158" s="5" t="inlineStr">
        <is>
          <t>CCAJ-CB11/3/2023</t>
        </is>
      </c>
      <c r="B158" s="6" t="n">
        <v>44931.81787931713</v>
      </c>
      <c r="C158" s="5" t="inlineStr">
        <is>
          <t>3726 MARCELO ROCABADO ROJAS</t>
        </is>
      </c>
      <c r="D158" s="7" t="n"/>
      <c r="E158" s="8" t="n"/>
      <c r="F158" s="9" t="n">
        <v>8944.5</v>
      </c>
      <c r="I158" s="10" t="inlineStr">
        <is>
          <t>EFECTIVO</t>
        </is>
      </c>
      <c r="J158" s="5" t="inlineStr">
        <is>
          <t>2281 ANGEL DONATO GONZALES CONDORI</t>
        </is>
      </c>
    </row>
    <row r="159">
      <c r="A159" s="5" t="inlineStr">
        <is>
          <t>CCAJ-CB11/3/2023</t>
        </is>
      </c>
      <c r="B159" s="6" t="n">
        <v>44931.81787931713</v>
      </c>
      <c r="C159" s="5" t="inlineStr">
        <is>
          <t>3726 MARCELO ROCABADO ROJAS</t>
        </is>
      </c>
      <c r="D159" s="7" t="n"/>
      <c r="E159" s="8" t="n"/>
      <c r="F159" s="9" t="n">
        <v>7950.4</v>
      </c>
      <c r="I159" s="10" t="inlineStr">
        <is>
          <t>EFECTIVO</t>
        </is>
      </c>
      <c r="J159" s="8" t="inlineStr">
        <is>
          <t>2287 OLVER VACA ARCHONDO</t>
        </is>
      </c>
    </row>
    <row r="160">
      <c r="A160" s="5" t="inlineStr">
        <is>
          <t>CCAJ-CB11/3/2023</t>
        </is>
      </c>
      <c r="B160" s="6" t="n">
        <v>44931.81787931713</v>
      </c>
      <c r="C160" s="5" t="inlineStr">
        <is>
          <t>3726 MARCELO ROCABADO ROJAS</t>
        </is>
      </c>
      <c r="D160" s="7" t="n"/>
      <c r="E160" s="8" t="n"/>
      <c r="F160" s="9" t="n">
        <v>118609.9</v>
      </c>
      <c r="I160" s="10" t="inlineStr">
        <is>
          <t>EFECTIVO</t>
        </is>
      </c>
      <c r="J160" s="5" t="inlineStr">
        <is>
          <t>2378 EDDY DAREN JIMENEZ ROJAS</t>
        </is>
      </c>
    </row>
    <row r="161">
      <c r="A161" s="5" t="inlineStr">
        <is>
          <t>CCAJ-CB11/3/2023</t>
        </is>
      </c>
      <c r="B161" s="6" t="n">
        <v>44931.81787931713</v>
      </c>
      <c r="C161" s="5" t="inlineStr">
        <is>
          <t>3726 MARCELO ROCABADO ROJAS</t>
        </is>
      </c>
      <c r="D161" s="7" t="n"/>
      <c r="E161" s="8" t="n"/>
      <c r="F161" s="9" t="n">
        <v>10583.4</v>
      </c>
      <c r="I161" s="10" t="inlineStr">
        <is>
          <t>EFECTIVO</t>
        </is>
      </c>
      <c r="J161" s="5" t="inlineStr">
        <is>
          <t>2537 JUAN CARLOS REVOLLO RODRIGUEZ</t>
        </is>
      </c>
    </row>
    <row r="162">
      <c r="A162" s="5" t="inlineStr">
        <is>
          <t>CCAJ-CB11/3/2023</t>
        </is>
      </c>
      <c r="B162" s="6" t="n">
        <v>44931.81787931713</v>
      </c>
      <c r="C162" s="5" t="inlineStr">
        <is>
          <t>3726 MARCELO ROCABADO ROJAS</t>
        </is>
      </c>
      <c r="D162" s="7" t="n"/>
      <c r="E162" s="8" t="n"/>
      <c r="F162" s="9" t="n">
        <v>6754.7</v>
      </c>
      <c r="I162" s="10" t="inlineStr">
        <is>
          <t>EFECTIVO</t>
        </is>
      </c>
      <c r="J162" s="5" t="inlineStr">
        <is>
          <t>2539 JUAN CARLOS ANGULO ROJAS</t>
        </is>
      </c>
    </row>
    <row r="163">
      <c r="A163" s="5" t="inlineStr">
        <is>
          <t>CCAJ-CB11/3/2023</t>
        </is>
      </c>
      <c r="B163" s="6" t="n">
        <v>44931.81787931713</v>
      </c>
      <c r="C163" s="5" t="inlineStr">
        <is>
          <t>3726 MARCELO ROCABADO ROJAS</t>
        </is>
      </c>
      <c r="D163" s="7" t="n"/>
      <c r="E163" s="8" t="n"/>
      <c r="F163" s="9" t="n">
        <v>17358.8</v>
      </c>
      <c r="I163" s="10" t="inlineStr">
        <is>
          <t>EFECTIVO</t>
        </is>
      </c>
      <c r="J163" s="5" t="inlineStr">
        <is>
          <t>2676 RUDDY AUGUSTO BASTO ZURITA</t>
        </is>
      </c>
    </row>
    <row r="164">
      <c r="A164" s="5" t="inlineStr">
        <is>
          <t>CCAJ-CB11/3/2023</t>
        </is>
      </c>
      <c r="B164" s="6" t="n">
        <v>44931.81787931713</v>
      </c>
      <c r="C164" s="5" t="inlineStr">
        <is>
          <t>3726 MARCELO ROCABADO ROJAS</t>
        </is>
      </c>
      <c r="D164" s="7" t="n"/>
      <c r="E164" s="8" t="n"/>
      <c r="F164" s="9" t="n">
        <v>13570.1</v>
      </c>
      <c r="I164" s="10" t="inlineStr">
        <is>
          <t>EFECTIVO</t>
        </is>
      </c>
      <c r="J164" s="8" t="inlineStr">
        <is>
          <t>2941 EFRAIN MAMANI CAMIÑO</t>
        </is>
      </c>
    </row>
    <row r="165">
      <c r="A165" s="5" t="inlineStr">
        <is>
          <t>CCAJ-CB11/3/2023</t>
        </is>
      </c>
      <c r="B165" s="6" t="n">
        <v>44931.81787931713</v>
      </c>
      <c r="C165" s="5" t="inlineStr">
        <is>
          <t>3726 MARCELO ROCABADO ROJAS</t>
        </is>
      </c>
      <c r="D165" s="7" t="n"/>
      <c r="E165" s="8" t="n"/>
      <c r="F165" s="9" t="n">
        <v>4960</v>
      </c>
      <c r="I165" s="10" t="inlineStr">
        <is>
          <t>EFECTIVO</t>
        </is>
      </c>
      <c r="J165" s="5" t="inlineStr">
        <is>
          <t>2979 ROBERTO CARLOS QUINTEROS FLORES</t>
        </is>
      </c>
    </row>
    <row r="166">
      <c r="A166" s="5" t="inlineStr">
        <is>
          <t>CCAJ-CB11/3/2023</t>
        </is>
      </c>
      <c r="B166" s="6" t="n">
        <v>44931.81787931713</v>
      </c>
      <c r="C166" s="5" t="inlineStr">
        <is>
          <t>3726 MARCELO ROCABADO ROJAS</t>
        </is>
      </c>
      <c r="D166" s="7" t="n"/>
      <c r="E166" s="8" t="n"/>
      <c r="F166" s="9" t="n">
        <v>14693.4</v>
      </c>
      <c r="I166" s="10" t="inlineStr">
        <is>
          <t>EFECTIVO</t>
        </is>
      </c>
      <c r="J166" s="5" t="inlineStr">
        <is>
          <t>3791 LIMBERT SALAZAR MALDONADO</t>
        </is>
      </c>
    </row>
    <row r="167">
      <c r="A167" s="5" t="inlineStr">
        <is>
          <t>CCAJ-CB11/3/2023</t>
        </is>
      </c>
      <c r="B167" s="6" t="n">
        <v>44931.81787931713</v>
      </c>
      <c r="C167" s="5" t="inlineStr">
        <is>
          <t>3726 MARCELO ROCABADO ROJAS</t>
        </is>
      </c>
      <c r="D167" s="7" t="n"/>
      <c r="E167" s="8" t="n"/>
      <c r="F167" s="9" t="n">
        <v>12553.7</v>
      </c>
      <c r="I167" s="10" t="inlineStr">
        <is>
          <t>EFECTIVO</t>
        </is>
      </c>
      <c r="J167" s="8" t="inlineStr">
        <is>
          <t>4269 JULY GONZALES - T01</t>
        </is>
      </c>
    </row>
    <row r="168">
      <c r="A168" s="5" t="inlineStr">
        <is>
          <t>CCAJ-CB11/3/2023</t>
        </is>
      </c>
      <c r="B168" s="6" t="n">
        <v>44931.81787931713</v>
      </c>
      <c r="C168" s="5" t="inlineStr">
        <is>
          <t>3726 MARCELO ROCABADO ROJAS</t>
        </is>
      </c>
      <c r="D168" s="7" t="n"/>
      <c r="E168" s="8" t="n"/>
      <c r="F168" s="9" t="n">
        <v>11047.7</v>
      </c>
      <c r="I168" s="10" t="inlineStr">
        <is>
          <t>EFECTIVO</t>
        </is>
      </c>
      <c r="J168" s="8" t="inlineStr">
        <is>
          <t>4269 JULY GONZALES - T03</t>
        </is>
      </c>
    </row>
    <row r="169">
      <c r="A169" s="5" t="inlineStr">
        <is>
          <t>CCAJ-CB11/3/2023</t>
        </is>
      </c>
      <c r="B169" s="6" t="n">
        <v>44931.81787931713</v>
      </c>
      <c r="C169" s="5" t="inlineStr">
        <is>
          <t>3726 MARCELO ROCABADO ROJAS</t>
        </is>
      </c>
      <c r="D169" s="7" t="n"/>
      <c r="E169" s="8" t="n"/>
      <c r="F169" s="9" t="n">
        <v>12525.9</v>
      </c>
      <c r="I169" s="10" t="inlineStr">
        <is>
          <t>EFECTIVO</t>
        </is>
      </c>
      <c r="J169" s="8" t="inlineStr">
        <is>
          <t>4269 JULY GONZALES - T06</t>
        </is>
      </c>
    </row>
    <row r="170">
      <c r="A170" s="5" t="inlineStr">
        <is>
          <t>CCAJ-CB11/3/2023</t>
        </is>
      </c>
      <c r="B170" s="6" t="n">
        <v>44931.81787931713</v>
      </c>
      <c r="C170" s="5" t="inlineStr">
        <is>
          <t>3726 MARCELO ROCABADO ROJAS</t>
        </is>
      </c>
      <c r="D170" s="7" t="n"/>
      <c r="E170" s="8" t="n"/>
      <c r="F170" s="9" t="n">
        <v>71340.7</v>
      </c>
      <c r="I170" s="10" t="inlineStr">
        <is>
          <t>EFECTIVO</t>
        </is>
      </c>
      <c r="J170" s="8" t="inlineStr">
        <is>
          <t>4861 BRIAN ABAD FLORES CRUZ</t>
        </is>
      </c>
    </row>
    <row r="171">
      <c r="A171" s="5" t="inlineStr">
        <is>
          <t>CCAJ-CB11/3/2023</t>
        </is>
      </c>
      <c r="B171" s="6" t="n">
        <v>44931.81787931713</v>
      </c>
      <c r="C171" s="5" t="inlineStr">
        <is>
          <t>3726 MARCELO ROCABADO ROJAS</t>
        </is>
      </c>
      <c r="D171" s="7" t="n"/>
      <c r="E171" s="8" t="n"/>
      <c r="F171" s="9" t="n">
        <v>7655</v>
      </c>
      <c r="I171" s="10" t="inlineStr">
        <is>
          <t>EFECTIVO</t>
        </is>
      </c>
      <c r="J171" s="5" t="inlineStr">
        <is>
          <t>4771 CHRISTIAN LEDEZMA - T10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F172" s="12">
        <f>SUM(F143:G171)</f>
        <v/>
      </c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14" t="n">
        <v>112556928</v>
      </c>
      <c r="E173" s="8" t="n"/>
      <c r="H173" s="9" t="n"/>
      <c r="I173" s="10" t="n"/>
      <c r="J173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06/01/2022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8" t="inlineStr">
        <is>
          <t>Cierre Caja</t>
        </is>
      </c>
      <c r="B178" s="98" t="inlineStr">
        <is>
          <t>Fecha</t>
        </is>
      </c>
      <c r="C178" s="98" t="inlineStr">
        <is>
          <t>Cajero</t>
        </is>
      </c>
      <c r="D178" s="98" t="inlineStr">
        <is>
          <t>Nro Voucher</t>
        </is>
      </c>
      <c r="E178" s="98" t="inlineStr">
        <is>
          <t>Nro Cuenta</t>
        </is>
      </c>
      <c r="F178" s="98" t="inlineStr">
        <is>
          <t>Tipo Ingreso</t>
        </is>
      </c>
      <c r="G178" s="99" t="n"/>
      <c r="H178" s="100" t="n"/>
      <c r="I178" s="98" t="inlineStr">
        <is>
          <t>TIPO DE INGRESO</t>
        </is>
      </c>
      <c r="J178" s="98" t="inlineStr">
        <is>
          <t>Cobrador</t>
        </is>
      </c>
    </row>
    <row r="179">
      <c r="A179" s="101" t="n"/>
      <c r="B179" s="101" t="n"/>
      <c r="C179" s="101" t="n"/>
      <c r="D179" s="101" t="n"/>
      <c r="E179" s="101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101" t="n"/>
      <c r="J179" s="101" t="n"/>
    </row>
    <row r="180">
      <c r="A180" s="5" t="inlineStr">
        <is>
          <t>CCAJ-CB11/4/2023</t>
        </is>
      </c>
      <c r="B180" s="6" t="n">
        <v>44932.82759979166</v>
      </c>
      <c r="C180" s="5" t="inlineStr">
        <is>
          <t>3726 MARCELO ROCABADO ROJAS</t>
        </is>
      </c>
      <c r="D180" s="7" t="n"/>
      <c r="E180" s="8" t="n"/>
      <c r="G180" s="9" t="n">
        <v>348.6</v>
      </c>
      <c r="I180" s="10" t="inlineStr">
        <is>
          <t>CHEQUE</t>
        </is>
      </c>
      <c r="J180" s="5" t="inlineStr">
        <is>
          <t>2276 ESTEBAN MAMANI CATORCENO</t>
        </is>
      </c>
    </row>
    <row r="181">
      <c r="A181" s="5" t="inlineStr">
        <is>
          <t>CCAJ-CB11/4/2023</t>
        </is>
      </c>
      <c r="B181" s="6" t="n">
        <v>44932.82759979166</v>
      </c>
      <c r="C181" s="5" t="inlineStr">
        <is>
          <t>3726 MARCELO ROCABADO ROJAS</t>
        </is>
      </c>
      <c r="D181" s="7" t="n"/>
      <c r="E181" s="8" t="n"/>
      <c r="G181" s="9" t="n">
        <v>1259.84</v>
      </c>
      <c r="I181" s="10" t="inlineStr">
        <is>
          <t>CHEQUE</t>
        </is>
      </c>
      <c r="J181" s="5" t="inlineStr">
        <is>
          <t>2378 EDDY DAREN JIMENEZ ROJAS</t>
        </is>
      </c>
    </row>
    <row r="182">
      <c r="A182" s="5" t="inlineStr">
        <is>
          <t>CCAJ-CB11/4/2023</t>
        </is>
      </c>
      <c r="B182" s="6" t="n">
        <v>44932.82759979166</v>
      </c>
      <c r="C182" s="5" t="inlineStr">
        <is>
          <t>3726 MARCELO ROCABADO ROJAS</t>
        </is>
      </c>
      <c r="D182" s="15" t="n">
        <v>45113238275</v>
      </c>
      <c r="E182" s="8" t="inlineStr">
        <is>
          <t>BISA-100070031</t>
        </is>
      </c>
      <c r="H182" s="9" t="n">
        <v>120.67</v>
      </c>
      <c r="I182" s="5" t="inlineStr">
        <is>
          <t>DEPÓSITO BANCARIO</t>
        </is>
      </c>
      <c r="J182" s="8" t="inlineStr">
        <is>
          <t>4861 BRIAN ABAD FLORES CRUZ</t>
        </is>
      </c>
    </row>
    <row r="183">
      <c r="A183" s="5" t="inlineStr">
        <is>
          <t>CCAJ-CB11/4/2023</t>
        </is>
      </c>
      <c r="B183" s="6" t="n">
        <v>44932.82759979166</v>
      </c>
      <c r="C183" s="5" t="inlineStr">
        <is>
          <t>3726 MARCELO ROCABADO ROJAS</t>
        </is>
      </c>
      <c r="D183" s="15" t="n">
        <v>451132382751</v>
      </c>
      <c r="E183" s="8" t="inlineStr">
        <is>
          <t>BISA-100070031</t>
        </is>
      </c>
      <c r="H183" s="9" t="n">
        <v>2879.33</v>
      </c>
      <c r="I183" s="5" t="inlineStr">
        <is>
          <t>DEPÓSITO BANCARIO</t>
        </is>
      </c>
      <c r="J183" s="8" t="inlineStr">
        <is>
          <t>4861 BRIAN ABAD FLORES CRUZ</t>
        </is>
      </c>
    </row>
    <row r="184">
      <c r="A184" s="5" t="inlineStr">
        <is>
          <t>CCAJ-CB11/4/2023</t>
        </is>
      </c>
      <c r="B184" s="6" t="n">
        <v>44932.82759979166</v>
      </c>
      <c r="C184" s="5" t="inlineStr">
        <is>
          <t>3726 MARCELO ROCABADO ROJAS</t>
        </is>
      </c>
      <c r="D184" s="15" t="n">
        <v>45143455446</v>
      </c>
      <c r="E184" s="8" t="inlineStr">
        <is>
          <t>BISA-100070031</t>
        </is>
      </c>
      <c r="H184" s="9" t="n">
        <v>313.47</v>
      </c>
      <c r="I184" s="5" t="inlineStr">
        <is>
          <t>DEPÓSITO BANCARIO</t>
        </is>
      </c>
      <c r="J184" s="5" t="inlineStr">
        <is>
          <t>2276 ESTEBAN MAMANI CATORCENO</t>
        </is>
      </c>
    </row>
    <row r="185">
      <c r="A185" s="5" t="inlineStr">
        <is>
          <t>CCAJ-CB11/4/2023</t>
        </is>
      </c>
      <c r="B185" s="6" t="n">
        <v>44932.82759979166</v>
      </c>
      <c r="C185" s="5" t="inlineStr">
        <is>
          <t>3726 MARCELO ROCABADO ROJAS</t>
        </is>
      </c>
      <c r="D185" s="15" t="n">
        <v>45143456079</v>
      </c>
      <c r="E185" s="8" t="inlineStr">
        <is>
          <t>BISA-100070031</t>
        </is>
      </c>
      <c r="H185" s="9" t="n">
        <v>149.56</v>
      </c>
      <c r="I185" s="5" t="inlineStr">
        <is>
          <t>DEPÓSITO BANCARIO</t>
        </is>
      </c>
      <c r="J185" s="5" t="inlineStr">
        <is>
          <t>2276 ESTEBAN MAMANI CATORCENO</t>
        </is>
      </c>
    </row>
    <row r="186">
      <c r="A186" s="5" t="inlineStr">
        <is>
          <t>CCAJ-CB11/4/2023</t>
        </is>
      </c>
      <c r="B186" s="6" t="n">
        <v>44932.82759979166</v>
      </c>
      <c r="C186" s="5" t="inlineStr">
        <is>
          <t>3726 MARCELO ROCABADO ROJAS</t>
        </is>
      </c>
      <c r="D186" s="15" t="n">
        <v>14480086685</v>
      </c>
      <c r="E186" s="8" t="inlineStr">
        <is>
          <t>BISA-100070031</t>
        </is>
      </c>
      <c r="H186" s="9" t="n">
        <v>538</v>
      </c>
      <c r="I186" s="5" t="inlineStr">
        <is>
          <t>DEPÓSITO BANCARIO</t>
        </is>
      </c>
      <c r="J186" s="5" t="inlineStr">
        <is>
          <t>2276 ESTEBAN MAMANI CATORCENO</t>
        </is>
      </c>
    </row>
    <row r="187">
      <c r="A187" s="5" t="inlineStr">
        <is>
          <t>CCAJ-CB11/4/2023</t>
        </is>
      </c>
      <c r="B187" s="6" t="n">
        <v>44932.82759979166</v>
      </c>
      <c r="C187" s="5" t="inlineStr">
        <is>
          <t>3726 MARCELO ROCABADO ROJAS</t>
        </is>
      </c>
      <c r="D187" s="15" t="n">
        <v>45153084998</v>
      </c>
      <c r="E187" s="8" t="inlineStr">
        <is>
          <t>BISA-100070031</t>
        </is>
      </c>
      <c r="H187" s="9" t="n">
        <v>35.02</v>
      </c>
      <c r="I187" s="5" t="inlineStr">
        <is>
          <t>DEPÓSITO BANCARIO</t>
        </is>
      </c>
      <c r="J187" s="5" t="inlineStr">
        <is>
          <t>2276 ESTEBAN MAMANI CATORCENO</t>
        </is>
      </c>
    </row>
    <row r="188">
      <c r="A188" s="5" t="inlineStr">
        <is>
          <t>CCAJ-CB11/4/2023</t>
        </is>
      </c>
      <c r="B188" s="6" t="n">
        <v>44932.82759979166</v>
      </c>
      <c r="C188" s="5" t="inlineStr">
        <is>
          <t>3726 MARCELO ROCABADO ROJAS</t>
        </is>
      </c>
      <c r="D188" s="15" t="n">
        <v>53712228122</v>
      </c>
      <c r="E188" s="8" t="inlineStr">
        <is>
          <t>BISA-100070031</t>
        </is>
      </c>
      <c r="H188" s="9" t="n">
        <v>484.72</v>
      </c>
      <c r="I188" s="5" t="inlineStr">
        <is>
          <t>DEPÓSITO BANCARIO</t>
        </is>
      </c>
      <c r="J188" s="5" t="inlineStr">
        <is>
          <t>2378 EDDY DAREN JIMENEZ ROJAS</t>
        </is>
      </c>
    </row>
    <row r="189">
      <c r="A189" s="5" t="inlineStr">
        <is>
          <t>CCAJ-CB11/4/2023</t>
        </is>
      </c>
      <c r="B189" s="6" t="n">
        <v>44932.82759979166</v>
      </c>
      <c r="C189" s="5" t="inlineStr">
        <is>
          <t>3726 MARCELO ROCABADO ROJAS</t>
        </is>
      </c>
      <c r="D189" s="15" t="n">
        <v>45113237672</v>
      </c>
      <c r="E189" s="8" t="inlineStr">
        <is>
          <t>BISA-100070031</t>
        </is>
      </c>
      <c r="H189" s="9" t="n">
        <v>5884.2</v>
      </c>
      <c r="I189" s="5" t="inlineStr">
        <is>
          <t>DEPÓSITO BANCARIO</t>
        </is>
      </c>
      <c r="J189" s="5" t="inlineStr">
        <is>
          <t>2378 EDDY DAREN JIMENEZ ROJAS</t>
        </is>
      </c>
    </row>
    <row r="190">
      <c r="A190" s="5" t="inlineStr">
        <is>
          <t>CCAJ-CB11/4/2023</t>
        </is>
      </c>
      <c r="B190" s="6" t="n">
        <v>44932.82759979166</v>
      </c>
      <c r="C190" s="5" t="inlineStr">
        <is>
          <t>3726 MARCELO ROCABADO ROJAS</t>
        </is>
      </c>
      <c r="D190" s="15" t="n">
        <v>45173151770</v>
      </c>
      <c r="E190" s="8" t="inlineStr">
        <is>
          <t>BISA-100070031</t>
        </is>
      </c>
      <c r="H190" s="9" t="n">
        <v>406.66</v>
      </c>
      <c r="I190" s="5" t="inlineStr">
        <is>
          <t>DEPÓSITO BANCARIO</t>
        </is>
      </c>
      <c r="J190" s="5" t="inlineStr">
        <is>
          <t>2276 ESTEBAN MAMANI CATORCENO</t>
        </is>
      </c>
    </row>
    <row r="191">
      <c r="A191" s="5" t="inlineStr">
        <is>
          <t>CCAJ-CB11/4/2023</t>
        </is>
      </c>
      <c r="B191" s="6" t="n">
        <v>44932.82759979166</v>
      </c>
      <c r="C191" s="5" t="inlineStr">
        <is>
          <t>3726 MARCELO ROCABADO ROJAS</t>
        </is>
      </c>
      <c r="D191" s="15" t="n">
        <v>45143458478</v>
      </c>
      <c r="E191" s="8" t="inlineStr">
        <is>
          <t>BISA-100070031</t>
        </is>
      </c>
      <c r="H191" s="9" t="n">
        <v>95.55</v>
      </c>
      <c r="I191" s="5" t="inlineStr">
        <is>
          <t>DEPÓSITO BANCARIO</t>
        </is>
      </c>
      <c r="J191" s="5" t="inlineStr">
        <is>
          <t>2276 ESTEBAN MAMANI CATORCENO</t>
        </is>
      </c>
    </row>
    <row r="192">
      <c r="A192" s="5" t="inlineStr">
        <is>
          <t>CCAJ-CB11/4/2023</t>
        </is>
      </c>
      <c r="B192" s="6" t="n">
        <v>44932.82759979166</v>
      </c>
      <c r="C192" s="5" t="inlineStr">
        <is>
          <t>3726 MARCELO ROCABADO ROJAS</t>
        </is>
      </c>
      <c r="D192" s="15" t="n">
        <v>53212244424</v>
      </c>
      <c r="E192" s="8" t="inlineStr">
        <is>
          <t>BISA-100070031</t>
        </is>
      </c>
      <c r="H192" s="9" t="n">
        <v>831.87</v>
      </c>
      <c r="I192" s="5" t="inlineStr">
        <is>
          <t>DEPÓSITO BANCARIO</t>
        </is>
      </c>
      <c r="J192" s="5" t="inlineStr">
        <is>
          <t>2276 ESTEBAN MAMANI CATORCENO</t>
        </is>
      </c>
    </row>
    <row r="193">
      <c r="A193" s="5" t="inlineStr">
        <is>
          <t>CCAJ-CB11/4/2023</t>
        </is>
      </c>
      <c r="B193" s="6" t="n">
        <v>44932.82759979166</v>
      </c>
      <c r="C193" s="5" t="inlineStr">
        <is>
          <t>3726 MARCELO ROCABADO ROJAS</t>
        </is>
      </c>
      <c r="D193" s="15" t="n">
        <v>53412213618</v>
      </c>
      <c r="E193" s="8" t="inlineStr">
        <is>
          <t>BISA-100070031</t>
        </is>
      </c>
      <c r="H193" s="9" t="n">
        <v>158</v>
      </c>
      <c r="I193" s="5" t="inlineStr">
        <is>
          <t>DEPÓSITO BANCARIO</t>
        </is>
      </c>
      <c r="J193" s="5" t="inlineStr">
        <is>
          <t>2276 ESTEBAN MAMANI CATORCENO</t>
        </is>
      </c>
    </row>
    <row r="194">
      <c r="A194" s="5" t="inlineStr">
        <is>
          <t>CCAJ-CB11/4/2023</t>
        </is>
      </c>
      <c r="B194" s="6" t="n">
        <v>44932.82759979166</v>
      </c>
      <c r="C194" s="5" t="inlineStr">
        <is>
          <t>3726 MARCELO ROCABADO ROJAS</t>
        </is>
      </c>
      <c r="D194" s="15" t="n">
        <v>534122136181</v>
      </c>
      <c r="E194" s="8" t="inlineStr">
        <is>
          <t>BISA-100070031</t>
        </is>
      </c>
      <c r="H194" s="9" t="n">
        <v>194.1</v>
      </c>
      <c r="I194" s="5" t="inlineStr">
        <is>
          <t>DEPÓSITO BANCARIO</t>
        </is>
      </c>
      <c r="J194" s="5" t="inlineStr">
        <is>
          <t>2276 ESTEBAN MAMANI CATORCENO</t>
        </is>
      </c>
    </row>
    <row r="195">
      <c r="A195" s="5" t="inlineStr">
        <is>
          <t>CCAJ-CB11/4/2023</t>
        </is>
      </c>
      <c r="B195" s="6" t="n">
        <v>44932.82759979166</v>
      </c>
      <c r="C195" s="5" t="inlineStr">
        <is>
          <t>3726 MARCELO ROCABADO ROJAS</t>
        </is>
      </c>
      <c r="D195" s="15" t="n">
        <v>45173150529</v>
      </c>
      <c r="E195" s="8" t="inlineStr">
        <is>
          <t>BISA-100070031</t>
        </is>
      </c>
      <c r="H195" s="9" t="n">
        <v>1903.4</v>
      </c>
      <c r="I195" s="5" t="inlineStr">
        <is>
          <t>DEPÓSITO BANCARIO</t>
        </is>
      </c>
      <c r="J195" s="5" t="inlineStr">
        <is>
          <t>2276 ESTEBAN MAMANI CATORCENO</t>
        </is>
      </c>
    </row>
    <row r="196">
      <c r="A196" s="5" t="inlineStr">
        <is>
          <t>CCAJ-CB11/4/2023</t>
        </is>
      </c>
      <c r="B196" s="6" t="n">
        <v>44932.82759979166</v>
      </c>
      <c r="C196" s="5" t="inlineStr">
        <is>
          <t>3726 MARCELO ROCABADO ROJAS</t>
        </is>
      </c>
      <c r="D196" s="15" t="n">
        <v>53112258695</v>
      </c>
      <c r="E196" s="8" t="inlineStr">
        <is>
          <t>BISA-100070031</t>
        </is>
      </c>
      <c r="H196" s="9" t="n">
        <v>316.83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CCAJ-CB11/4/2023</t>
        </is>
      </c>
      <c r="B197" s="6" t="n">
        <v>44932.82759979166</v>
      </c>
      <c r="C197" s="5" t="inlineStr">
        <is>
          <t>3726 MARCELO ROCABADO ROJAS</t>
        </is>
      </c>
      <c r="D197" s="15" t="n">
        <v>45143458579</v>
      </c>
      <c r="E197" s="8" t="inlineStr">
        <is>
          <t>BISA-100070031</t>
        </is>
      </c>
      <c r="H197" s="9" t="n">
        <v>33657.66</v>
      </c>
      <c r="I197" s="5" t="inlineStr">
        <is>
          <t>DEPÓSITO BANCARIO</t>
        </is>
      </c>
      <c r="J197" s="8" t="inlineStr">
        <is>
          <t>4861 BRIAN ABAD FLORES CRUZ</t>
        </is>
      </c>
    </row>
    <row r="198">
      <c r="A198" s="5" t="inlineStr">
        <is>
          <t>CCAJ-CB11/4/2023</t>
        </is>
      </c>
      <c r="B198" s="6" t="n">
        <v>44932.82759979166</v>
      </c>
      <c r="C198" s="5" t="inlineStr">
        <is>
          <t>3726 MARCELO ROCABADO ROJAS</t>
        </is>
      </c>
      <c r="D198" s="15" t="n">
        <v>45133091494</v>
      </c>
      <c r="E198" s="8" t="inlineStr">
        <is>
          <t>BISA-100070031</t>
        </is>
      </c>
      <c r="H198" s="9" t="n">
        <v>181.97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CCAJ-CB11/4/2023</t>
        </is>
      </c>
      <c r="B199" s="6" t="n">
        <v>44932.82759979166</v>
      </c>
      <c r="C199" s="5" t="inlineStr">
        <is>
          <t>3726 MARCELO ROCABADO ROJAS</t>
        </is>
      </c>
      <c r="D199" s="15" t="n">
        <v>45153085208</v>
      </c>
      <c r="E199" s="8" t="inlineStr">
        <is>
          <t>BISA-100070031</t>
        </is>
      </c>
      <c r="H199" s="9" t="n">
        <v>8897.33</v>
      </c>
      <c r="I199" s="5" t="inlineStr">
        <is>
          <t>DEPÓSITO BANCARIO</t>
        </is>
      </c>
      <c r="J199" s="8" t="inlineStr">
        <is>
          <t>4861 BRIAN ABAD FLORES CRUZ</t>
        </is>
      </c>
    </row>
    <row r="200">
      <c r="A200" s="5" t="inlineStr">
        <is>
          <t>CCAJ-CB11/4/2023</t>
        </is>
      </c>
      <c r="B200" s="6" t="n">
        <v>44932.82759979166</v>
      </c>
      <c r="C200" s="5" t="inlineStr">
        <is>
          <t>3726 MARCELO ROCABADO ROJAS</t>
        </is>
      </c>
      <c r="D200" s="15" t="n">
        <v>451530852081</v>
      </c>
      <c r="E200" s="8" t="inlineStr">
        <is>
          <t>BISA-100070031</t>
        </is>
      </c>
      <c r="H200" s="9" t="n">
        <v>1102.67</v>
      </c>
      <c r="I200" s="5" t="inlineStr">
        <is>
          <t>DEPÓSITO BANCARIO</t>
        </is>
      </c>
      <c r="J200" s="8" t="inlineStr">
        <is>
          <t>4861 BRIAN ABAD FLORES CRUZ</t>
        </is>
      </c>
    </row>
    <row r="201">
      <c r="A201" s="5" t="inlineStr">
        <is>
          <t>CCAJ-CB11/4/2023</t>
        </is>
      </c>
      <c r="B201" s="6" t="n">
        <v>44932.82759979166</v>
      </c>
      <c r="C201" s="5" t="inlineStr">
        <is>
          <t>3726 MARCELO ROCABADO ROJAS</t>
        </is>
      </c>
      <c r="D201" s="7" t="n"/>
      <c r="E201" s="8" t="n"/>
      <c r="F201" s="9" t="n">
        <v>60</v>
      </c>
      <c r="I201" s="10" t="inlineStr">
        <is>
          <t>EFECTIVO</t>
        </is>
      </c>
      <c r="J201" s="5" t="inlineStr">
        <is>
          <t>2276 ESTEBAN MAMANI CATORCENO</t>
        </is>
      </c>
    </row>
    <row r="202">
      <c r="A202" s="5" t="inlineStr">
        <is>
          <t>CCAJ-CB11/4/2023</t>
        </is>
      </c>
      <c r="B202" s="6" t="n">
        <v>44932.82759979166</v>
      </c>
      <c r="C202" s="5" t="inlineStr">
        <is>
          <t>3726 MARCELO ROCABADO ROJAS</t>
        </is>
      </c>
      <c r="D202" s="7" t="n"/>
      <c r="E202" s="8" t="n"/>
      <c r="F202" s="9" t="n">
        <v>7276.8</v>
      </c>
      <c r="I202" s="10" t="inlineStr">
        <is>
          <t>EFECTIVO</t>
        </is>
      </c>
      <c r="J202" s="5" t="inlineStr">
        <is>
          <t>2281 ANGEL DONATO GONZALES CONDORI</t>
        </is>
      </c>
    </row>
    <row r="203">
      <c r="A203" s="5" t="inlineStr">
        <is>
          <t>CCAJ-CB11/4/2023</t>
        </is>
      </c>
      <c r="B203" s="6" t="n">
        <v>44932.82759979166</v>
      </c>
      <c r="C203" s="5" t="inlineStr">
        <is>
          <t>3726 MARCELO ROCABADO ROJAS</t>
        </is>
      </c>
      <c r="D203" s="7" t="n"/>
      <c r="E203" s="8" t="n"/>
      <c r="F203" s="9" t="n">
        <v>9856.4</v>
      </c>
      <c r="I203" s="10" t="inlineStr">
        <is>
          <t>EFECTIVO</t>
        </is>
      </c>
      <c r="J203" s="5" t="inlineStr">
        <is>
          <t>2286 JOSE MARCELO NOGALES SUAREZ</t>
        </is>
      </c>
    </row>
    <row r="204">
      <c r="A204" s="5" t="inlineStr">
        <is>
          <t>CCAJ-CB11/4/2023</t>
        </is>
      </c>
      <c r="B204" s="6" t="n">
        <v>44932.82759979166</v>
      </c>
      <c r="C204" s="5" t="inlineStr">
        <is>
          <t>3726 MARCELO ROCABADO ROJAS</t>
        </is>
      </c>
      <c r="D204" s="7" t="n"/>
      <c r="E204" s="8" t="n"/>
      <c r="F204" s="9" t="n">
        <v>7585.8</v>
      </c>
      <c r="I204" s="10" t="inlineStr">
        <is>
          <t>EFECTIVO</t>
        </is>
      </c>
      <c r="J204" s="8" t="inlineStr">
        <is>
          <t>2340 NAIN QUIÑONES TIPA</t>
        </is>
      </c>
    </row>
    <row r="205">
      <c r="A205" s="5" t="inlineStr">
        <is>
          <t>CCAJ-CB11/4/2023</t>
        </is>
      </c>
      <c r="B205" s="6" t="n">
        <v>44932.82759979166</v>
      </c>
      <c r="C205" s="5" t="inlineStr">
        <is>
          <t>3726 MARCELO ROCABADO ROJAS</t>
        </is>
      </c>
      <c r="D205" s="7" t="n"/>
      <c r="E205" s="8" t="n"/>
      <c r="F205" s="9" t="n">
        <v>47828.3</v>
      </c>
      <c r="I205" s="10" t="inlineStr">
        <is>
          <t>EFECTIVO</t>
        </is>
      </c>
      <c r="J205" s="5" t="inlineStr">
        <is>
          <t>2378 EDDY DAREN JIMENEZ ROJAS</t>
        </is>
      </c>
    </row>
    <row r="206">
      <c r="A206" s="5" t="inlineStr">
        <is>
          <t>CCAJ-CB11/4/2023</t>
        </is>
      </c>
      <c r="B206" s="6" t="n">
        <v>44932.82759979166</v>
      </c>
      <c r="C206" s="5" t="inlineStr">
        <is>
          <t>3726 MARCELO ROCABADO ROJAS</t>
        </is>
      </c>
      <c r="D206" s="7" t="n"/>
      <c r="E206" s="8" t="n"/>
      <c r="F206" s="9" t="n">
        <v>17726</v>
      </c>
      <c r="I206" s="10" t="inlineStr">
        <is>
          <t>EFECTIVO</t>
        </is>
      </c>
      <c r="J206" s="5" t="inlineStr">
        <is>
          <t>2537 JUAN CARLOS REVOLLO RODRIGUEZ</t>
        </is>
      </c>
    </row>
    <row r="207">
      <c r="A207" s="5" t="inlineStr">
        <is>
          <t>CCAJ-CB11/4/2023</t>
        </is>
      </c>
      <c r="B207" s="6" t="n">
        <v>44932.82759979166</v>
      </c>
      <c r="C207" s="5" t="inlineStr">
        <is>
          <t>3726 MARCELO ROCABADO ROJAS</t>
        </is>
      </c>
      <c r="D207" s="7" t="n"/>
      <c r="E207" s="8" t="n"/>
      <c r="F207" s="9" t="n">
        <v>12373.8</v>
      </c>
      <c r="I207" s="10" t="inlineStr">
        <is>
          <t>EFECTIVO</t>
        </is>
      </c>
      <c r="J207" s="5" t="inlineStr">
        <is>
          <t>2539 JUAN CARLOS ANGULO ROJAS</t>
        </is>
      </c>
    </row>
    <row r="208">
      <c r="A208" s="5" t="inlineStr">
        <is>
          <t>CCAJ-CB11/4/2023</t>
        </is>
      </c>
      <c r="B208" s="6" t="n">
        <v>44932.82759979166</v>
      </c>
      <c r="C208" s="5" t="inlineStr">
        <is>
          <t>3726 MARCELO ROCABADO ROJAS</t>
        </is>
      </c>
      <c r="D208" s="7" t="n"/>
      <c r="E208" s="8" t="n"/>
      <c r="F208" s="9" t="n">
        <v>15321.2</v>
      </c>
      <c r="I208" s="10" t="inlineStr">
        <is>
          <t>EFECTIVO</t>
        </is>
      </c>
      <c r="J208" s="5" t="inlineStr">
        <is>
          <t>2676 RUDDY AUGUSTO BASTO ZURITA</t>
        </is>
      </c>
    </row>
    <row r="209">
      <c r="A209" s="5" t="inlineStr">
        <is>
          <t>CCAJ-CB11/4/2023</t>
        </is>
      </c>
      <c r="B209" s="6" t="n">
        <v>44932.82759979166</v>
      </c>
      <c r="C209" s="5" t="inlineStr">
        <is>
          <t>3726 MARCELO ROCABADO ROJAS</t>
        </is>
      </c>
      <c r="D209" s="7" t="n"/>
      <c r="E209" s="8" t="n"/>
      <c r="F209" s="9" t="n">
        <v>8773.6</v>
      </c>
      <c r="I209" s="10" t="inlineStr">
        <is>
          <t>EFECTIVO</t>
        </is>
      </c>
      <c r="J209" s="8" t="inlineStr">
        <is>
          <t>2941 EFRAIN MAMANI CAMIÑO</t>
        </is>
      </c>
    </row>
    <row r="210">
      <c r="A210" s="5" t="inlineStr">
        <is>
          <t>CCAJ-CB11/4/2023</t>
        </is>
      </c>
      <c r="B210" s="6" t="n">
        <v>44932.82759979166</v>
      </c>
      <c r="C210" s="5" t="inlineStr">
        <is>
          <t>3726 MARCELO ROCABADO ROJAS</t>
        </is>
      </c>
      <c r="D210" s="7" t="n"/>
      <c r="E210" s="8" t="n"/>
      <c r="F210" s="9" t="n">
        <v>2623.2</v>
      </c>
      <c r="I210" s="10" t="inlineStr">
        <is>
          <t>EFECTIVO</t>
        </is>
      </c>
      <c r="J210" s="5" t="inlineStr">
        <is>
          <t>2979 ROBERTO CARLOS QUINTEROS FLORES</t>
        </is>
      </c>
    </row>
    <row r="211">
      <c r="A211" s="5" t="inlineStr">
        <is>
          <t>CCAJ-CB11/4/2023</t>
        </is>
      </c>
      <c r="B211" s="6" t="n">
        <v>44932.82759979166</v>
      </c>
      <c r="C211" s="5" t="inlineStr">
        <is>
          <t>3726 MARCELO ROCABADO ROJAS</t>
        </is>
      </c>
      <c r="D211" s="7" t="n"/>
      <c r="E211" s="8" t="n"/>
      <c r="F211" s="9" t="n">
        <v>16289.9</v>
      </c>
      <c r="I211" s="10" t="inlineStr">
        <is>
          <t>EFECTIVO</t>
        </is>
      </c>
      <c r="J211" s="5" t="inlineStr">
        <is>
          <t>3791 LIMBERT SALAZAR MALDONADO</t>
        </is>
      </c>
    </row>
    <row r="212">
      <c r="A212" s="5" t="inlineStr">
        <is>
          <t>CCAJ-CB11/4/2023</t>
        </is>
      </c>
      <c r="B212" s="6" t="n">
        <v>44932.82759979166</v>
      </c>
      <c r="C212" s="5" t="inlineStr">
        <is>
          <t>3726 MARCELO ROCABADO ROJAS</t>
        </is>
      </c>
      <c r="D212" s="7" t="n"/>
      <c r="E212" s="8" t="n"/>
      <c r="F212" s="9" t="n">
        <v>8783.200000000001</v>
      </c>
      <c r="I212" s="10" t="inlineStr">
        <is>
          <t>EFECTIVO</t>
        </is>
      </c>
      <c r="J212" s="8" t="inlineStr">
        <is>
          <t>4269 JULY GONZALES - T01</t>
        </is>
      </c>
    </row>
    <row r="213">
      <c r="A213" s="5" t="inlineStr">
        <is>
          <t>CCAJ-CB11/4/2023</t>
        </is>
      </c>
      <c r="B213" s="6" t="n">
        <v>44932.82759979166</v>
      </c>
      <c r="C213" s="5" t="inlineStr">
        <is>
          <t>3726 MARCELO ROCABADO ROJAS</t>
        </is>
      </c>
      <c r="D213" s="7" t="n"/>
      <c r="E213" s="8" t="n"/>
      <c r="F213" s="9" t="n">
        <v>16454.6</v>
      </c>
      <c r="I213" s="10" t="inlineStr">
        <is>
          <t>EFECTIVO</t>
        </is>
      </c>
      <c r="J213" s="8" t="inlineStr">
        <is>
          <t>4269 JULY GONZALES - T02</t>
        </is>
      </c>
    </row>
    <row r="214">
      <c r="A214" s="5" t="inlineStr">
        <is>
          <t>CCAJ-CB11/4/2023</t>
        </is>
      </c>
      <c r="B214" s="6" t="n">
        <v>44932.82759979166</v>
      </c>
      <c r="C214" s="5" t="inlineStr">
        <is>
          <t>3726 MARCELO ROCABADO ROJAS</t>
        </is>
      </c>
      <c r="D214" s="7" t="n"/>
      <c r="E214" s="8" t="n"/>
      <c r="F214" s="9" t="n">
        <v>7967.4</v>
      </c>
      <c r="I214" s="10" t="inlineStr">
        <is>
          <t>EFECTIVO</t>
        </is>
      </c>
      <c r="J214" s="8" t="inlineStr">
        <is>
          <t>4269 JULY GONZALES - T03</t>
        </is>
      </c>
    </row>
    <row r="215">
      <c r="A215" s="5" t="inlineStr">
        <is>
          <t>CCAJ-CB11/4/2023</t>
        </is>
      </c>
      <c r="B215" s="6" t="n">
        <v>44932.82759979166</v>
      </c>
      <c r="C215" s="5" t="inlineStr">
        <is>
          <t>3726 MARCELO ROCABADO ROJAS</t>
        </is>
      </c>
      <c r="D215" s="7" t="n"/>
      <c r="E215" s="8" t="n"/>
      <c r="F215" s="9" t="n">
        <v>13903.8</v>
      </c>
      <c r="I215" s="10" t="inlineStr">
        <is>
          <t>EFECTIVO</t>
        </is>
      </c>
      <c r="J215" s="8" t="inlineStr">
        <is>
          <t>4269 JULY GONZALES - T05</t>
        </is>
      </c>
    </row>
    <row r="216">
      <c r="A216" s="5" t="inlineStr">
        <is>
          <t>CCAJ-CB11/4/2023</t>
        </is>
      </c>
      <c r="B216" s="6" t="n">
        <v>44932.82759979166</v>
      </c>
      <c r="C216" s="5" t="inlineStr">
        <is>
          <t>3726 MARCELO ROCABADO ROJAS</t>
        </is>
      </c>
      <c r="D216" s="7" t="n"/>
      <c r="E216" s="8" t="n"/>
      <c r="F216" s="9" t="n">
        <v>16536.9</v>
      </c>
      <c r="I216" s="10" t="inlineStr">
        <is>
          <t>EFECTIVO</t>
        </is>
      </c>
      <c r="J216" s="8" t="inlineStr">
        <is>
          <t>4269 JULY GONZALES - T06</t>
        </is>
      </c>
    </row>
    <row r="217">
      <c r="A217" s="5" t="inlineStr">
        <is>
          <t>CCAJ-CB11/4/2023</t>
        </is>
      </c>
      <c r="B217" s="6" t="n">
        <v>44932.82759979166</v>
      </c>
      <c r="C217" s="5" t="inlineStr">
        <is>
          <t>3726 MARCELO ROCABADO ROJAS</t>
        </is>
      </c>
      <c r="D217" s="7" t="n"/>
      <c r="E217" s="8" t="n"/>
      <c r="F217" s="9" t="n">
        <v>6535.4</v>
      </c>
      <c r="I217" s="10" t="inlineStr">
        <is>
          <t>EFECTIVO</t>
        </is>
      </c>
      <c r="J217" s="8" t="inlineStr">
        <is>
          <t>4269 JULY GONZALES - T07</t>
        </is>
      </c>
    </row>
    <row r="218">
      <c r="A218" s="5" t="inlineStr">
        <is>
          <t>CCAJ-CB11/4/2023</t>
        </is>
      </c>
      <c r="B218" s="6" t="n">
        <v>44932.82759979166</v>
      </c>
      <c r="C218" s="5" t="inlineStr">
        <is>
          <t>3726 MARCELO ROCABADO ROJAS</t>
        </is>
      </c>
      <c r="D218" s="7" t="n"/>
      <c r="E218" s="8" t="n"/>
      <c r="F218" s="9" t="n">
        <v>106691.8</v>
      </c>
      <c r="I218" s="10" t="inlineStr">
        <is>
          <t>EFECTIVO</t>
        </is>
      </c>
      <c r="J218" s="8" t="inlineStr">
        <is>
          <t>4861 BRIAN ABAD FLORES CRUZ</t>
        </is>
      </c>
    </row>
    <row r="219">
      <c r="A219" s="5" t="inlineStr">
        <is>
          <t>CCAJ-CB11/4/2023</t>
        </is>
      </c>
      <c r="B219" s="6" t="n">
        <v>44932.82759979166</v>
      </c>
      <c r="C219" s="5" t="inlineStr">
        <is>
          <t>3726 MARCELO ROCABADO ROJAS</t>
        </is>
      </c>
      <c r="D219" s="7" t="n"/>
      <c r="E219" s="8" t="n"/>
      <c r="F219" s="9" t="n">
        <v>6301.6</v>
      </c>
      <c r="I219" s="10" t="inlineStr">
        <is>
          <t>EFECTIVO</t>
        </is>
      </c>
      <c r="J219" s="5" t="inlineStr">
        <is>
          <t>4771 CHRISTIAN LEDEZMA - T09</t>
        </is>
      </c>
    </row>
    <row r="220">
      <c r="A220" s="5" t="inlineStr">
        <is>
          <t>CCAJ-CB11/4/2023</t>
        </is>
      </c>
      <c r="B220" s="6" t="n">
        <v>44932.82759979166</v>
      </c>
      <c r="C220" s="5" t="inlineStr">
        <is>
          <t>3726 MARCELO ROCABADO ROJAS</t>
        </is>
      </c>
      <c r="D220" s="7" t="n"/>
      <c r="E220" s="8" t="n"/>
      <c r="F220" s="9" t="n">
        <v>5844.2</v>
      </c>
      <c r="I220" s="10" t="inlineStr">
        <is>
          <t>EFECTIVO</t>
        </is>
      </c>
      <c r="J220" s="5" t="inlineStr">
        <is>
          <t>4771 CHRISTIAN LEDEZMA - T10</t>
        </is>
      </c>
    </row>
    <row r="221">
      <c r="A221" s="11" t="inlineStr">
        <is>
          <t>SAP</t>
        </is>
      </c>
      <c r="B221" s="3" t="n"/>
      <c r="C221" s="3" t="n"/>
      <c r="D221" s="19">
        <f>329382.34+6960</f>
        <v/>
      </c>
      <c r="E221" s="8" t="n"/>
      <c r="F221" s="39">
        <f>SUM(F180:G220)</f>
        <v/>
      </c>
      <c r="H221" s="9" t="n"/>
      <c r="I221" s="10" t="n"/>
      <c r="J221" s="5" t="n"/>
    </row>
    <row r="222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7" t="n"/>
      <c r="E222" s="8" t="n"/>
      <c r="H222" s="9" t="n"/>
      <c r="I222" s="10" t="n"/>
      <c r="J222" s="5" t="n"/>
    </row>
    <row r="223" ht="15.75" customHeight="1">
      <c r="A223" s="5" t="n"/>
      <c r="B223" s="6" t="n"/>
      <c r="C223" s="5" t="n"/>
      <c r="D223" s="14" t="n">
        <v>112584263</v>
      </c>
      <c r="E223" s="53" t="n"/>
      <c r="H223" s="9" t="n"/>
      <c r="I223" s="10" t="n"/>
      <c r="J223" s="5" t="n"/>
    </row>
    <row r="224" ht="15.75" customHeight="1">
      <c r="A224" s="5" t="n"/>
      <c r="B224" s="6" t="n"/>
      <c r="C224" s="5" t="n"/>
      <c r="D224" s="14" t="n">
        <v>112587245</v>
      </c>
      <c r="E224" s="8" t="n"/>
      <c r="H224" s="9" t="n"/>
      <c r="I224" s="10" t="n"/>
      <c r="J224" s="5" t="n"/>
    </row>
    <row r="225">
      <c r="A225" s="51" t="inlineStr">
        <is>
          <t>LO DEBIA REALIZAR EL BOOT ESPERAMOS HASTA EL VIERNES 13/01/23 Y SE REALIZÓ SU TRASLADO ETV Y COMPENSACION</t>
        </is>
      </c>
      <c r="B225" s="30" t="n"/>
      <c r="C225" s="30" t="n"/>
      <c r="D225" s="30" t="n"/>
      <c r="E225" s="30" t="n"/>
      <c r="F225" s="30" t="n"/>
    </row>
    <row r="226">
      <c r="A226" s="53" t="n"/>
    </row>
    <row r="227">
      <c r="A227" s="1" t="inlineStr">
        <is>
          <t>Cierre Caja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3" t="inlineStr">
        <is>
          <t>Del 07/01/2022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98" t="inlineStr">
        <is>
          <t>Cierre Caja</t>
        </is>
      </c>
      <c r="B229" s="98" t="inlineStr">
        <is>
          <t>Fecha</t>
        </is>
      </c>
      <c r="C229" s="98" t="inlineStr">
        <is>
          <t>Cajero</t>
        </is>
      </c>
      <c r="D229" s="98" t="inlineStr">
        <is>
          <t>Nro Voucher</t>
        </is>
      </c>
      <c r="E229" s="98" t="inlineStr">
        <is>
          <t>Nro Cuenta</t>
        </is>
      </c>
      <c r="F229" s="98" t="inlineStr">
        <is>
          <t>Tipo Ingreso</t>
        </is>
      </c>
      <c r="G229" s="99" t="n"/>
      <c r="H229" s="100" t="n"/>
      <c r="I229" s="98" t="inlineStr">
        <is>
          <t>TIPO DE INGRESO</t>
        </is>
      </c>
      <c r="J229" s="98" t="inlineStr">
        <is>
          <t>Cobrador</t>
        </is>
      </c>
    </row>
    <row r="230">
      <c r="A230" s="101" t="n"/>
      <c r="B230" s="101" t="n"/>
      <c r="C230" s="101" t="n"/>
      <c r="D230" s="101" t="n"/>
      <c r="E230" s="101" t="n"/>
      <c r="F230" s="4" t="inlineStr">
        <is>
          <t>EFECTIVO</t>
        </is>
      </c>
      <c r="G230" s="4" t="inlineStr">
        <is>
          <t>CHEQUE</t>
        </is>
      </c>
      <c r="H230" s="4" t="inlineStr">
        <is>
          <t>TRANSFERENCIA</t>
        </is>
      </c>
      <c r="I230" s="101" t="n"/>
      <c r="J230" s="101" t="n"/>
    </row>
    <row r="231">
      <c r="A231" s="5" t="inlineStr">
        <is>
          <t>CCAJ-CB11/5/2023</t>
        </is>
      </c>
      <c r="B231" s="6" t="n">
        <v>44933.61786787037</v>
      </c>
      <c r="C231" s="5" t="inlineStr">
        <is>
          <t>3726 MARCELO ROCABADO ROJAS</t>
        </is>
      </c>
      <c r="D231" s="15" t="n">
        <v>45133091690</v>
      </c>
      <c r="E231" s="8" t="inlineStr">
        <is>
          <t>BISA-100070031</t>
        </is>
      </c>
      <c r="H231" s="9" t="n">
        <v>274.7</v>
      </c>
      <c r="I231" s="5" t="inlineStr">
        <is>
          <t>DEPÓSITO BANCARIO</t>
        </is>
      </c>
      <c r="J231" s="5" t="inlineStr">
        <is>
          <t>2276 ESTEBAN MAMANI CATORCENO</t>
        </is>
      </c>
    </row>
    <row r="232">
      <c r="A232" s="5" t="inlineStr">
        <is>
          <t>CCAJ-CB11/5/2023</t>
        </is>
      </c>
      <c r="B232" s="6" t="n">
        <v>44933.61786787037</v>
      </c>
      <c r="C232" s="5" t="inlineStr">
        <is>
          <t>3726 MARCELO ROCABADO ROJAS</t>
        </is>
      </c>
      <c r="D232" s="15" t="n">
        <v>45133091639</v>
      </c>
      <c r="E232" s="8" t="inlineStr">
        <is>
          <t>BISA-100070031</t>
        </is>
      </c>
      <c r="H232" s="9" t="n">
        <v>134.29</v>
      </c>
      <c r="I232" s="5" t="inlineStr">
        <is>
          <t>DEPÓSITO BANCARIO</t>
        </is>
      </c>
      <c r="J232" s="5" t="inlineStr">
        <is>
          <t>2276 ESTEBAN MAMANI CATORCENO</t>
        </is>
      </c>
    </row>
    <row r="233">
      <c r="A233" s="5" t="inlineStr">
        <is>
          <t>CCAJ-CB11/5/2023</t>
        </is>
      </c>
      <c r="B233" s="6" t="n">
        <v>44933.61786787037</v>
      </c>
      <c r="C233" s="5" t="inlineStr">
        <is>
          <t>3726 MARCELO ROCABADO ROJAS</t>
        </is>
      </c>
      <c r="D233" s="7" t="n">
        <v>288636</v>
      </c>
      <c r="E233" s="8" t="inlineStr">
        <is>
          <t>BISA-100070031</t>
        </is>
      </c>
      <c r="H233" s="9" t="n">
        <v>10973.72</v>
      </c>
      <c r="I233" s="5" t="inlineStr">
        <is>
          <t>DEPÓSITO BANCARIO</t>
        </is>
      </c>
      <c r="J233" s="5" t="inlineStr">
        <is>
          <t>2378 EDDY DAREN JIMENEZ ROJAS</t>
        </is>
      </c>
    </row>
    <row r="234">
      <c r="A234" s="5" t="inlineStr">
        <is>
          <t>CCAJ-CB11/5/2023</t>
        </is>
      </c>
      <c r="B234" s="6" t="n">
        <v>44933.61786787037</v>
      </c>
      <c r="C234" s="5" t="inlineStr">
        <is>
          <t>3726 MARCELO ROCABADO ROJAS</t>
        </is>
      </c>
      <c r="D234" s="7" t="n">
        <v>288637</v>
      </c>
      <c r="E234" s="8" t="inlineStr">
        <is>
          <t>BISA-100072017</t>
        </is>
      </c>
      <c r="H234" s="9" t="n">
        <v>3480</v>
      </c>
      <c r="I234" s="5" t="inlineStr">
        <is>
          <t>DEPÓSITO BANCARIO</t>
        </is>
      </c>
      <c r="J234" s="5" t="inlineStr">
        <is>
          <t>2378 EDDY DAREN JIMENEZ ROJAS</t>
        </is>
      </c>
    </row>
    <row r="235">
      <c r="A235" s="5" t="inlineStr">
        <is>
          <t>CCAJ-CB11/5/2023</t>
        </is>
      </c>
      <c r="B235" s="6" t="n">
        <v>44933.61786787037</v>
      </c>
      <c r="C235" s="5" t="inlineStr">
        <is>
          <t>3726 MARCELO ROCABADO ROJAS</t>
        </is>
      </c>
      <c r="D235" s="7" t="n">
        <v>288633</v>
      </c>
      <c r="E235" s="8" t="inlineStr">
        <is>
          <t>BISA-100070031</t>
        </is>
      </c>
      <c r="H235" s="9" t="n">
        <v>590.16</v>
      </c>
      <c r="I235" s="5" t="inlineStr">
        <is>
          <t>DEPÓSITO BANCARIO</t>
        </is>
      </c>
      <c r="J235" s="5" t="inlineStr">
        <is>
          <t>2378 EDDY DAREN JIMENEZ ROJAS</t>
        </is>
      </c>
    </row>
    <row r="236">
      <c r="A236" s="5" t="inlineStr">
        <is>
          <t>CCAJ-CB11/5/2023</t>
        </is>
      </c>
      <c r="B236" s="6" t="n">
        <v>44933.61786787037</v>
      </c>
      <c r="C236" s="5" t="inlineStr">
        <is>
          <t>3726 MARCELO ROCABADO ROJAS</t>
        </is>
      </c>
      <c r="D236" s="7" t="n">
        <v>276237</v>
      </c>
      <c r="E236" s="8" t="inlineStr">
        <is>
          <t>BISA-100070031</t>
        </is>
      </c>
      <c r="H236" s="9" t="n">
        <v>25375.45</v>
      </c>
      <c r="I236" s="5" t="inlineStr">
        <is>
          <t>DEPÓSITO BANCARIO</t>
        </is>
      </c>
      <c r="J236" s="8" t="inlineStr">
        <is>
          <t>4861 BRIAN ABAD FLORES CRUZ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10" t="n"/>
      <c r="J237" s="5" t="n"/>
    </row>
    <row r="238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7" t="n"/>
      <c r="E238" s="8" t="n"/>
      <c r="H238" s="9" t="n"/>
      <c r="I238" s="10" t="n"/>
      <c r="J238" s="5" t="n"/>
    </row>
    <row r="239">
      <c r="A239" s="24" t="inlineStr">
        <is>
          <t>SOLO FUERON DEPOSITOS</t>
        </is>
      </c>
    </row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09/01/2022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8" t="inlineStr">
        <is>
          <t>Cierre Caja</t>
        </is>
      </c>
      <c r="B243" s="98" t="inlineStr">
        <is>
          <t>Fecha</t>
        </is>
      </c>
      <c r="C243" s="98" t="inlineStr">
        <is>
          <t>Cajero</t>
        </is>
      </c>
      <c r="D243" s="98" t="inlineStr">
        <is>
          <t>Nro Voucher</t>
        </is>
      </c>
      <c r="E243" s="98" t="inlineStr">
        <is>
          <t>Nro Cuenta</t>
        </is>
      </c>
      <c r="F243" s="98" t="inlineStr">
        <is>
          <t>Tipo Ingreso</t>
        </is>
      </c>
      <c r="G243" s="99" t="n"/>
      <c r="H243" s="100" t="n"/>
      <c r="I243" s="98" t="inlineStr">
        <is>
          <t>TIPO DE INGRESO</t>
        </is>
      </c>
      <c r="J243" s="98" t="inlineStr">
        <is>
          <t>Cobrador</t>
        </is>
      </c>
    </row>
    <row r="244">
      <c r="A244" s="101" t="n"/>
      <c r="B244" s="101" t="n"/>
      <c r="C244" s="101" t="n"/>
      <c r="D244" s="101" t="n"/>
      <c r="E244" s="101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101" t="n"/>
      <c r="J244" s="101" t="n"/>
    </row>
    <row r="245">
      <c r="A245" s="5" t="inlineStr">
        <is>
          <t>CCAJ-CB11/6/2023</t>
        </is>
      </c>
      <c r="B245" s="6" t="n">
        <v>44935.76940701389</v>
      </c>
      <c r="C245" s="5" t="inlineStr">
        <is>
          <t>3726 MARCELO ROCABADO ROJAS</t>
        </is>
      </c>
      <c r="D245" s="7" t="n"/>
      <c r="E245" s="8" t="n"/>
      <c r="G245" s="9" t="n">
        <v>13519.03</v>
      </c>
      <c r="I245" s="10" t="inlineStr">
        <is>
          <t>CHEQUE</t>
        </is>
      </c>
      <c r="J245" s="5" t="inlineStr">
        <is>
          <t>2378 EDDY DAREN JIMENEZ ROJAS</t>
        </is>
      </c>
    </row>
    <row r="246">
      <c r="A246" s="5" t="inlineStr">
        <is>
          <t>CCAJ-CB11/6/2023</t>
        </is>
      </c>
      <c r="B246" s="6" t="n">
        <v>44935.76940701389</v>
      </c>
      <c r="C246" s="5" t="inlineStr">
        <is>
          <t>3726 MARCELO ROCABADO ROJAS</t>
        </is>
      </c>
      <c r="D246" s="15" t="n">
        <v>53212246156</v>
      </c>
      <c r="E246" s="8" t="inlineStr">
        <is>
          <t>BISA-100070031</t>
        </is>
      </c>
      <c r="H246" s="9" t="n">
        <v>178.96</v>
      </c>
      <c r="I246" s="5" t="inlineStr">
        <is>
          <t>DEPÓSITO BANCARIO</t>
        </is>
      </c>
      <c r="J246" s="5" t="inlineStr">
        <is>
          <t>2276 ESTEBAN MAMANI CATORCENO</t>
        </is>
      </c>
    </row>
    <row r="247">
      <c r="A247" s="5" t="inlineStr">
        <is>
          <t>CCAJ-CB11/6/2023</t>
        </is>
      </c>
      <c r="B247" s="6" t="n">
        <v>44935.76940701389</v>
      </c>
      <c r="C247" s="5" t="inlineStr">
        <is>
          <t>3726 MARCELO ROCABADO ROJAS</t>
        </is>
      </c>
      <c r="D247" s="15" t="n">
        <v>45133094246</v>
      </c>
      <c r="E247" s="8" t="inlineStr">
        <is>
          <t>BISA-100070031</t>
        </is>
      </c>
      <c r="H247" s="9" t="n">
        <v>1371.92</v>
      </c>
      <c r="I247" s="5" t="inlineStr">
        <is>
          <t>DEPÓSITO BANCARIO</t>
        </is>
      </c>
      <c r="J247" s="5" t="inlineStr">
        <is>
          <t>2276 ESTEBAN MAMANI CATORCENO</t>
        </is>
      </c>
    </row>
    <row r="248">
      <c r="A248" s="5" t="inlineStr">
        <is>
          <t>CCAJ-CB11/6/2023</t>
        </is>
      </c>
      <c r="B248" s="6" t="n">
        <v>44935.76940701389</v>
      </c>
      <c r="C248" s="5" t="inlineStr">
        <is>
          <t>3726 MARCELO ROCABADO ROJAS</t>
        </is>
      </c>
      <c r="D248" s="15" t="n">
        <v>45163182261</v>
      </c>
      <c r="E248" s="8" t="inlineStr">
        <is>
          <t>BISA-100070031</t>
        </is>
      </c>
      <c r="H248" s="9" t="n">
        <v>259.96</v>
      </c>
      <c r="I248" s="5" t="inlineStr">
        <is>
          <t>DEPÓSITO BANCARIO</t>
        </is>
      </c>
      <c r="J248" s="5" t="inlineStr">
        <is>
          <t>2276 ESTEBAN MAMANI CATORCENO</t>
        </is>
      </c>
    </row>
    <row r="249">
      <c r="A249" s="5" t="inlineStr">
        <is>
          <t>CCAJ-CB11/6/2023</t>
        </is>
      </c>
      <c r="B249" s="6" t="n">
        <v>44935.76940701389</v>
      </c>
      <c r="C249" s="5" t="inlineStr">
        <is>
          <t>3726 MARCELO ROCABADO ROJAS</t>
        </is>
      </c>
      <c r="D249" s="15" t="n">
        <v>45173156271</v>
      </c>
      <c r="E249" s="8" t="inlineStr">
        <is>
          <t>BISA-100070031</t>
        </is>
      </c>
      <c r="H249" s="9" t="n">
        <v>2215.24</v>
      </c>
      <c r="I249" s="5" t="inlineStr">
        <is>
          <t>DEPÓSITO BANCARIO</t>
        </is>
      </c>
      <c r="J249" s="8" t="inlineStr">
        <is>
          <t>4861 BRIAN ABAD FLORES CRUZ</t>
        </is>
      </c>
    </row>
    <row r="250">
      <c r="A250" s="5" t="inlineStr">
        <is>
          <t>CCAJ-CB11/6/2023</t>
        </is>
      </c>
      <c r="B250" s="6" t="n">
        <v>44935.76940701389</v>
      </c>
      <c r="C250" s="5" t="inlineStr">
        <is>
          <t>3726 MARCELO ROCABADO ROJAS</t>
        </is>
      </c>
      <c r="D250" s="7" t="n">
        <v>34419945</v>
      </c>
      <c r="E250" s="8" t="inlineStr">
        <is>
          <t>BANCO UNION-120271437</t>
        </is>
      </c>
      <c r="H250" s="9" t="n">
        <v>15690.57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CCAJ-CB11/6/2023</t>
        </is>
      </c>
      <c r="B251" s="6" t="n">
        <v>44935.76940701389</v>
      </c>
      <c r="C251" s="5" t="inlineStr">
        <is>
          <t>3726 MARCELO ROCABADO ROJAS</t>
        </is>
      </c>
      <c r="D251" s="15" t="n">
        <v>45173149014</v>
      </c>
      <c r="E251" s="8" t="inlineStr">
        <is>
          <t>BISA-100070049</t>
        </is>
      </c>
      <c r="H251" s="9" t="n">
        <v>2232.72</v>
      </c>
      <c r="I251" s="5" t="inlineStr">
        <is>
          <t>DEPÓSITO BANCARIO</t>
        </is>
      </c>
      <c r="J251" s="5" t="inlineStr">
        <is>
          <t>2378 EDDY DAREN JIMENEZ ROJAS</t>
        </is>
      </c>
    </row>
    <row r="252">
      <c r="A252" s="5" t="inlineStr">
        <is>
          <t>CCAJ-CB11/6/2023</t>
        </is>
      </c>
      <c r="B252" s="6" t="n">
        <v>44935.76940701389</v>
      </c>
      <c r="C252" s="5" t="inlineStr">
        <is>
          <t>3726 MARCELO ROCABADO ROJAS</t>
        </is>
      </c>
      <c r="D252" s="15" t="n">
        <v>45153090639</v>
      </c>
      <c r="E252" s="8" t="inlineStr">
        <is>
          <t>BISA-100070031</t>
        </is>
      </c>
      <c r="H252" s="9" t="n">
        <v>10000</v>
      </c>
      <c r="I252" s="5" t="inlineStr">
        <is>
          <t>DEPÓSITO BANCARIO</t>
        </is>
      </c>
      <c r="J252" s="8" t="inlineStr">
        <is>
          <t>4861 BRIAN ABAD FLORES CRUZ</t>
        </is>
      </c>
    </row>
    <row r="253">
      <c r="A253" s="5" t="inlineStr">
        <is>
          <t>CCAJ-CB11/6/2023</t>
        </is>
      </c>
      <c r="B253" s="6" t="n">
        <v>44935.76940701389</v>
      </c>
      <c r="C253" s="5" t="inlineStr">
        <is>
          <t>3726 MARCELO ROCABADO ROJAS</t>
        </is>
      </c>
      <c r="D253" s="15" t="n">
        <v>451330971511</v>
      </c>
      <c r="E253" s="8" t="inlineStr">
        <is>
          <t>BISA-100070031</t>
        </is>
      </c>
      <c r="H253" s="9" t="n">
        <v>6216.05</v>
      </c>
      <c r="I253" s="5" t="inlineStr">
        <is>
          <t>DEPÓSITO BANCARIO</t>
        </is>
      </c>
      <c r="J253" s="8" t="inlineStr">
        <is>
          <t>4861 BRIAN ABAD FLORES CRUZ</t>
        </is>
      </c>
    </row>
    <row r="254">
      <c r="A254" s="5" t="inlineStr">
        <is>
          <t>CCAJ-CB11/6/2023</t>
        </is>
      </c>
      <c r="B254" s="6" t="n">
        <v>44935.76940701389</v>
      </c>
      <c r="C254" s="5" t="inlineStr">
        <is>
          <t>3726 MARCELO ROCABADO ROJAS</t>
        </is>
      </c>
      <c r="D254" s="15" t="n">
        <v>451330971512</v>
      </c>
      <c r="E254" s="8" t="inlineStr">
        <is>
          <t>BISA-100070031</t>
        </is>
      </c>
      <c r="H254" s="9" t="n">
        <v>3680.8</v>
      </c>
      <c r="I254" s="5" t="inlineStr">
        <is>
          <t>DEPÓSITO BANCARIO</t>
        </is>
      </c>
      <c r="J254" s="8" t="inlineStr">
        <is>
          <t>4861 BRIAN ABAD FLORES CRUZ</t>
        </is>
      </c>
    </row>
    <row r="255">
      <c r="A255" s="5" t="inlineStr">
        <is>
          <t>CCAJ-CB11/6/2023</t>
        </is>
      </c>
      <c r="B255" s="6" t="n">
        <v>44935.76940701389</v>
      </c>
      <c r="C255" s="5" t="inlineStr">
        <is>
          <t>3726 MARCELO ROCABADO ROJAS</t>
        </is>
      </c>
      <c r="D255" s="15" t="n">
        <v>451330971513</v>
      </c>
      <c r="E255" s="8" t="inlineStr">
        <is>
          <t>BISA-100070031</t>
        </is>
      </c>
      <c r="H255" s="9" t="n">
        <v>4539.6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CCAJ-CB11/6/2023</t>
        </is>
      </c>
      <c r="B256" s="6" t="n">
        <v>44935.76940701389</v>
      </c>
      <c r="C256" s="5" t="inlineStr">
        <is>
          <t>3726 MARCELO ROCABADO ROJAS</t>
        </is>
      </c>
      <c r="D256" s="15" t="n">
        <v>451330971514</v>
      </c>
      <c r="E256" s="8" t="inlineStr">
        <is>
          <t>BISA-100070031</t>
        </is>
      </c>
      <c r="H256" s="9" t="n">
        <v>5563.55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CCAJ-CB11/6/2023</t>
        </is>
      </c>
      <c r="B257" s="6" t="n">
        <v>44935.76940701389</v>
      </c>
      <c r="C257" s="5" t="inlineStr">
        <is>
          <t>3726 MARCELO ROCABADO ROJAS</t>
        </is>
      </c>
      <c r="D257" s="7" t="n"/>
      <c r="E257" s="8" t="n"/>
      <c r="F257" s="9" t="n">
        <v>17924.9</v>
      </c>
      <c r="I257" s="10" t="inlineStr">
        <is>
          <t>EFECTIVO</t>
        </is>
      </c>
      <c r="J257" s="5" t="inlineStr">
        <is>
          <t>2281 ANGEL DONATO GONZALES CONDORI</t>
        </is>
      </c>
    </row>
    <row r="258">
      <c r="A258" s="5" t="inlineStr">
        <is>
          <t>CCAJ-CB11/6/2023</t>
        </is>
      </c>
      <c r="B258" s="6" t="n">
        <v>44935.76940701389</v>
      </c>
      <c r="C258" s="5" t="inlineStr">
        <is>
          <t>3726 MARCELO ROCABADO ROJAS</t>
        </is>
      </c>
      <c r="D258" s="7" t="n"/>
      <c r="E258" s="8" t="n"/>
      <c r="F258" s="9" t="n">
        <v>10744.1</v>
      </c>
      <c r="I258" s="10" t="inlineStr">
        <is>
          <t>EFECTIVO</t>
        </is>
      </c>
      <c r="J258" s="5" t="inlineStr">
        <is>
          <t>2286 JOSE MARCELO NOGALES SUAREZ</t>
        </is>
      </c>
    </row>
    <row r="259">
      <c r="A259" s="5" t="inlineStr">
        <is>
          <t>CCAJ-CB11/6/2023</t>
        </is>
      </c>
      <c r="B259" s="6" t="n">
        <v>44935.76940701389</v>
      </c>
      <c r="C259" s="5" t="inlineStr">
        <is>
          <t>3726 MARCELO ROCABADO ROJAS</t>
        </is>
      </c>
      <c r="D259" s="7" t="n"/>
      <c r="E259" s="8" t="n"/>
      <c r="F259" s="9" t="n">
        <v>9870.9</v>
      </c>
      <c r="I259" s="10" t="inlineStr">
        <is>
          <t>EFECTIVO</t>
        </is>
      </c>
      <c r="J259" s="8" t="inlineStr">
        <is>
          <t>2287 OLVER VACA ARCHONDO</t>
        </is>
      </c>
    </row>
    <row r="260">
      <c r="A260" s="5" t="inlineStr">
        <is>
          <t>CCAJ-CB11/6/2023</t>
        </is>
      </c>
      <c r="B260" s="6" t="n">
        <v>44935.76940701389</v>
      </c>
      <c r="C260" s="5" t="inlineStr">
        <is>
          <t>3726 MARCELO ROCABADO ROJAS</t>
        </is>
      </c>
      <c r="D260" s="7" t="n"/>
      <c r="E260" s="8" t="n"/>
      <c r="F260" s="9" t="n">
        <v>5523.1</v>
      </c>
      <c r="I260" s="10" t="inlineStr">
        <is>
          <t>EFECTIVO</t>
        </is>
      </c>
      <c r="J260" s="8" t="inlineStr">
        <is>
          <t>2340 NAIN QUIÑONES TIPA</t>
        </is>
      </c>
    </row>
    <row r="261">
      <c r="A261" s="5" t="inlineStr">
        <is>
          <t>CCAJ-CB11/6/2023</t>
        </is>
      </c>
      <c r="B261" s="6" t="n">
        <v>44935.76940701389</v>
      </c>
      <c r="C261" s="5" t="inlineStr">
        <is>
          <t>3726 MARCELO ROCABADO ROJAS</t>
        </is>
      </c>
      <c r="D261" s="7" t="n"/>
      <c r="E261" s="8" t="n"/>
      <c r="F261" s="9" t="n">
        <v>70158.3</v>
      </c>
      <c r="I261" s="10" t="inlineStr">
        <is>
          <t>EFECTIVO</t>
        </is>
      </c>
      <c r="J261" s="5" t="inlineStr">
        <is>
          <t>2378 EDDY DAREN JIMENEZ ROJAS</t>
        </is>
      </c>
    </row>
    <row r="262">
      <c r="A262" s="5" t="inlineStr">
        <is>
          <t>CCAJ-CB11/6/2023</t>
        </is>
      </c>
      <c r="B262" s="6" t="n">
        <v>44935.76940701389</v>
      </c>
      <c r="C262" s="5" t="inlineStr">
        <is>
          <t>3726 MARCELO ROCABADO ROJAS</t>
        </is>
      </c>
      <c r="D262" s="7" t="n"/>
      <c r="E262" s="8" t="n"/>
      <c r="F262" s="9" t="n">
        <v>8030.6</v>
      </c>
      <c r="I262" s="10" t="inlineStr">
        <is>
          <t>EFECTIVO</t>
        </is>
      </c>
      <c r="J262" s="8" t="inlineStr">
        <is>
          <t>2383 MAURO FELIPE CARICARI</t>
        </is>
      </c>
    </row>
    <row r="263">
      <c r="A263" s="5" t="inlineStr">
        <is>
          <t>CCAJ-CB11/6/2023</t>
        </is>
      </c>
      <c r="B263" s="6" t="n">
        <v>44935.76940701389</v>
      </c>
      <c r="C263" s="5" t="inlineStr">
        <is>
          <t>3726 MARCELO ROCABADO ROJAS</t>
        </is>
      </c>
      <c r="D263" s="7" t="n"/>
      <c r="E263" s="8" t="n"/>
      <c r="F263" s="9" t="n">
        <v>25494.1</v>
      </c>
      <c r="I263" s="10" t="inlineStr">
        <is>
          <t>EFECTIVO</t>
        </is>
      </c>
      <c r="J263" s="5" t="inlineStr">
        <is>
          <t>2537 JUAN CARLOS REVOLLO RODRIGUEZ</t>
        </is>
      </c>
    </row>
    <row r="264">
      <c r="A264" s="5" t="inlineStr">
        <is>
          <t>CCAJ-CB11/6/2023</t>
        </is>
      </c>
      <c r="B264" s="6" t="n">
        <v>44935.76940701389</v>
      </c>
      <c r="C264" s="5" t="inlineStr">
        <is>
          <t>3726 MARCELO ROCABADO ROJAS</t>
        </is>
      </c>
      <c r="D264" s="7" t="n"/>
      <c r="E264" s="8" t="n"/>
      <c r="F264" s="9" t="n">
        <v>36102.3</v>
      </c>
      <c r="I264" s="10" t="inlineStr">
        <is>
          <t>EFECTIVO</t>
        </is>
      </c>
      <c r="J264" s="5" t="inlineStr">
        <is>
          <t>2539 JUAN CARLOS ANGULO ROJAS</t>
        </is>
      </c>
    </row>
    <row r="265">
      <c r="A265" s="5" t="inlineStr">
        <is>
          <t>CCAJ-CB11/6/2023</t>
        </is>
      </c>
      <c r="B265" s="6" t="n">
        <v>44935.76940701389</v>
      </c>
      <c r="C265" s="5" t="inlineStr">
        <is>
          <t>3726 MARCELO ROCABADO ROJAS</t>
        </is>
      </c>
      <c r="D265" s="7" t="n"/>
      <c r="E265" s="8" t="n"/>
      <c r="F265" s="9" t="n">
        <v>5926.9</v>
      </c>
      <c r="I265" s="10" t="inlineStr">
        <is>
          <t>EFECTIVO</t>
        </is>
      </c>
      <c r="J265" s="5" t="inlineStr">
        <is>
          <t>2676 RUDDY AUGUSTO BASTO ZURITA</t>
        </is>
      </c>
    </row>
    <row r="266">
      <c r="A266" s="5" t="inlineStr">
        <is>
          <t>CCAJ-CB11/6/2023</t>
        </is>
      </c>
      <c r="B266" s="6" t="n">
        <v>44935.76940701389</v>
      </c>
      <c r="C266" s="5" t="inlineStr">
        <is>
          <t>3726 MARCELO ROCABADO ROJAS</t>
        </is>
      </c>
      <c r="D266" s="7" t="n"/>
      <c r="E266" s="8" t="n"/>
      <c r="F266" s="9" t="n">
        <v>24510.3</v>
      </c>
      <c r="I266" s="10" t="inlineStr">
        <is>
          <t>EFECTIVO</t>
        </is>
      </c>
      <c r="J266" s="8" t="inlineStr">
        <is>
          <t>2941 EFRAIN MAMANI CAMIÑO</t>
        </is>
      </c>
    </row>
    <row r="267">
      <c r="A267" s="5" t="inlineStr">
        <is>
          <t>CCAJ-CB11/6/2023</t>
        </is>
      </c>
      <c r="B267" s="6" t="n">
        <v>44935.76940701389</v>
      </c>
      <c r="C267" s="5" t="inlineStr">
        <is>
          <t>3726 MARCELO ROCABADO ROJAS</t>
        </is>
      </c>
      <c r="D267" s="7" t="n"/>
      <c r="E267" s="8" t="n"/>
      <c r="F267" s="9" t="n">
        <v>8663.6</v>
      </c>
      <c r="I267" s="10" t="inlineStr">
        <is>
          <t>EFECTIVO</t>
        </is>
      </c>
      <c r="J267" s="5" t="inlineStr">
        <is>
          <t>2979 ROBERTO CARLOS QUINTEROS FLORES</t>
        </is>
      </c>
    </row>
    <row r="268">
      <c r="A268" s="5" t="inlineStr">
        <is>
          <t>CCAJ-CB11/6/2023</t>
        </is>
      </c>
      <c r="B268" s="6" t="n">
        <v>44935.76940701389</v>
      </c>
      <c r="C268" s="5" t="inlineStr">
        <is>
          <t>3726 MARCELO ROCABADO ROJAS</t>
        </is>
      </c>
      <c r="D268" s="7" t="n"/>
      <c r="E268" s="8" t="n"/>
      <c r="F268" s="9" t="n">
        <v>35035.7</v>
      </c>
      <c r="I268" s="10" t="inlineStr">
        <is>
          <t>EFECTIVO</t>
        </is>
      </c>
      <c r="J268" s="5" t="inlineStr">
        <is>
          <t>3791 LIMBERT SALAZAR MALDONADO</t>
        </is>
      </c>
    </row>
    <row r="269">
      <c r="A269" s="5" t="inlineStr">
        <is>
          <t>CCAJ-CB11/6/2023</t>
        </is>
      </c>
      <c r="B269" s="6" t="n">
        <v>44935.76940701389</v>
      </c>
      <c r="C269" s="5" t="inlineStr">
        <is>
          <t>3726 MARCELO ROCABADO ROJAS</t>
        </is>
      </c>
      <c r="D269" s="7" t="n"/>
      <c r="E269" s="8" t="n"/>
      <c r="F269" s="9" t="n">
        <v>17003.7</v>
      </c>
      <c r="I269" s="10" t="inlineStr">
        <is>
          <t>EFECTIVO</t>
        </is>
      </c>
      <c r="J269" s="8" t="inlineStr">
        <is>
          <t>4269 JULY GONZALES - T01</t>
        </is>
      </c>
    </row>
    <row r="270">
      <c r="A270" s="5" t="inlineStr">
        <is>
          <t>CCAJ-CB11/6/2023</t>
        </is>
      </c>
      <c r="B270" s="6" t="n">
        <v>44935.76940701389</v>
      </c>
      <c r="C270" s="5" t="inlineStr">
        <is>
          <t>3726 MARCELO ROCABADO ROJAS</t>
        </is>
      </c>
      <c r="D270" s="7" t="n"/>
      <c r="E270" s="8" t="n"/>
      <c r="F270" s="9" t="n">
        <v>13149.1</v>
      </c>
      <c r="I270" s="10" t="inlineStr">
        <is>
          <t>EFECTIVO</t>
        </is>
      </c>
      <c r="J270" s="8" t="inlineStr">
        <is>
          <t>4269 JULY GONZALES - T02</t>
        </is>
      </c>
    </row>
    <row r="271">
      <c r="A271" s="5" t="inlineStr">
        <is>
          <t>CCAJ-CB11/6/2023</t>
        </is>
      </c>
      <c r="B271" s="6" t="n">
        <v>44935.76940701389</v>
      </c>
      <c r="C271" s="5" t="inlineStr">
        <is>
          <t>3726 MARCELO ROCABADO ROJAS</t>
        </is>
      </c>
      <c r="D271" s="7" t="n"/>
      <c r="E271" s="8" t="n"/>
      <c r="F271" s="9" t="n">
        <v>11208.3</v>
      </c>
      <c r="I271" s="10" t="inlineStr">
        <is>
          <t>EFECTIVO</t>
        </is>
      </c>
      <c r="J271" s="8" t="inlineStr">
        <is>
          <t>4269 JULY GONZALES - T03</t>
        </is>
      </c>
    </row>
    <row r="272">
      <c r="A272" s="5" t="inlineStr">
        <is>
          <t>CCAJ-CB11/6/2023</t>
        </is>
      </c>
      <c r="B272" s="6" t="n">
        <v>44935.76940701389</v>
      </c>
      <c r="C272" s="5" t="inlineStr">
        <is>
          <t>3726 MARCELO ROCABADO ROJAS</t>
        </is>
      </c>
      <c r="D272" s="7" t="n"/>
      <c r="E272" s="8" t="n"/>
      <c r="F272" s="9" t="n">
        <v>628.5</v>
      </c>
      <c r="I272" s="10" t="inlineStr">
        <is>
          <t>EFECTIVO</t>
        </is>
      </c>
      <c r="J272" s="8" t="inlineStr">
        <is>
          <t>4269 JULY GONZALES - T04</t>
        </is>
      </c>
    </row>
    <row r="273">
      <c r="A273" s="5" t="inlineStr">
        <is>
          <t>CCAJ-CB11/6/2023</t>
        </is>
      </c>
      <c r="B273" s="6" t="n">
        <v>44935.76940701389</v>
      </c>
      <c r="C273" s="5" t="inlineStr">
        <is>
          <t>3726 MARCELO ROCABADO ROJAS</t>
        </is>
      </c>
      <c r="D273" s="7" t="n"/>
      <c r="E273" s="8" t="n"/>
      <c r="F273" s="9" t="n">
        <v>17481.6</v>
      </c>
      <c r="I273" s="10" t="inlineStr">
        <is>
          <t>EFECTIVO</t>
        </is>
      </c>
      <c r="J273" s="8" t="inlineStr">
        <is>
          <t>4269 JULY GONZALES - T05</t>
        </is>
      </c>
    </row>
    <row r="274">
      <c r="A274" s="5" t="inlineStr">
        <is>
          <t>CCAJ-CB11/6/2023</t>
        </is>
      </c>
      <c r="B274" s="6" t="n">
        <v>44935.76940701389</v>
      </c>
      <c r="C274" s="5" t="inlineStr">
        <is>
          <t>3726 MARCELO ROCABADO ROJAS</t>
        </is>
      </c>
      <c r="D274" s="7" t="n"/>
      <c r="E274" s="8" t="n"/>
      <c r="F274" s="9" t="n">
        <v>21505.8</v>
      </c>
      <c r="I274" s="10" t="inlineStr">
        <is>
          <t>EFECTIVO</t>
        </is>
      </c>
      <c r="J274" s="8" t="inlineStr">
        <is>
          <t>4269 JULY GONZALES - T06</t>
        </is>
      </c>
    </row>
    <row r="275">
      <c r="A275" s="5" t="inlineStr">
        <is>
          <t>CCAJ-CB11/6/2023</t>
        </is>
      </c>
      <c r="B275" s="6" t="n">
        <v>44935.76940701389</v>
      </c>
      <c r="C275" s="5" t="inlineStr">
        <is>
          <t>3726 MARCELO ROCABADO ROJAS</t>
        </is>
      </c>
      <c r="D275" s="7" t="n"/>
      <c r="E275" s="8" t="n"/>
      <c r="F275" s="9" t="n">
        <v>5949.9</v>
      </c>
      <c r="I275" s="10" t="inlineStr">
        <is>
          <t>EFECTIVO</t>
        </is>
      </c>
      <c r="J275" s="8" t="inlineStr">
        <is>
          <t>4269 JULY GONZALES - T07</t>
        </is>
      </c>
    </row>
    <row r="276">
      <c r="A276" s="5" t="inlineStr">
        <is>
          <t>CCAJ-CB11/6/2023</t>
        </is>
      </c>
      <c r="B276" s="6" t="n">
        <v>44935.76940701389</v>
      </c>
      <c r="C276" s="5" t="inlineStr">
        <is>
          <t>3726 MARCELO ROCABADO ROJAS</t>
        </is>
      </c>
      <c r="D276" s="7" t="n"/>
      <c r="E276" s="8" t="n"/>
      <c r="F276" s="9" t="n">
        <v>80415.5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11" t="inlineStr">
        <is>
          <t>SAP</t>
        </is>
      </c>
      <c r="B277" s="3" t="n"/>
      <c r="C277" s="3" t="n"/>
      <c r="D277" s="19">
        <f>437175.83+1670.4</f>
        <v/>
      </c>
      <c r="E277" s="8" t="n"/>
      <c r="F277" s="39">
        <f>SUM(F245:G276)</f>
        <v/>
      </c>
      <c r="H277" s="9" t="n"/>
      <c r="I277" s="10" t="n"/>
      <c r="J277" s="5" t="n"/>
    </row>
    <row r="278">
      <c r="A278" s="13" t="inlineStr">
        <is>
          <t>FECHA</t>
        </is>
      </c>
      <c r="B278" s="13" t="inlineStr">
        <is>
          <t>CIERRE DE CAJA</t>
        </is>
      </c>
      <c r="C278" s="13" t="inlineStr">
        <is>
          <t>IMPORTE</t>
        </is>
      </c>
      <c r="D278" s="7" t="n"/>
      <c r="E278" s="8" t="n"/>
      <c r="H278" s="9" t="n"/>
      <c r="I278" s="10" t="n"/>
      <c r="J278" s="5" t="n"/>
    </row>
    <row r="279" ht="15.75" customHeight="1">
      <c r="D279" s="14" t="n">
        <v>112584264</v>
      </c>
    </row>
    <row r="280" ht="15.75" customHeight="1">
      <c r="D280" s="14" t="n">
        <v>112587246</v>
      </c>
    </row>
    <row r="281">
      <c r="A281" s="51" t="inlineStr">
        <is>
          <t>LO DEBIA REALIZAR EL BOOT ESPERAMOS HASTA EL VIERNES 13/01/23 Y SE REALIZÓ SU TRASLADO ETV Y COMPENSACION</t>
        </is>
      </c>
      <c r="B281" s="30" t="n"/>
      <c r="C281" s="30" t="n"/>
      <c r="D281" s="30" t="n"/>
      <c r="E281" s="30" t="n"/>
      <c r="F281" s="30" t="n"/>
    </row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10/01/2022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8" t="inlineStr">
        <is>
          <t>Cierre Caja</t>
        </is>
      </c>
      <c r="B285" s="98" t="inlineStr">
        <is>
          <t>Fecha</t>
        </is>
      </c>
      <c r="C285" s="98" t="inlineStr">
        <is>
          <t>Cajero</t>
        </is>
      </c>
      <c r="D285" s="98" t="inlineStr">
        <is>
          <t>Nro Voucher</t>
        </is>
      </c>
      <c r="E285" s="98" t="inlineStr">
        <is>
          <t>Nro Cuenta</t>
        </is>
      </c>
      <c r="F285" s="98" t="inlineStr">
        <is>
          <t>Tipo Ingreso</t>
        </is>
      </c>
      <c r="G285" s="99" t="n"/>
      <c r="H285" s="100" t="n"/>
      <c r="I285" s="98" t="inlineStr">
        <is>
          <t>TIPO DE INGRESO</t>
        </is>
      </c>
      <c r="J285" s="98" t="inlineStr">
        <is>
          <t>Cobrador</t>
        </is>
      </c>
    </row>
    <row r="286">
      <c r="A286" s="101" t="n"/>
      <c r="B286" s="101" t="n"/>
      <c r="C286" s="101" t="n"/>
      <c r="D286" s="101" t="n"/>
      <c r="E286" s="101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101" t="n"/>
      <c r="J286" s="101" t="n"/>
    </row>
    <row r="287">
      <c r="A287" s="5" t="inlineStr">
        <is>
          <t>CCAJ-CB11/7/2023</t>
        </is>
      </c>
      <c r="B287" s="6" t="n">
        <v>44936.81275078704</v>
      </c>
      <c r="C287" s="5" t="inlineStr">
        <is>
          <t>3726 MARCELO ROCABADO ROJAS</t>
        </is>
      </c>
      <c r="D287" s="15" t="n">
        <v>52116733736</v>
      </c>
      <c r="E287" s="8" t="inlineStr">
        <is>
          <t>BISA-100070031</t>
        </is>
      </c>
      <c r="H287" s="9" t="n">
        <v>2418</v>
      </c>
      <c r="I287" s="5" t="inlineStr">
        <is>
          <t>DEPÓSITO BANCARIO</t>
        </is>
      </c>
      <c r="J287" s="5" t="inlineStr">
        <is>
          <t>2378 EDDY DAREN JIMENEZ ROJAS</t>
        </is>
      </c>
    </row>
    <row r="288">
      <c r="A288" s="5" t="inlineStr">
        <is>
          <t>CCAJ-CB11/7/2023</t>
        </is>
      </c>
      <c r="B288" s="6" t="n">
        <v>44936.81275078704</v>
      </c>
      <c r="C288" s="5" t="inlineStr">
        <is>
          <t>3726 MARCELO ROCABADO ROJAS</t>
        </is>
      </c>
      <c r="D288" s="15" t="n">
        <v>45113247822</v>
      </c>
      <c r="E288" s="8" t="inlineStr">
        <is>
          <t>BISA-100070031</t>
        </is>
      </c>
      <c r="H288" s="9" t="n">
        <v>500</v>
      </c>
      <c r="I288" s="5" t="inlineStr">
        <is>
          <t>DEPÓSITO BANCARIO</t>
        </is>
      </c>
      <c r="J288" s="5" t="inlineStr">
        <is>
          <t>2378 EDDY DAREN JIMENEZ ROJAS</t>
        </is>
      </c>
    </row>
    <row r="289">
      <c r="A289" s="5" t="inlineStr">
        <is>
          <t>CCAJ-CB11/7/2023</t>
        </is>
      </c>
      <c r="B289" s="6" t="n">
        <v>44936.81275078704</v>
      </c>
      <c r="C289" s="5" t="inlineStr">
        <is>
          <t>3726 MARCELO ROCABADO ROJAS</t>
        </is>
      </c>
      <c r="D289" s="15" t="n">
        <v>45133099964</v>
      </c>
      <c r="E289" s="8" t="inlineStr">
        <is>
          <t>BISA-100070031</t>
        </is>
      </c>
      <c r="H289" s="9" t="n">
        <v>900</v>
      </c>
      <c r="I289" s="5" t="inlineStr">
        <is>
          <t>DEPÓSITO BANCARIO</t>
        </is>
      </c>
      <c r="J289" s="5" t="inlineStr">
        <is>
          <t>2378 EDDY DAREN JIMENEZ ROJAS</t>
        </is>
      </c>
    </row>
    <row r="290">
      <c r="A290" s="5" t="inlineStr">
        <is>
          <t>CCAJ-CB11/7/2023</t>
        </is>
      </c>
      <c r="B290" s="6" t="n">
        <v>44936.81275078704</v>
      </c>
      <c r="C290" s="5" t="inlineStr">
        <is>
          <t>3726 MARCELO ROCABADO ROJAS</t>
        </is>
      </c>
      <c r="D290" s="15" t="n">
        <v>45133099967</v>
      </c>
      <c r="E290" s="8" t="inlineStr">
        <is>
          <t>BISA-100070031</t>
        </is>
      </c>
      <c r="H290" s="9" t="n">
        <v>900</v>
      </c>
      <c r="I290" s="5" t="inlineStr">
        <is>
          <t>DEPÓSITO BANCARIO</t>
        </is>
      </c>
      <c r="J290" s="5" t="inlineStr">
        <is>
          <t>2378 EDDY DAREN JIMENEZ ROJAS</t>
        </is>
      </c>
    </row>
    <row r="291">
      <c r="A291" s="5" t="inlineStr">
        <is>
          <t>CCAJ-CB11/7/2023</t>
        </is>
      </c>
      <c r="B291" s="6" t="n">
        <v>44936.81275078704</v>
      </c>
      <c r="C291" s="5" t="inlineStr">
        <is>
          <t>3726 MARCELO ROCABADO ROJAS</t>
        </is>
      </c>
      <c r="D291" s="15" t="n">
        <v>45153093722</v>
      </c>
      <c r="E291" s="8" t="inlineStr">
        <is>
          <t>BISA-100070031</t>
        </is>
      </c>
      <c r="H291" s="9" t="n">
        <v>900</v>
      </c>
      <c r="I291" s="5" t="inlineStr">
        <is>
          <t>DEPÓSITO BANCARIO</t>
        </is>
      </c>
      <c r="J291" s="5" t="inlineStr">
        <is>
          <t>2378 EDDY DAREN JIMENEZ ROJAS</t>
        </is>
      </c>
    </row>
    <row r="292">
      <c r="A292" s="5" t="inlineStr">
        <is>
          <t>CCAJ-CB11/7/2023</t>
        </is>
      </c>
      <c r="B292" s="6" t="n">
        <v>44936.81275078704</v>
      </c>
      <c r="C292" s="5" t="inlineStr">
        <is>
          <t>3726 MARCELO ROCABADO ROJAS</t>
        </is>
      </c>
      <c r="D292" s="15" t="n">
        <v>45173160312</v>
      </c>
      <c r="E292" s="8" t="inlineStr">
        <is>
          <t>BISA-100070031</t>
        </is>
      </c>
      <c r="H292" s="9" t="n">
        <v>850</v>
      </c>
      <c r="I292" s="5" t="inlineStr">
        <is>
          <t>DEPÓSITO BANCARIO</t>
        </is>
      </c>
      <c r="J292" s="5" t="inlineStr">
        <is>
          <t>2378 EDDY DAREN JIMENEZ ROJAS</t>
        </is>
      </c>
    </row>
    <row r="293">
      <c r="A293" s="5" t="inlineStr">
        <is>
          <t>CCAJ-CB11/7/2023</t>
        </is>
      </c>
      <c r="B293" s="6" t="n">
        <v>44936.81275078704</v>
      </c>
      <c r="C293" s="5" t="inlineStr">
        <is>
          <t>3726 MARCELO ROCABADO ROJAS</t>
        </is>
      </c>
      <c r="D293" s="15" t="n">
        <v>45143467290</v>
      </c>
      <c r="E293" s="8" t="inlineStr">
        <is>
          <t>BISA-100070031</t>
        </is>
      </c>
      <c r="H293" s="9" t="n">
        <v>905.54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CCAJ-CB11/7/2023</t>
        </is>
      </c>
      <c r="B294" s="6" t="n">
        <v>44936.81275078704</v>
      </c>
      <c r="C294" s="5" t="inlineStr">
        <is>
          <t>3726 MARCELO ROCABADO ROJAS</t>
        </is>
      </c>
      <c r="D294" s="15" t="n">
        <v>45113249898</v>
      </c>
      <c r="E294" s="8" t="inlineStr">
        <is>
          <t>BISA-100070031</t>
        </is>
      </c>
      <c r="H294" s="9" t="n">
        <v>26877.8</v>
      </c>
      <c r="I294" s="5" t="inlineStr">
        <is>
          <t>DEPÓSITO BANCARIO</t>
        </is>
      </c>
      <c r="J294" s="5" t="inlineStr">
        <is>
          <t>2378 EDDY DAREN JIMENEZ ROJAS</t>
        </is>
      </c>
    </row>
    <row r="295">
      <c r="A295" s="5" t="inlineStr">
        <is>
          <t>CCAJ-CB11/7/2023</t>
        </is>
      </c>
      <c r="B295" s="6" t="n">
        <v>44936.81275078704</v>
      </c>
      <c r="C295" s="5" t="inlineStr">
        <is>
          <t>3726 MARCELO ROCABADO ROJAS</t>
        </is>
      </c>
      <c r="D295" s="15" t="n">
        <v>45143470670</v>
      </c>
      <c r="E295" s="8" t="inlineStr">
        <is>
          <t>BISA-100070031</t>
        </is>
      </c>
      <c r="H295" s="9" t="n">
        <v>148.98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CCAJ-CB11/7/2023</t>
        </is>
      </c>
      <c r="B296" s="6" t="n">
        <v>44936.81275078704</v>
      </c>
      <c r="C296" s="5" t="inlineStr">
        <is>
          <t>3726 MARCELO ROCABADO ROJAS</t>
        </is>
      </c>
      <c r="D296" s="15" t="n">
        <v>45143470894</v>
      </c>
      <c r="E296" s="8" t="inlineStr">
        <is>
          <t>BISA-100070031</t>
        </is>
      </c>
      <c r="H296" s="9" t="n">
        <v>339.89</v>
      </c>
      <c r="I296" s="5" t="inlineStr">
        <is>
          <t>DEPÓSITO BANCARIO</t>
        </is>
      </c>
      <c r="J296" s="5" t="inlineStr">
        <is>
          <t>2276 ESTEBAN MAMANI CATORCENO</t>
        </is>
      </c>
    </row>
    <row r="297">
      <c r="A297" s="5" t="inlineStr">
        <is>
          <t>CCAJ-CB11/7/2023</t>
        </is>
      </c>
      <c r="B297" s="6" t="n">
        <v>44936.81275078704</v>
      </c>
      <c r="C297" s="5" t="inlineStr">
        <is>
          <t>3726 MARCELO ROCABADO ROJAS</t>
        </is>
      </c>
      <c r="D297" s="15" t="n">
        <v>45153097430</v>
      </c>
      <c r="E297" s="8" t="inlineStr">
        <is>
          <t>BISA-100070031</t>
        </is>
      </c>
      <c r="H297" s="9" t="n">
        <v>664.54</v>
      </c>
      <c r="I297" s="5" t="inlineStr">
        <is>
          <t>DEPÓSITO BANCARIO</t>
        </is>
      </c>
      <c r="J297" s="5" t="inlineStr">
        <is>
          <t>2276 ESTEBAN MAMANI CATORCENO</t>
        </is>
      </c>
    </row>
    <row r="298">
      <c r="A298" s="5" t="inlineStr">
        <is>
          <t>CCAJ-CB11/7/2023</t>
        </is>
      </c>
      <c r="B298" s="6" t="n">
        <v>44936.81275078704</v>
      </c>
      <c r="C298" s="5" t="inlineStr">
        <is>
          <t>3726 MARCELO ROCABADO ROJAS</t>
        </is>
      </c>
      <c r="D298" s="15" t="n">
        <v>45123231043</v>
      </c>
      <c r="E298" s="8" t="inlineStr">
        <is>
          <t>BISA-100070031</t>
        </is>
      </c>
      <c r="H298" s="9" t="n">
        <v>3958.1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CCAJ-CB11/7/2023</t>
        </is>
      </c>
      <c r="B299" s="6" t="n">
        <v>44936.81275078704</v>
      </c>
      <c r="C299" s="5" t="inlineStr">
        <is>
          <t>3726 MARCELO ROCABADO ROJAS</t>
        </is>
      </c>
      <c r="D299" s="15" t="n">
        <v>45133102014</v>
      </c>
      <c r="E299" s="8" t="inlineStr">
        <is>
          <t>BISA-100070031</t>
        </is>
      </c>
      <c r="H299" s="9" t="n">
        <v>4661.16</v>
      </c>
      <c r="I299" s="5" t="inlineStr">
        <is>
          <t>DEPÓSITO BANCARIO</t>
        </is>
      </c>
      <c r="J299" s="8" t="inlineStr">
        <is>
          <t>4861 BRIAN ABAD FLORES CRUZ</t>
        </is>
      </c>
    </row>
    <row r="300">
      <c r="A300" s="5" t="inlineStr">
        <is>
          <t>CCAJ-CB11/7/2023</t>
        </is>
      </c>
      <c r="B300" s="6" t="n">
        <v>44936.81275078704</v>
      </c>
      <c r="C300" s="5" t="inlineStr">
        <is>
          <t>3726 MARCELO ROCABADO ROJAS</t>
        </is>
      </c>
      <c r="D300" s="7" t="n"/>
      <c r="E300" s="8" t="n"/>
      <c r="F300" s="9" t="n">
        <v>9791.6</v>
      </c>
      <c r="I300" s="10" t="inlineStr">
        <is>
          <t>EFECTIVO</t>
        </is>
      </c>
      <c r="J300" s="5" t="inlineStr">
        <is>
          <t>2281 ANGEL DONATO GONZALES CONDORI</t>
        </is>
      </c>
    </row>
    <row r="301">
      <c r="A301" s="5" t="inlineStr">
        <is>
          <t>CCAJ-CB11/7/2023</t>
        </is>
      </c>
      <c r="B301" s="6" t="n">
        <v>44936.81275078704</v>
      </c>
      <c r="C301" s="5" t="inlineStr">
        <is>
          <t>3726 MARCELO ROCABADO ROJAS</t>
        </is>
      </c>
      <c r="D301" s="7" t="n"/>
      <c r="E301" s="8" t="n"/>
      <c r="F301" s="9" t="n">
        <v>18590.6</v>
      </c>
      <c r="I301" s="10" t="inlineStr">
        <is>
          <t>EFECTIVO</t>
        </is>
      </c>
      <c r="J301" s="8" t="inlineStr">
        <is>
          <t>2287 OLVER VACA ARCHONDO</t>
        </is>
      </c>
    </row>
    <row r="302">
      <c r="A302" s="5" t="inlineStr">
        <is>
          <t>CCAJ-CB11/7/2023</t>
        </is>
      </c>
      <c r="B302" s="6" t="n">
        <v>44936.81275078704</v>
      </c>
      <c r="C302" s="5" t="inlineStr">
        <is>
          <t>3726 MARCELO ROCABADO ROJAS</t>
        </is>
      </c>
      <c r="D302" s="7" t="n"/>
      <c r="E302" s="8" t="n"/>
      <c r="F302" s="9" t="n">
        <v>21230.9</v>
      </c>
      <c r="I302" s="10" t="inlineStr">
        <is>
          <t>EFECTIVO</t>
        </is>
      </c>
      <c r="J302" s="5" t="inlineStr">
        <is>
          <t>2378 EDDY DAREN JIMENEZ ROJAS</t>
        </is>
      </c>
    </row>
    <row r="303">
      <c r="A303" s="5" t="inlineStr">
        <is>
          <t>CCAJ-CB11/7/2023</t>
        </is>
      </c>
      <c r="B303" s="6" t="n">
        <v>44936.81275078704</v>
      </c>
      <c r="C303" s="5" t="inlineStr">
        <is>
          <t>3726 MARCELO ROCABADO ROJAS</t>
        </is>
      </c>
      <c r="D303" s="7" t="n"/>
      <c r="E303" s="8" t="n"/>
      <c r="F303" s="9" t="n">
        <v>11607.5</v>
      </c>
      <c r="I303" s="10" t="inlineStr">
        <is>
          <t>EFECTIVO</t>
        </is>
      </c>
      <c r="J303" s="8" t="inlineStr">
        <is>
          <t>2383 MAURO FELIPE CARICARI</t>
        </is>
      </c>
    </row>
    <row r="304">
      <c r="A304" s="5" t="inlineStr">
        <is>
          <t>CCAJ-CB11/7/2023</t>
        </is>
      </c>
      <c r="B304" s="6" t="n">
        <v>44936.81275078704</v>
      </c>
      <c r="C304" s="5" t="inlineStr">
        <is>
          <t>3726 MARCELO ROCABADO ROJAS</t>
        </is>
      </c>
      <c r="D304" s="7" t="n"/>
      <c r="E304" s="8" t="n"/>
      <c r="F304" s="9" t="n">
        <v>11996.2</v>
      </c>
      <c r="I304" s="10" t="inlineStr">
        <is>
          <t>EFECTIVO</t>
        </is>
      </c>
      <c r="J304" s="5" t="inlineStr">
        <is>
          <t>2537 JUAN CARLOS REVOLLO RODRIGUEZ</t>
        </is>
      </c>
    </row>
    <row r="305">
      <c r="A305" s="5" t="inlineStr">
        <is>
          <t>CCAJ-CB11/7/2023</t>
        </is>
      </c>
      <c r="B305" s="6" t="n">
        <v>44936.81275078704</v>
      </c>
      <c r="C305" s="5" t="inlineStr">
        <is>
          <t>3726 MARCELO ROCABADO ROJAS</t>
        </is>
      </c>
      <c r="D305" s="7" t="n"/>
      <c r="E305" s="8" t="n"/>
      <c r="F305" s="9" t="n">
        <v>14963.6</v>
      </c>
      <c r="I305" s="10" t="inlineStr">
        <is>
          <t>EFECTIVO</t>
        </is>
      </c>
      <c r="J305" s="5" t="inlineStr">
        <is>
          <t>2539 JUAN CARLOS ANGULO ROJAS</t>
        </is>
      </c>
    </row>
    <row r="306">
      <c r="A306" s="5" t="inlineStr">
        <is>
          <t>CCAJ-CB11/7/2023</t>
        </is>
      </c>
      <c r="B306" s="6" t="n">
        <v>44936.81275078704</v>
      </c>
      <c r="C306" s="5" t="inlineStr">
        <is>
          <t>3726 MARCELO ROCABADO ROJAS</t>
        </is>
      </c>
      <c r="D306" s="7" t="n"/>
      <c r="E306" s="8" t="n"/>
      <c r="F306" s="9" t="n">
        <v>12859.5</v>
      </c>
      <c r="I306" s="10" t="inlineStr">
        <is>
          <t>EFECTIVO</t>
        </is>
      </c>
      <c r="J306" s="5" t="inlineStr">
        <is>
          <t>2676 RUDDY AUGUSTO BASTO ZURITA</t>
        </is>
      </c>
    </row>
    <row r="307">
      <c r="A307" s="5" t="inlineStr">
        <is>
          <t>CCAJ-CB11/7/2023</t>
        </is>
      </c>
      <c r="B307" s="6" t="n">
        <v>44936.81275078704</v>
      </c>
      <c r="C307" s="5" t="inlineStr">
        <is>
          <t>3726 MARCELO ROCABADO ROJAS</t>
        </is>
      </c>
      <c r="D307" s="7" t="n"/>
      <c r="E307" s="8" t="n"/>
      <c r="F307" s="9" t="n">
        <v>9273.299999999999</v>
      </c>
      <c r="I307" s="10" t="inlineStr">
        <is>
          <t>EFECTIVO</t>
        </is>
      </c>
      <c r="J307" s="8" t="inlineStr">
        <is>
          <t>2941 EFRAIN MAMANI CAMIÑO</t>
        </is>
      </c>
    </row>
    <row r="308">
      <c r="A308" s="5" t="inlineStr">
        <is>
          <t>CCAJ-CB11/7/2023</t>
        </is>
      </c>
      <c r="B308" s="6" t="n">
        <v>44936.81275078704</v>
      </c>
      <c r="C308" s="5" t="inlineStr">
        <is>
          <t>3726 MARCELO ROCABADO ROJAS</t>
        </is>
      </c>
      <c r="D308" s="7" t="n"/>
      <c r="E308" s="8" t="n"/>
      <c r="F308" s="9" t="n">
        <v>5654.1</v>
      </c>
      <c r="I308" s="10" t="inlineStr">
        <is>
          <t>EFECTIVO</t>
        </is>
      </c>
      <c r="J308" s="5" t="inlineStr">
        <is>
          <t>2979 ROBERTO CARLOS QUINTEROS FLORES</t>
        </is>
      </c>
    </row>
    <row r="309">
      <c r="A309" s="5" t="inlineStr">
        <is>
          <t>CCAJ-CB11/7/2023</t>
        </is>
      </c>
      <c r="B309" s="6" t="n">
        <v>44936.81275078704</v>
      </c>
      <c r="C309" s="5" t="inlineStr">
        <is>
          <t>3726 MARCELO ROCABADO ROJAS</t>
        </is>
      </c>
      <c r="D309" s="7" t="n"/>
      <c r="E309" s="8" t="n"/>
      <c r="F309" s="9" t="n">
        <v>13010.6</v>
      </c>
      <c r="I309" s="10" t="inlineStr">
        <is>
          <t>EFECTIVO</t>
        </is>
      </c>
      <c r="J309" s="8" t="inlineStr">
        <is>
          <t>4269 JULY GONZALES - T01</t>
        </is>
      </c>
    </row>
    <row r="310">
      <c r="A310" s="5" t="inlineStr">
        <is>
          <t>CCAJ-CB11/7/2023</t>
        </is>
      </c>
      <c r="B310" s="6" t="n">
        <v>44936.81275078704</v>
      </c>
      <c r="C310" s="5" t="inlineStr">
        <is>
          <t>3726 MARCELO ROCABADO ROJAS</t>
        </is>
      </c>
      <c r="D310" s="7" t="n"/>
      <c r="E310" s="8" t="n"/>
      <c r="F310" s="9" t="n">
        <v>11900.7</v>
      </c>
      <c r="I310" s="10" t="inlineStr">
        <is>
          <t>EFECTIVO</t>
        </is>
      </c>
      <c r="J310" s="8" t="inlineStr">
        <is>
          <t>4269 JULY GONZALES - T02</t>
        </is>
      </c>
    </row>
    <row r="311">
      <c r="A311" s="5" t="inlineStr">
        <is>
          <t>CCAJ-CB11/7/2023</t>
        </is>
      </c>
      <c r="B311" s="6" t="n">
        <v>44936.81275078704</v>
      </c>
      <c r="C311" s="5" t="inlineStr">
        <is>
          <t>3726 MARCELO ROCABADO ROJAS</t>
        </is>
      </c>
      <c r="D311" s="7" t="n"/>
      <c r="E311" s="8" t="n"/>
      <c r="F311" s="9" t="n">
        <v>9332.6</v>
      </c>
      <c r="I311" s="10" t="inlineStr">
        <is>
          <t>EFECTIVO</t>
        </is>
      </c>
      <c r="J311" s="8" t="inlineStr">
        <is>
          <t>4269 JULY GONZALES - T03</t>
        </is>
      </c>
    </row>
    <row r="312">
      <c r="A312" s="5" t="inlineStr">
        <is>
          <t>CCAJ-CB11/7/2023</t>
        </is>
      </c>
      <c r="B312" s="6" t="n">
        <v>44936.81275078704</v>
      </c>
      <c r="C312" s="5" t="inlineStr">
        <is>
          <t>3726 MARCELO ROCABADO ROJAS</t>
        </is>
      </c>
      <c r="D312" s="7" t="n"/>
      <c r="E312" s="8" t="n"/>
      <c r="F312" s="9" t="n">
        <v>8785.4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CCAJ-CB11/7/2023</t>
        </is>
      </c>
      <c r="B313" s="6" t="n">
        <v>44936.81275078704</v>
      </c>
      <c r="C313" s="5" t="inlineStr">
        <is>
          <t>3726 MARCELO ROCABADO ROJAS</t>
        </is>
      </c>
      <c r="D313" s="7" t="n"/>
      <c r="E313" s="8" t="n"/>
      <c r="F313" s="9" t="n">
        <v>10837.2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CCAJ-CB11/7/2023</t>
        </is>
      </c>
      <c r="B314" s="6" t="n">
        <v>44936.81275078704</v>
      </c>
      <c r="C314" s="5" t="inlineStr">
        <is>
          <t>3726 MARCELO ROCABADO ROJAS</t>
        </is>
      </c>
      <c r="D314" s="7" t="n"/>
      <c r="E314" s="8" t="n"/>
      <c r="F314" s="9" t="n">
        <v>8487.200000000001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CCAJ-CB11/7/2023</t>
        </is>
      </c>
      <c r="B315" s="6" t="n">
        <v>44936.81275078704</v>
      </c>
      <c r="C315" s="5" t="inlineStr">
        <is>
          <t>3726 MARCELO ROCABADO ROJAS</t>
        </is>
      </c>
      <c r="D315" s="7" t="n"/>
      <c r="E315" s="8" t="n"/>
      <c r="F315" s="9" t="n">
        <v>15767.6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CCAJ-CB11/7/2023</t>
        </is>
      </c>
      <c r="B316" s="6" t="n">
        <v>44936.81275078704</v>
      </c>
      <c r="C316" s="5" t="inlineStr">
        <is>
          <t>3726 MARCELO ROCABADO ROJAS</t>
        </is>
      </c>
      <c r="D316" s="7" t="n"/>
      <c r="E316" s="8" t="n"/>
      <c r="F316" s="9" t="n">
        <v>115544.4</v>
      </c>
      <c r="I316" s="10" t="inlineStr">
        <is>
          <t>EFECTIVO</t>
        </is>
      </c>
      <c r="J316" s="8" t="inlineStr">
        <is>
          <t>4861 BRIAN ABAD FLORES CRUZ</t>
        </is>
      </c>
    </row>
    <row r="317">
      <c r="A317" s="5" t="inlineStr">
        <is>
          <t>CCAJ-CB11/7/2023</t>
        </is>
      </c>
      <c r="B317" s="6" t="n">
        <v>44936.81275078704</v>
      </c>
      <c r="C317" s="5" t="inlineStr">
        <is>
          <t>3726 MARCELO ROCABADO ROJAS</t>
        </is>
      </c>
      <c r="D317" s="7" t="n"/>
      <c r="E317" s="8" t="n"/>
      <c r="F317" s="9" t="n">
        <v>14020</v>
      </c>
      <c r="I317" s="10" t="inlineStr">
        <is>
          <t>EFECTIVO</t>
        </is>
      </c>
      <c r="J317" s="5" t="inlineStr">
        <is>
          <t>4771 CHRISTIAN LEDEZMA - T08</t>
        </is>
      </c>
    </row>
    <row r="318">
      <c r="A318" s="5" t="inlineStr">
        <is>
          <t>CCAJ-CB11/7/2023</t>
        </is>
      </c>
      <c r="B318" s="6" t="n">
        <v>44936.81275078704</v>
      </c>
      <c r="C318" s="5" t="inlineStr">
        <is>
          <t>3726 MARCELO ROCABADO ROJAS</t>
        </is>
      </c>
      <c r="D318" s="7" t="n"/>
      <c r="E318" s="8" t="n"/>
      <c r="F318" s="9" t="n">
        <v>11415.5</v>
      </c>
      <c r="I318" s="10" t="inlineStr">
        <is>
          <t>EFECTIVO</t>
        </is>
      </c>
      <c r="J318" s="5" t="inlineStr">
        <is>
          <t>4771 CHRISTIAN LEDEZMA - T09</t>
        </is>
      </c>
    </row>
    <row r="319">
      <c r="A319" s="5" t="inlineStr">
        <is>
          <t>CCAJ-CB11/7/2023</t>
        </is>
      </c>
      <c r="B319" s="6" t="n">
        <v>44936.81275078704</v>
      </c>
      <c r="C319" s="5" t="inlineStr">
        <is>
          <t>3726 MARCELO ROCABADO ROJAS</t>
        </is>
      </c>
      <c r="D319" s="7" t="n"/>
      <c r="E319" s="8" t="n"/>
      <c r="F319" s="9" t="n">
        <v>3850.5</v>
      </c>
      <c r="I319" s="10" t="inlineStr">
        <is>
          <t>EFECTIVO</t>
        </is>
      </c>
      <c r="J319" s="5" t="inlineStr">
        <is>
          <t>4771 CHRISTIAN LEDEZMA - T10</t>
        </is>
      </c>
    </row>
    <row r="320">
      <c r="A320" s="11" t="inlineStr">
        <is>
          <t>SAP</t>
        </is>
      </c>
      <c r="B320" s="3" t="n"/>
      <c r="C320" s="3" t="n"/>
      <c r="D320" s="7" t="n"/>
      <c r="E320" s="8" t="n"/>
      <c r="F320" s="12">
        <f>SUM(F287:G319)</f>
        <v/>
      </c>
      <c r="H320" s="9" t="n"/>
      <c r="I320" s="10" t="n"/>
      <c r="J320" s="5" t="n"/>
    </row>
    <row r="321" ht="15.75" customHeight="1">
      <c r="A321" s="13" t="inlineStr">
        <is>
          <t>FECHA</t>
        </is>
      </c>
      <c r="B321" s="13" t="inlineStr">
        <is>
          <t>CIERRE DE CAJA</t>
        </is>
      </c>
      <c r="C321" s="13" t="inlineStr">
        <is>
          <t>IMPORTE</t>
        </is>
      </c>
      <c r="D321" s="14" t="n">
        <v>112584182</v>
      </c>
      <c r="E321" s="8" t="n"/>
      <c r="H321" s="9" t="n"/>
      <c r="I321" s="10" t="n"/>
      <c r="J321" s="5" t="n"/>
    </row>
    <row r="324">
      <c r="A324" s="1" t="inlineStr">
        <is>
          <t>Cierre Caja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3" t="inlineStr">
        <is>
          <t>Del 11/01/2022</t>
        </is>
      </c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98" t="inlineStr">
        <is>
          <t>Cierre Caja</t>
        </is>
      </c>
      <c r="B326" s="98" t="inlineStr">
        <is>
          <t>Fecha</t>
        </is>
      </c>
      <c r="C326" s="98" t="inlineStr">
        <is>
          <t>Cajero</t>
        </is>
      </c>
      <c r="D326" s="98" t="inlineStr">
        <is>
          <t>Nro Voucher</t>
        </is>
      </c>
      <c r="E326" s="98" t="inlineStr">
        <is>
          <t>Nro Cuenta</t>
        </is>
      </c>
      <c r="F326" s="98" t="inlineStr">
        <is>
          <t>Tipo Ingreso</t>
        </is>
      </c>
      <c r="G326" s="99" t="n"/>
      <c r="H326" s="100" t="n"/>
      <c r="I326" s="98" t="inlineStr">
        <is>
          <t>TIPO DE INGRESO</t>
        </is>
      </c>
      <c r="J326" s="98" t="inlineStr">
        <is>
          <t>Cobrador</t>
        </is>
      </c>
    </row>
    <row r="327">
      <c r="A327" s="101" t="n"/>
      <c r="B327" s="101" t="n"/>
      <c r="C327" s="101" t="n"/>
      <c r="D327" s="101" t="n"/>
      <c r="E327" s="101" t="n"/>
      <c r="F327" s="4" t="inlineStr">
        <is>
          <t>EFECTIVO</t>
        </is>
      </c>
      <c r="G327" s="4" t="inlineStr">
        <is>
          <t>CHEQUE</t>
        </is>
      </c>
      <c r="H327" s="4" t="inlineStr">
        <is>
          <t>TRANSFERENCIA</t>
        </is>
      </c>
      <c r="I327" s="101" t="n"/>
      <c r="J327" s="101" t="n"/>
    </row>
    <row r="328">
      <c r="A328" s="5" t="inlineStr">
        <is>
          <t>CCAJ-CB11/8/2023</t>
        </is>
      </c>
      <c r="B328" s="6" t="n">
        <v>44937.77982702546</v>
      </c>
      <c r="C328" s="5" t="inlineStr">
        <is>
          <t>3726 MARCELO ROCABADO ROJAS</t>
        </is>
      </c>
      <c r="D328" s="7" t="n"/>
      <c r="E328" s="8" t="n"/>
      <c r="G328" s="9" t="n">
        <v>4480</v>
      </c>
      <c r="I328" s="10" t="inlineStr">
        <is>
          <t>CHEQUE</t>
        </is>
      </c>
      <c r="J328" s="5" t="inlineStr">
        <is>
          <t>2378 EDDY DAREN JIMENEZ ROJAS</t>
        </is>
      </c>
    </row>
    <row r="329">
      <c r="A329" s="5" t="inlineStr">
        <is>
          <t>CCAJ-CB11/8/2023</t>
        </is>
      </c>
      <c r="B329" s="6" t="n">
        <v>44937.77982702546</v>
      </c>
      <c r="C329" s="5" t="inlineStr">
        <is>
          <t>3726 MARCELO ROCABADO ROJAS</t>
        </is>
      </c>
      <c r="D329" s="7" t="n"/>
      <c r="E329" s="8" t="n"/>
      <c r="G329" s="9" t="n">
        <v>11299.85</v>
      </c>
      <c r="I329" s="10" t="inlineStr">
        <is>
          <t>CHEQUE</t>
        </is>
      </c>
      <c r="J329" s="8" t="inlineStr">
        <is>
          <t>4861 BRIAN ABAD FLORES CRUZ</t>
        </is>
      </c>
    </row>
    <row r="330">
      <c r="A330" s="5" t="inlineStr">
        <is>
          <t>CCAJ-CB11/8/2023</t>
        </is>
      </c>
      <c r="B330" s="6" t="n">
        <v>44937.77982702546</v>
      </c>
      <c r="C330" s="5" t="inlineStr">
        <is>
          <t>3726 MARCELO ROCABADO ROJAS</t>
        </is>
      </c>
      <c r="D330" s="7" t="n">
        <v>90539</v>
      </c>
      <c r="E330" s="8" t="inlineStr">
        <is>
          <t>BISA-100070031</t>
        </is>
      </c>
      <c r="H330" s="9" t="n">
        <v>49000</v>
      </c>
      <c r="I330" s="5" t="inlineStr">
        <is>
          <t>DEPÓSITO BANCARIO</t>
        </is>
      </c>
      <c r="J330" s="8" t="inlineStr">
        <is>
          <t>4861 BRIAN ABAD FLORES CRUZ</t>
        </is>
      </c>
    </row>
    <row r="331">
      <c r="A331" s="5" t="inlineStr">
        <is>
          <t>CCAJ-CB11/8/2023</t>
        </is>
      </c>
      <c r="B331" s="6" t="n">
        <v>44937.77982702546</v>
      </c>
      <c r="C331" s="5" t="inlineStr">
        <is>
          <t>3726 MARCELO ROCABADO ROJAS</t>
        </is>
      </c>
      <c r="D331" s="15" t="n">
        <v>45163194271</v>
      </c>
      <c r="E331" s="8" t="inlineStr">
        <is>
          <t>BISA-100070031</t>
        </is>
      </c>
      <c r="H331" s="9" t="n">
        <v>4452</v>
      </c>
      <c r="I331" s="5" t="inlineStr">
        <is>
          <t>DEPÓSITO BANCARIO</t>
        </is>
      </c>
      <c r="J331" s="5" t="inlineStr">
        <is>
          <t>2378 EDDY DAREN JIMENEZ ROJAS</t>
        </is>
      </c>
    </row>
    <row r="332">
      <c r="A332" s="5" t="inlineStr">
        <is>
          <t>CCAJ-CB11/8/2023</t>
        </is>
      </c>
      <c r="B332" s="6" t="n">
        <v>44937.77982702546</v>
      </c>
      <c r="C332" s="5" t="inlineStr">
        <is>
          <t>3726 MARCELO ROCABADO ROJAS</t>
        </is>
      </c>
      <c r="D332" s="15" t="n">
        <v>45123235698</v>
      </c>
      <c r="E332" s="8" t="inlineStr">
        <is>
          <t>BISA-100070031</t>
        </is>
      </c>
      <c r="H332" s="9" t="n">
        <v>2694.32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CCAJ-CB11/8/2023</t>
        </is>
      </c>
      <c r="B333" s="6" t="n">
        <v>44937.77982702546</v>
      </c>
      <c r="C333" s="5" t="inlineStr">
        <is>
          <t>3726 MARCELO ROCABADO ROJAS</t>
        </is>
      </c>
      <c r="D333" s="15" t="n">
        <v>45143471203</v>
      </c>
      <c r="E333" s="8" t="inlineStr">
        <is>
          <t>BISA-100070031</t>
        </is>
      </c>
      <c r="H333" s="9" t="n">
        <v>143.95</v>
      </c>
      <c r="I333" s="5" t="inlineStr">
        <is>
          <t>DEPÓSITO BANCARIO</t>
        </is>
      </c>
      <c r="J333" s="5" t="inlineStr">
        <is>
          <t>2276 ESTEBAN MAMANI CATORCENO</t>
        </is>
      </c>
    </row>
    <row r="334">
      <c r="A334" s="5" t="inlineStr">
        <is>
          <t>CCAJ-CB11/8/2023</t>
        </is>
      </c>
      <c r="B334" s="6" t="n">
        <v>44937.77982702546</v>
      </c>
      <c r="C334" s="5" t="inlineStr">
        <is>
          <t>3726 MARCELO ROCABADO ROJAS</t>
        </is>
      </c>
      <c r="D334" s="15" t="n">
        <v>45113252344</v>
      </c>
      <c r="E334" s="8" t="inlineStr">
        <is>
          <t>BISA-100070031</t>
        </is>
      </c>
      <c r="H334" s="9" t="n">
        <v>572</v>
      </c>
      <c r="I334" s="5" t="inlineStr">
        <is>
          <t>DEPÓSITO BANCARIO</t>
        </is>
      </c>
      <c r="J334" s="5" t="inlineStr">
        <is>
          <t>2276 ESTEBAN MAMANI CATORCENO</t>
        </is>
      </c>
    </row>
    <row r="335">
      <c r="A335" s="5" t="inlineStr">
        <is>
          <t>CCAJ-CB11/8/2023</t>
        </is>
      </c>
      <c r="B335" s="6" t="n">
        <v>44937.77982702546</v>
      </c>
      <c r="C335" s="5" t="inlineStr">
        <is>
          <t>3726 MARCELO ROCABADO ROJAS</t>
        </is>
      </c>
      <c r="D335" s="15" t="n">
        <v>45113253971</v>
      </c>
      <c r="E335" s="8" t="inlineStr">
        <is>
          <t>BISA-100070031</t>
        </is>
      </c>
      <c r="H335" s="9" t="n">
        <v>904.59</v>
      </c>
      <c r="I335" s="5" t="inlineStr">
        <is>
          <t>DEPÓSITO BANCARIO</t>
        </is>
      </c>
      <c r="J335" s="5" t="inlineStr">
        <is>
          <t>2276 ESTEBAN MAMANI CATORCENO</t>
        </is>
      </c>
    </row>
    <row r="336">
      <c r="A336" s="5" t="inlineStr">
        <is>
          <t>CCAJ-CB11/8/2023</t>
        </is>
      </c>
      <c r="B336" s="6" t="n">
        <v>44937.77982702546</v>
      </c>
      <c r="C336" s="5" t="inlineStr">
        <is>
          <t>3726 MARCELO ROCABADO ROJAS</t>
        </is>
      </c>
      <c r="D336" s="7" t="n"/>
      <c r="E336" s="8" t="n"/>
      <c r="F336" s="9" t="n">
        <v>8041.2</v>
      </c>
      <c r="I336" s="10" t="inlineStr">
        <is>
          <t>EFECTIVO</t>
        </is>
      </c>
      <c r="J336" s="5" t="inlineStr">
        <is>
          <t>2281 ANGEL DONATO GONZALES CONDORI</t>
        </is>
      </c>
    </row>
    <row r="337">
      <c r="A337" s="5" t="inlineStr">
        <is>
          <t>CCAJ-CB11/8/2023</t>
        </is>
      </c>
      <c r="B337" s="6" t="n">
        <v>44937.77982702546</v>
      </c>
      <c r="C337" s="5" t="inlineStr">
        <is>
          <t>3726 MARCELO ROCABADO ROJAS</t>
        </is>
      </c>
      <c r="D337" s="7" t="n"/>
      <c r="E337" s="8" t="n"/>
      <c r="F337" s="9" t="n">
        <v>18758.1</v>
      </c>
      <c r="I337" s="10" t="inlineStr">
        <is>
          <t>EFECTIVO</t>
        </is>
      </c>
      <c r="J337" s="8" t="inlineStr">
        <is>
          <t>2287 OLVER VACA ARCHONDO</t>
        </is>
      </c>
    </row>
    <row r="338">
      <c r="A338" s="5" t="inlineStr">
        <is>
          <t>CCAJ-CB11/8/2023</t>
        </is>
      </c>
      <c r="B338" s="6" t="n">
        <v>44937.77982702546</v>
      </c>
      <c r="C338" s="5" t="inlineStr">
        <is>
          <t>3726 MARCELO ROCABADO ROJAS</t>
        </is>
      </c>
      <c r="D338" s="7" t="n"/>
      <c r="E338" s="8" t="n"/>
      <c r="F338" s="9" t="n">
        <v>54332.6</v>
      </c>
      <c r="I338" s="10" t="inlineStr">
        <is>
          <t>EFECTIVO</t>
        </is>
      </c>
      <c r="J338" s="5" t="inlineStr">
        <is>
          <t>2378 EDDY DAREN JIMENEZ ROJAS</t>
        </is>
      </c>
    </row>
    <row r="339">
      <c r="A339" s="5" t="inlineStr">
        <is>
          <t>CCAJ-CB11/8/2023</t>
        </is>
      </c>
      <c r="B339" s="6" t="n">
        <v>44937.77982702546</v>
      </c>
      <c r="C339" s="5" t="inlineStr">
        <is>
          <t>3726 MARCELO ROCABADO ROJAS</t>
        </is>
      </c>
      <c r="D339" s="7" t="n"/>
      <c r="E339" s="8" t="n"/>
      <c r="F339" s="9" t="n">
        <v>8114.8</v>
      </c>
      <c r="I339" s="10" t="inlineStr">
        <is>
          <t>EFECTIVO</t>
        </is>
      </c>
      <c r="J339" s="8" t="inlineStr">
        <is>
          <t>2383 MAURO FELIPE CARICARI</t>
        </is>
      </c>
    </row>
    <row r="340">
      <c r="A340" s="5" t="inlineStr">
        <is>
          <t>CCAJ-CB11/8/2023</t>
        </is>
      </c>
      <c r="B340" s="6" t="n">
        <v>44937.77982702546</v>
      </c>
      <c r="C340" s="5" t="inlineStr">
        <is>
          <t>3726 MARCELO ROCABADO ROJAS</t>
        </is>
      </c>
      <c r="D340" s="7" t="n"/>
      <c r="E340" s="8" t="n"/>
      <c r="F340" s="9" t="n">
        <v>14215</v>
      </c>
      <c r="I340" s="10" t="inlineStr">
        <is>
          <t>EFECTIVO</t>
        </is>
      </c>
      <c r="J340" s="5" t="inlineStr">
        <is>
          <t>2537 JUAN CARLOS REVOLLO RODRIGUEZ</t>
        </is>
      </c>
    </row>
    <row r="341">
      <c r="A341" s="5" t="inlineStr">
        <is>
          <t>CCAJ-CB11/8/2023</t>
        </is>
      </c>
      <c r="B341" s="6" t="n">
        <v>44937.77982702546</v>
      </c>
      <c r="C341" s="5" t="inlineStr">
        <is>
          <t>3726 MARCELO ROCABADO ROJAS</t>
        </is>
      </c>
      <c r="D341" s="7" t="n"/>
      <c r="E341" s="8" t="n"/>
      <c r="F341" s="9" t="n">
        <v>8421.700000000001</v>
      </c>
      <c r="I341" s="10" t="inlineStr">
        <is>
          <t>EFECTIVO</t>
        </is>
      </c>
      <c r="J341" s="5" t="inlineStr">
        <is>
          <t>2539 JUAN CARLOS ANGULO ROJAS</t>
        </is>
      </c>
    </row>
    <row r="342">
      <c r="A342" s="5" t="inlineStr">
        <is>
          <t>CCAJ-CB11/8/2023</t>
        </is>
      </c>
      <c r="B342" s="6" t="n">
        <v>44937.77982702546</v>
      </c>
      <c r="C342" s="5" t="inlineStr">
        <is>
          <t>3726 MARCELO ROCABADO ROJAS</t>
        </is>
      </c>
      <c r="D342" s="7" t="n"/>
      <c r="E342" s="8" t="n"/>
      <c r="F342" s="9" t="n">
        <v>9604.1</v>
      </c>
      <c r="I342" s="10" t="inlineStr">
        <is>
          <t>EFECTIVO</t>
        </is>
      </c>
      <c r="J342" s="5" t="inlineStr">
        <is>
          <t>2676 RUDDY AUGUSTO BASTO ZURITA</t>
        </is>
      </c>
    </row>
    <row r="343">
      <c r="A343" s="5" t="inlineStr">
        <is>
          <t>CCAJ-CB11/8/2023</t>
        </is>
      </c>
      <c r="B343" s="6" t="n">
        <v>44937.77982702546</v>
      </c>
      <c r="C343" s="5" t="inlineStr">
        <is>
          <t>3726 MARCELO ROCABADO ROJAS</t>
        </is>
      </c>
      <c r="D343" s="7" t="n"/>
      <c r="E343" s="8" t="n"/>
      <c r="F343" s="9" t="n">
        <v>11939.6</v>
      </c>
      <c r="I343" s="10" t="inlineStr">
        <is>
          <t>EFECTIVO</t>
        </is>
      </c>
      <c r="J343" s="8" t="inlineStr">
        <is>
          <t>2941 EFRAIN MAMANI CAMIÑO</t>
        </is>
      </c>
    </row>
    <row r="344">
      <c r="A344" s="5" t="inlineStr">
        <is>
          <t>CCAJ-CB11/8/2023</t>
        </is>
      </c>
      <c r="B344" s="6" t="n">
        <v>44937.77982702546</v>
      </c>
      <c r="C344" s="5" t="inlineStr">
        <is>
          <t>3726 MARCELO ROCABADO ROJAS</t>
        </is>
      </c>
      <c r="D344" s="7" t="n"/>
      <c r="E344" s="8" t="n"/>
      <c r="F344" s="9" t="n">
        <v>11268.9</v>
      </c>
      <c r="I344" s="10" t="inlineStr">
        <is>
          <t>EFECTIVO</t>
        </is>
      </c>
      <c r="J344" s="5" t="inlineStr">
        <is>
          <t>2979 ROBERTO CARLOS QUINTEROS FLORES</t>
        </is>
      </c>
    </row>
    <row r="345">
      <c r="A345" s="5" t="inlineStr">
        <is>
          <t>CCAJ-CB11/8/2023</t>
        </is>
      </c>
      <c r="B345" s="6" t="n">
        <v>44937.77982702546</v>
      </c>
      <c r="C345" s="5" t="inlineStr">
        <is>
          <t>3726 MARCELO ROCABADO ROJAS</t>
        </is>
      </c>
      <c r="D345" s="7" t="n"/>
      <c r="E345" s="8" t="n"/>
      <c r="F345" s="9" t="n">
        <v>8672.5</v>
      </c>
      <c r="I345" s="10" t="inlineStr">
        <is>
          <t>EFECTIVO</t>
        </is>
      </c>
      <c r="J345" s="5" t="inlineStr">
        <is>
          <t>3791 LIMBERT SALAZAR MALDONADO</t>
        </is>
      </c>
    </row>
    <row r="346">
      <c r="A346" s="5" t="inlineStr">
        <is>
          <t>CCAJ-CB11/8/2023</t>
        </is>
      </c>
      <c r="B346" s="6" t="n">
        <v>44937.77982702546</v>
      </c>
      <c r="C346" s="5" t="inlineStr">
        <is>
          <t>3726 MARCELO ROCABADO ROJAS</t>
        </is>
      </c>
      <c r="D346" s="7" t="n"/>
      <c r="E346" s="8" t="n"/>
      <c r="F346" s="9" t="n">
        <v>7364.3</v>
      </c>
      <c r="I346" s="10" t="inlineStr">
        <is>
          <t>EFECTIVO</t>
        </is>
      </c>
      <c r="J346" s="8" t="inlineStr">
        <is>
          <t>4269 JULY GONZALES - T01</t>
        </is>
      </c>
    </row>
    <row r="347">
      <c r="A347" s="5" t="inlineStr">
        <is>
          <t>CCAJ-CB11/8/2023</t>
        </is>
      </c>
      <c r="B347" s="6" t="n">
        <v>44937.77982702546</v>
      </c>
      <c r="C347" s="5" t="inlineStr">
        <is>
          <t>3726 MARCELO ROCABADO ROJAS</t>
        </is>
      </c>
      <c r="D347" s="7" t="n"/>
      <c r="E347" s="8" t="n"/>
      <c r="F347" s="9" t="n">
        <v>10778.5</v>
      </c>
      <c r="I347" s="10" t="inlineStr">
        <is>
          <t>EFECTIVO</t>
        </is>
      </c>
      <c r="J347" s="8" t="inlineStr">
        <is>
          <t>4269 JULY GONZALES - T02</t>
        </is>
      </c>
    </row>
    <row r="348">
      <c r="A348" s="5" t="inlineStr">
        <is>
          <t>CCAJ-CB11/8/2023</t>
        </is>
      </c>
      <c r="B348" s="6" t="n">
        <v>44937.77982702546</v>
      </c>
      <c r="C348" s="5" t="inlineStr">
        <is>
          <t>3726 MARCELO ROCABADO ROJAS</t>
        </is>
      </c>
      <c r="D348" s="7" t="n"/>
      <c r="E348" s="8" t="n"/>
      <c r="F348" s="9" t="n">
        <v>8032.4</v>
      </c>
      <c r="I348" s="10" t="inlineStr">
        <is>
          <t>EFECTIVO</t>
        </is>
      </c>
      <c r="J348" s="8" t="inlineStr">
        <is>
          <t>4269 JULY GONZALES - T03</t>
        </is>
      </c>
    </row>
    <row r="349">
      <c r="A349" s="5" t="inlineStr">
        <is>
          <t>CCAJ-CB11/8/2023</t>
        </is>
      </c>
      <c r="B349" s="6" t="n">
        <v>44937.77982702546</v>
      </c>
      <c r="C349" s="5" t="inlineStr">
        <is>
          <t>3726 MARCELO ROCABADO ROJAS</t>
        </is>
      </c>
      <c r="D349" s="7" t="n"/>
      <c r="E349" s="8" t="n"/>
      <c r="F349" s="9" t="n">
        <v>11320.4</v>
      </c>
      <c r="I349" s="10" t="inlineStr">
        <is>
          <t>EFECTIVO</t>
        </is>
      </c>
      <c r="J349" s="8" t="inlineStr">
        <is>
          <t>4269 JULY GONZALES - T04</t>
        </is>
      </c>
    </row>
    <row r="350">
      <c r="A350" s="5" t="inlineStr">
        <is>
          <t>CCAJ-CB11/8/2023</t>
        </is>
      </c>
      <c r="B350" s="6" t="n">
        <v>44937.77982702546</v>
      </c>
      <c r="C350" s="5" t="inlineStr">
        <is>
          <t>3726 MARCELO ROCABADO ROJAS</t>
        </is>
      </c>
      <c r="D350" s="7" t="n"/>
      <c r="E350" s="8" t="n"/>
      <c r="F350" s="9" t="n">
        <v>14158.5</v>
      </c>
      <c r="I350" s="10" t="inlineStr">
        <is>
          <t>EFECTIVO</t>
        </is>
      </c>
      <c r="J350" s="8" t="inlineStr">
        <is>
          <t>4269 JULY GONZALES - T05</t>
        </is>
      </c>
    </row>
    <row r="351">
      <c r="A351" s="5" t="inlineStr">
        <is>
          <t>CCAJ-CB11/8/2023</t>
        </is>
      </c>
      <c r="B351" s="6" t="n">
        <v>44937.77982702546</v>
      </c>
      <c r="C351" s="5" t="inlineStr">
        <is>
          <t>3726 MARCELO ROCABADO ROJAS</t>
        </is>
      </c>
      <c r="D351" s="7" t="n"/>
      <c r="E351" s="8" t="n"/>
      <c r="F351" s="9" t="n">
        <v>12030.6</v>
      </c>
      <c r="I351" s="10" t="inlineStr">
        <is>
          <t>EFECTIVO</t>
        </is>
      </c>
      <c r="J351" s="8" t="inlineStr">
        <is>
          <t>4269 JULY GONZALES - T06</t>
        </is>
      </c>
    </row>
    <row r="352">
      <c r="A352" s="5" t="inlineStr">
        <is>
          <t>CCAJ-CB11/8/2023</t>
        </is>
      </c>
      <c r="B352" s="6" t="n">
        <v>44937.77982702546</v>
      </c>
      <c r="C352" s="5" t="inlineStr">
        <is>
          <t>3726 MARCELO ROCABADO ROJAS</t>
        </is>
      </c>
      <c r="D352" s="7" t="n"/>
      <c r="E352" s="8" t="n"/>
      <c r="F352" s="9" t="n">
        <v>3495.6</v>
      </c>
      <c r="I352" s="10" t="inlineStr">
        <is>
          <t>EFECTIVO</t>
        </is>
      </c>
      <c r="J352" s="8" t="inlineStr">
        <is>
          <t>4269 JULY GONZALES - T07</t>
        </is>
      </c>
    </row>
    <row r="353">
      <c r="A353" s="5" t="inlineStr">
        <is>
          <t>CCAJ-CB11/8/2023</t>
        </is>
      </c>
      <c r="B353" s="6" t="n">
        <v>44937.77982702546</v>
      </c>
      <c r="C353" s="5" t="inlineStr">
        <is>
          <t>3726 MARCELO ROCABADO ROJAS</t>
        </is>
      </c>
      <c r="D353" s="7" t="n"/>
      <c r="E353" s="8" t="n"/>
      <c r="F353" s="9" t="n">
        <v>27608.9</v>
      </c>
      <c r="I353" s="10" t="inlineStr">
        <is>
          <t>EFECTIVO</t>
        </is>
      </c>
      <c r="J353" s="8" t="inlineStr">
        <is>
          <t>4861 BRIAN ABAD FLORES CRUZ</t>
        </is>
      </c>
    </row>
    <row r="354">
      <c r="A354" s="11" t="inlineStr">
        <is>
          <t>SAP</t>
        </is>
      </c>
      <c r="B354" s="3" t="n"/>
      <c r="C354" s="3" t="n"/>
      <c r="D354" s="19">
        <f>260457.55+3480</f>
        <v/>
      </c>
      <c r="E354" s="8" t="n"/>
      <c r="F354" s="39">
        <f>SUM(F328:G353)</f>
        <v/>
      </c>
      <c r="H354" s="9" t="n"/>
      <c r="I354" s="10" t="n"/>
      <c r="J354" s="8" t="n"/>
    </row>
    <row r="355">
      <c r="A355" s="13" t="inlineStr">
        <is>
          <t>FECHA</t>
        </is>
      </c>
      <c r="B355" s="13" t="inlineStr">
        <is>
          <t>CIERRE DE CAJA</t>
        </is>
      </c>
      <c r="C355" s="13" t="inlineStr">
        <is>
          <t>IMPORTE</t>
        </is>
      </c>
      <c r="D355" s="7" t="n"/>
      <c r="E355" s="8" t="n"/>
      <c r="H355" s="9" t="n"/>
      <c r="I355" s="10" t="n"/>
      <c r="J355" s="8" t="n"/>
    </row>
    <row r="356" ht="15.75" customHeight="1">
      <c r="D356" s="14" t="n">
        <v>112584185</v>
      </c>
    </row>
    <row r="357" ht="15.75" customHeight="1">
      <c r="D357" s="14" t="n">
        <v>112584226</v>
      </c>
    </row>
    <row r="359">
      <c r="A359" s="1" t="inlineStr">
        <is>
          <t>Cierre Caja</t>
        </is>
      </c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3" t="inlineStr">
        <is>
          <t>Del 12/01/2022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98" t="inlineStr">
        <is>
          <t>Cierre Caja</t>
        </is>
      </c>
      <c r="B361" s="98" t="inlineStr">
        <is>
          <t>Fecha</t>
        </is>
      </c>
      <c r="C361" s="98" t="inlineStr">
        <is>
          <t>Cajero</t>
        </is>
      </c>
      <c r="D361" s="98" t="inlineStr">
        <is>
          <t>Nro Voucher</t>
        </is>
      </c>
      <c r="E361" s="98" t="inlineStr">
        <is>
          <t>Nro Cuenta</t>
        </is>
      </c>
      <c r="F361" s="98" t="inlineStr">
        <is>
          <t>Tipo Ingreso</t>
        </is>
      </c>
      <c r="G361" s="99" t="n"/>
      <c r="H361" s="100" t="n"/>
      <c r="I361" s="98" t="inlineStr">
        <is>
          <t>TIPO DE INGRESO</t>
        </is>
      </c>
      <c r="J361" s="98" t="inlineStr">
        <is>
          <t>Cobrador</t>
        </is>
      </c>
    </row>
    <row r="362">
      <c r="A362" s="101" t="n"/>
      <c r="B362" s="101" t="n"/>
      <c r="C362" s="101" t="n"/>
      <c r="D362" s="101" t="n"/>
      <c r="E362" s="101" t="n"/>
      <c r="F362" s="4" t="inlineStr">
        <is>
          <t>EFECTIVO</t>
        </is>
      </c>
      <c r="G362" s="4" t="inlineStr">
        <is>
          <t>CHEQUE</t>
        </is>
      </c>
      <c r="H362" s="4" t="inlineStr">
        <is>
          <t>TRANSFERENCIA</t>
        </is>
      </c>
      <c r="I362" s="101" t="n"/>
      <c r="J362" s="101" t="n"/>
    </row>
    <row r="363">
      <c r="A363" s="5" t="inlineStr">
        <is>
          <t>CCAJ-CB11/9/2023</t>
        </is>
      </c>
      <c r="B363" s="6" t="n">
        <v>44938.8072230787</v>
      </c>
      <c r="C363" s="5" t="inlineStr">
        <is>
          <t>3726 MARCELO ROCABADO ROJAS</t>
        </is>
      </c>
      <c r="D363" s="15" t="n">
        <v>45143475070</v>
      </c>
      <c r="E363" s="8" t="inlineStr">
        <is>
          <t>BISA-100070031</t>
        </is>
      </c>
      <c r="H363" s="9" t="n">
        <v>168</v>
      </c>
      <c r="I363" s="5" t="inlineStr">
        <is>
          <t>DEPÓSITO BANCARIO</t>
        </is>
      </c>
      <c r="J363" s="5" t="inlineStr">
        <is>
          <t>2276 ESTEBAN MAMANI CATORCENO</t>
        </is>
      </c>
    </row>
    <row r="364">
      <c r="A364" s="5" t="inlineStr">
        <is>
          <t>CCAJ-CB11/9/2023</t>
        </is>
      </c>
      <c r="B364" s="6" t="n">
        <v>44938.8072230787</v>
      </c>
      <c r="C364" s="5" t="inlineStr">
        <is>
          <t>3726 MARCELO ROCABADO ROJAS</t>
        </is>
      </c>
      <c r="D364" s="15" t="n">
        <v>45113254689</v>
      </c>
      <c r="E364" s="8" t="inlineStr">
        <is>
          <t>BISA-100070031</t>
        </is>
      </c>
      <c r="H364" s="9" t="n">
        <v>313.93</v>
      </c>
      <c r="I364" s="5" t="inlineStr">
        <is>
          <t>DEPÓSITO BANCARIO</t>
        </is>
      </c>
      <c r="J364" s="5" t="inlineStr">
        <is>
          <t>2276 ESTEBAN MAMANI CATORCENO</t>
        </is>
      </c>
    </row>
    <row r="365">
      <c r="A365" s="5" t="inlineStr">
        <is>
          <t>CCAJ-CB11/9/2023</t>
        </is>
      </c>
      <c r="B365" s="6" t="n">
        <v>44938.8072230787</v>
      </c>
      <c r="C365" s="5" t="inlineStr">
        <is>
          <t>3726 MARCELO ROCABADO ROJAS</t>
        </is>
      </c>
      <c r="D365" s="15" t="n">
        <v>45133106931</v>
      </c>
      <c r="E365" s="8" t="inlineStr">
        <is>
          <t>BISA-100070031</t>
        </is>
      </c>
      <c r="H365" s="9" t="n">
        <v>519.54</v>
      </c>
      <c r="I365" s="5" t="inlineStr">
        <is>
          <t>DEPÓSITO BANCARIO</t>
        </is>
      </c>
      <c r="J365" s="5" t="inlineStr">
        <is>
          <t>2276 ESTEBAN MAMANI CATORCENO</t>
        </is>
      </c>
    </row>
    <row r="366">
      <c r="A366" s="5" t="inlineStr">
        <is>
          <t>CCAJ-CB11/9/2023</t>
        </is>
      </c>
      <c r="B366" s="6" t="n">
        <v>44938.8072230787</v>
      </c>
      <c r="C366" s="5" t="inlineStr">
        <is>
          <t>3726 MARCELO ROCABADO ROJAS</t>
        </is>
      </c>
      <c r="D366" s="15" t="n">
        <v>45153100405</v>
      </c>
      <c r="E366" s="8" t="inlineStr">
        <is>
          <t>BISA-100070031</t>
        </is>
      </c>
      <c r="H366" s="9" t="n">
        <v>1686.11</v>
      </c>
      <c r="I366" s="5" t="inlineStr">
        <is>
          <t>DEPÓSITO BANCARIO</t>
        </is>
      </c>
      <c r="J366" s="5" t="inlineStr">
        <is>
          <t>2276 ESTEBAN MAMANI CATORCENO</t>
        </is>
      </c>
    </row>
    <row r="367">
      <c r="A367" s="5" t="inlineStr">
        <is>
          <t>CCAJ-CB11/9/2023</t>
        </is>
      </c>
      <c r="B367" s="6" t="n">
        <v>44938.8072230787</v>
      </c>
      <c r="C367" s="5" t="inlineStr">
        <is>
          <t>3726 MARCELO ROCABADO ROJAS</t>
        </is>
      </c>
      <c r="D367" s="15" t="n">
        <v>53512231139</v>
      </c>
      <c r="E367" s="8" t="inlineStr">
        <is>
          <t>BISA-100070031</t>
        </is>
      </c>
      <c r="H367" s="9" t="n">
        <v>927.98</v>
      </c>
      <c r="I367" s="5" t="inlineStr">
        <is>
          <t>DEPÓSITO BANCARIO</t>
        </is>
      </c>
      <c r="J367" s="5" t="inlineStr">
        <is>
          <t>2276 ESTEBAN MAMANI CATORCENO</t>
        </is>
      </c>
    </row>
    <row r="368">
      <c r="A368" s="5" t="inlineStr">
        <is>
          <t>CCAJ-CB11/9/2023</t>
        </is>
      </c>
      <c r="B368" s="6" t="n">
        <v>44938.8072230787</v>
      </c>
      <c r="C368" s="5" t="inlineStr">
        <is>
          <t>3726 MARCELO ROCABADO ROJAS</t>
        </is>
      </c>
      <c r="D368" s="15" t="n">
        <v>45153100268</v>
      </c>
      <c r="E368" s="8" t="inlineStr">
        <is>
          <t>BISA-100070031</t>
        </is>
      </c>
      <c r="H368" s="9" t="n">
        <v>1235.03</v>
      </c>
      <c r="I368" s="5" t="inlineStr">
        <is>
          <t>DEPÓSITO BANCARIO</t>
        </is>
      </c>
      <c r="J368" s="5" t="inlineStr">
        <is>
          <t>2276 ESTEBAN MAMANI CATORCENO</t>
        </is>
      </c>
    </row>
    <row r="369">
      <c r="A369" s="5" t="inlineStr">
        <is>
          <t>CCAJ-CB11/9/2023</t>
        </is>
      </c>
      <c r="B369" s="6" t="n">
        <v>44938.8072230787</v>
      </c>
      <c r="C369" s="5" t="inlineStr">
        <is>
          <t>3726 MARCELO ROCABADO ROJAS</t>
        </is>
      </c>
      <c r="D369" s="7" t="n">
        <v>34704151</v>
      </c>
      <c r="E369" s="8" t="inlineStr">
        <is>
          <t>BANCO UNION-120271437</t>
        </is>
      </c>
      <c r="H369" s="9" t="n">
        <v>12218.12</v>
      </c>
      <c r="I369" s="5" t="inlineStr">
        <is>
          <t>DEPÓSITO BANCARIO</t>
        </is>
      </c>
      <c r="J369" s="5" t="inlineStr">
        <is>
          <t>2276 ESTEBAN MAMANI CATORCENO</t>
        </is>
      </c>
    </row>
    <row r="370">
      <c r="A370" s="5" t="inlineStr">
        <is>
          <t>CCAJ-CB11/9/2023</t>
        </is>
      </c>
      <c r="B370" s="6" t="n">
        <v>44938.8072230787</v>
      </c>
      <c r="C370" s="5" t="inlineStr">
        <is>
          <t>3726 MARCELO ROCABADO ROJAS</t>
        </is>
      </c>
      <c r="D370" s="15" t="n">
        <v>45113256519</v>
      </c>
      <c r="E370" s="8" t="inlineStr">
        <is>
          <t>BISA-100070031</t>
        </is>
      </c>
      <c r="H370" s="9" t="n">
        <v>4759.01</v>
      </c>
      <c r="I370" s="5" t="inlineStr">
        <is>
          <t>DEPÓSITO BANCARIO</t>
        </is>
      </c>
      <c r="J370" s="8" t="inlineStr">
        <is>
          <t>4861 BRIAN ABAD FLORES CRUZ</t>
        </is>
      </c>
    </row>
    <row r="371">
      <c r="A371" s="5" t="inlineStr">
        <is>
          <t>CCAJ-CB11/9/2023</t>
        </is>
      </c>
      <c r="B371" s="6" t="n">
        <v>44938.8072230787</v>
      </c>
      <c r="C371" s="5" t="inlineStr">
        <is>
          <t>3726 MARCELO ROCABADO ROJAS</t>
        </is>
      </c>
      <c r="D371" s="15" t="n">
        <v>451132565191</v>
      </c>
      <c r="E371" s="8" t="inlineStr">
        <is>
          <t>BISA-100070031</t>
        </is>
      </c>
      <c r="H371" s="9" t="n">
        <v>5240.99</v>
      </c>
      <c r="I371" s="5" t="inlineStr">
        <is>
          <t>DEPÓSITO BANCARIO</t>
        </is>
      </c>
      <c r="J371" s="8" t="inlineStr">
        <is>
          <t>4861 BRIAN ABAD FLORES CRUZ</t>
        </is>
      </c>
    </row>
    <row r="372">
      <c r="A372" s="5" t="inlineStr">
        <is>
          <t>CCAJ-CB11/9/2023</t>
        </is>
      </c>
      <c r="B372" s="6" t="n">
        <v>44938.8072230787</v>
      </c>
      <c r="C372" s="5" t="inlineStr">
        <is>
          <t>3726 MARCELO ROCABADO ROJAS</t>
        </is>
      </c>
      <c r="D372" s="15" t="n">
        <v>53212254587</v>
      </c>
      <c r="E372" s="8" t="inlineStr">
        <is>
          <t>BISA-100070031</t>
        </is>
      </c>
      <c r="H372" s="9" t="n">
        <v>560.28</v>
      </c>
      <c r="I372" s="5" t="inlineStr">
        <is>
          <t>DEPÓSITO BANCARIO</t>
        </is>
      </c>
      <c r="J372" s="5" t="inlineStr">
        <is>
          <t>2276 ESTEBAN MAMANI CATORCENO</t>
        </is>
      </c>
    </row>
    <row r="373">
      <c r="A373" s="5" t="inlineStr">
        <is>
          <t>CCAJ-CB11/9/2023</t>
        </is>
      </c>
      <c r="B373" s="6" t="n">
        <v>44938.8072230787</v>
      </c>
      <c r="C373" s="5" t="inlineStr">
        <is>
          <t>3726 MARCELO ROCABADO ROJAS</t>
        </is>
      </c>
      <c r="D373" s="15" t="n">
        <v>45153102041</v>
      </c>
      <c r="E373" s="8" t="inlineStr">
        <is>
          <t>BISA-100070031</t>
        </is>
      </c>
      <c r="H373" s="9" t="n">
        <v>163.51</v>
      </c>
      <c r="I373" s="5" t="inlineStr">
        <is>
          <t>DEPÓSITO BANCARIO</t>
        </is>
      </c>
      <c r="J373" s="5" t="inlineStr">
        <is>
          <t>2276 ESTEBAN MAMANI CATORCENO</t>
        </is>
      </c>
    </row>
    <row r="374">
      <c r="A374" s="5" t="inlineStr">
        <is>
          <t>CCAJ-CB11/9/2023</t>
        </is>
      </c>
      <c r="B374" s="6" t="n">
        <v>44938.8072230787</v>
      </c>
      <c r="C374" s="5" t="inlineStr">
        <is>
          <t>3726 MARCELO ROCABADO ROJAS</t>
        </is>
      </c>
      <c r="D374" s="15" t="n">
        <v>53412223852</v>
      </c>
      <c r="E374" s="8" t="inlineStr">
        <is>
          <t>BISA-100070031</t>
        </is>
      </c>
      <c r="H374" s="9" t="n">
        <v>623.34</v>
      </c>
      <c r="I374" s="5" t="inlineStr">
        <is>
          <t>DEPÓSITO BANCARIO</t>
        </is>
      </c>
      <c r="J374" s="5" t="inlineStr">
        <is>
          <t>2276 ESTEBAN MAMANI CATORCENO</t>
        </is>
      </c>
    </row>
    <row r="375">
      <c r="A375" s="5" t="inlineStr">
        <is>
          <t>CCAJ-CB11/9/2023</t>
        </is>
      </c>
      <c r="B375" s="6" t="n">
        <v>44938.8072230787</v>
      </c>
      <c r="C375" s="5" t="inlineStr">
        <is>
          <t>3726 MARCELO ROCABADO ROJAS</t>
        </is>
      </c>
      <c r="D375" s="15" t="n">
        <v>45163196599</v>
      </c>
      <c r="E375" s="8" t="inlineStr">
        <is>
          <t>BISA-100070031</t>
        </is>
      </c>
      <c r="H375" s="9" t="n">
        <v>1747.79</v>
      </c>
      <c r="I375" s="5" t="inlineStr">
        <is>
          <t>DEPÓSITO BANCARIO</t>
        </is>
      </c>
      <c r="J375" s="5" t="inlineStr">
        <is>
          <t>2276 ESTEBAN MAMANI CATORCENO</t>
        </is>
      </c>
    </row>
    <row r="376">
      <c r="A376" s="5" t="inlineStr">
        <is>
          <t>CCAJ-CB11/9/2023</t>
        </is>
      </c>
      <c r="B376" s="6" t="n">
        <v>44938.8072230787</v>
      </c>
      <c r="C376" s="5" t="inlineStr">
        <is>
          <t>3726 MARCELO ROCABADO ROJAS</t>
        </is>
      </c>
      <c r="D376" s="15" t="n">
        <v>45143475732</v>
      </c>
      <c r="E376" s="8" t="inlineStr">
        <is>
          <t>BISA-100070031</t>
        </is>
      </c>
      <c r="H376" s="9" t="n">
        <v>60.6</v>
      </c>
      <c r="I376" s="5" t="inlineStr">
        <is>
          <t>DEPÓSITO BANCARIO</t>
        </is>
      </c>
      <c r="J376" s="5" t="inlineStr">
        <is>
          <t>2276 ESTEBAN MAMANI CATORCENO</t>
        </is>
      </c>
    </row>
    <row r="377">
      <c r="A377" s="5" t="inlineStr">
        <is>
          <t>CCAJ-CB11/9/2023</t>
        </is>
      </c>
      <c r="B377" s="6" t="n">
        <v>44938.8072230787</v>
      </c>
      <c r="C377" s="5" t="inlineStr">
        <is>
          <t>3726 MARCELO ROCABADO ROJAS</t>
        </is>
      </c>
      <c r="D377" s="15" t="n">
        <v>45143475881</v>
      </c>
      <c r="E377" s="8" t="inlineStr">
        <is>
          <t>BISA-100070031</t>
        </is>
      </c>
      <c r="H377" s="9" t="n">
        <v>191.12</v>
      </c>
      <c r="I377" s="5" t="inlineStr">
        <is>
          <t>DEPÓSITO BANCARIO</t>
        </is>
      </c>
      <c r="J377" s="5" t="inlineStr">
        <is>
          <t>2276 ESTEBAN MAMANI CATORCENO</t>
        </is>
      </c>
    </row>
    <row r="378">
      <c r="A378" s="5" t="inlineStr">
        <is>
          <t>CCAJ-CB11/9/2023</t>
        </is>
      </c>
      <c r="B378" s="6" t="n">
        <v>44938.8072230787</v>
      </c>
      <c r="C378" s="5" t="inlineStr">
        <is>
          <t>3726 MARCELO ROCABADO ROJAS</t>
        </is>
      </c>
      <c r="D378" s="15" t="n">
        <v>53412224260</v>
      </c>
      <c r="E378" s="8" t="inlineStr">
        <is>
          <t>BISA-100070031</t>
        </is>
      </c>
      <c r="H378" s="9" t="n">
        <v>188.65</v>
      </c>
      <c r="I378" s="5" t="inlineStr">
        <is>
          <t>DEPÓSITO BANCARIO</t>
        </is>
      </c>
      <c r="J378" s="5" t="inlineStr">
        <is>
          <t>2276 ESTEBAN MAMANI CATORCENO</t>
        </is>
      </c>
    </row>
    <row r="379">
      <c r="A379" s="5" t="inlineStr">
        <is>
          <t>CCAJ-CB11/9/2023</t>
        </is>
      </c>
      <c r="B379" s="6" t="n">
        <v>44938.8072230787</v>
      </c>
      <c r="C379" s="5" t="inlineStr">
        <is>
          <t>3726 MARCELO ROCABADO ROJAS</t>
        </is>
      </c>
      <c r="D379" s="15" t="n">
        <v>45133108965</v>
      </c>
      <c r="E379" s="8" t="inlineStr">
        <is>
          <t>BISA-100070031</t>
        </is>
      </c>
      <c r="H379" s="9" t="n">
        <v>1452.64</v>
      </c>
      <c r="I379" s="5" t="inlineStr">
        <is>
          <t>DEPÓSITO BANCARIO</t>
        </is>
      </c>
      <c r="J379" s="5" t="inlineStr">
        <is>
          <t>2276 ESTEBAN MAMANI CATORCENO</t>
        </is>
      </c>
    </row>
    <row r="380">
      <c r="A380" s="5" t="inlineStr">
        <is>
          <t>CCAJ-CB11/9/2023</t>
        </is>
      </c>
      <c r="B380" s="6" t="n">
        <v>44938.8072230787</v>
      </c>
      <c r="C380" s="5" t="inlineStr">
        <is>
          <t>3726 MARCELO ROCABADO ROJAS</t>
        </is>
      </c>
      <c r="D380" s="7" t="n"/>
      <c r="E380" s="8" t="n"/>
      <c r="F380" s="9" t="n">
        <v>9604.299999999999</v>
      </c>
      <c r="I380" s="10" t="inlineStr">
        <is>
          <t>EFECTIVO</t>
        </is>
      </c>
      <c r="J380" s="8" t="inlineStr">
        <is>
          <t>4269 JULY GONZALES - T02</t>
        </is>
      </c>
    </row>
    <row r="381">
      <c r="A381" s="5" t="inlineStr">
        <is>
          <t>CCAJ-CB11/9/2023</t>
        </is>
      </c>
      <c r="B381" s="6" t="n">
        <v>44938.8072230787</v>
      </c>
      <c r="C381" s="5" t="inlineStr">
        <is>
          <t>3726 MARCELO ROCABADO ROJAS</t>
        </is>
      </c>
      <c r="D381" s="7" t="n"/>
      <c r="E381" s="8" t="n"/>
      <c r="F381" s="9" t="n">
        <v>7870.6</v>
      </c>
      <c r="I381" s="10" t="inlineStr">
        <is>
          <t>EFECTIVO</t>
        </is>
      </c>
      <c r="J381" s="5" t="inlineStr">
        <is>
          <t>2281 ANGEL DONATO GONZALES CONDORI</t>
        </is>
      </c>
    </row>
    <row r="382">
      <c r="A382" s="5" t="inlineStr">
        <is>
          <t>CCAJ-CB11/9/2023</t>
        </is>
      </c>
      <c r="B382" s="6" t="n">
        <v>44938.8072230787</v>
      </c>
      <c r="C382" s="5" t="inlineStr">
        <is>
          <t>3726 MARCELO ROCABADO ROJAS</t>
        </is>
      </c>
      <c r="D382" s="7" t="n"/>
      <c r="E382" s="8" t="n"/>
      <c r="F382" s="9" t="n">
        <v>20044.8</v>
      </c>
      <c r="I382" s="10" t="inlineStr">
        <is>
          <t>EFECTIVO</t>
        </is>
      </c>
      <c r="J382" s="5" t="inlineStr">
        <is>
          <t>2378 EDDY DAREN JIMENEZ ROJAS</t>
        </is>
      </c>
    </row>
    <row r="383">
      <c r="A383" s="5" t="inlineStr">
        <is>
          <t>CCAJ-CB11/9/2023</t>
        </is>
      </c>
      <c r="B383" s="6" t="n">
        <v>44938.8072230787</v>
      </c>
      <c r="C383" s="5" t="inlineStr">
        <is>
          <t>3726 MARCELO ROCABADO ROJAS</t>
        </is>
      </c>
      <c r="D383" s="7" t="n"/>
      <c r="E383" s="8" t="n"/>
      <c r="F383" s="9" t="n">
        <v>7553.6</v>
      </c>
      <c r="I383" s="10" t="inlineStr">
        <is>
          <t>EFECTIVO</t>
        </is>
      </c>
      <c r="J383" s="8" t="inlineStr">
        <is>
          <t>2383 MAURO FELIPE CARICARI</t>
        </is>
      </c>
    </row>
    <row r="384">
      <c r="A384" s="5" t="inlineStr">
        <is>
          <t>CCAJ-CB11/9/2023</t>
        </is>
      </c>
      <c r="B384" s="6" t="n">
        <v>44938.8072230787</v>
      </c>
      <c r="C384" s="5" t="inlineStr">
        <is>
          <t>3726 MARCELO ROCABADO ROJAS</t>
        </is>
      </c>
      <c r="D384" s="7" t="n"/>
      <c r="E384" s="8" t="n"/>
      <c r="F384" s="9" t="n">
        <v>12844.2</v>
      </c>
      <c r="I384" s="10" t="inlineStr">
        <is>
          <t>EFECTIVO</t>
        </is>
      </c>
      <c r="J384" s="5" t="inlineStr">
        <is>
          <t>2537 JUAN CARLOS REVOLLO RODRIGUEZ</t>
        </is>
      </c>
    </row>
    <row r="385">
      <c r="A385" s="5" t="inlineStr">
        <is>
          <t>CCAJ-CB11/9/2023</t>
        </is>
      </c>
      <c r="B385" s="6" t="n">
        <v>44938.8072230787</v>
      </c>
      <c r="C385" s="5" t="inlineStr">
        <is>
          <t>3726 MARCELO ROCABADO ROJAS</t>
        </is>
      </c>
      <c r="D385" s="7" t="n"/>
      <c r="E385" s="8" t="n"/>
      <c r="F385" s="9" t="n">
        <v>16243.5</v>
      </c>
      <c r="I385" s="10" t="inlineStr">
        <is>
          <t>EFECTIVO</t>
        </is>
      </c>
      <c r="J385" s="5" t="inlineStr">
        <is>
          <t>2539 JUAN CARLOS ANGULO ROJAS</t>
        </is>
      </c>
    </row>
    <row r="386">
      <c r="A386" s="5" t="inlineStr">
        <is>
          <t>CCAJ-CB11/9/2023</t>
        </is>
      </c>
      <c r="B386" s="6" t="n">
        <v>44938.8072230787</v>
      </c>
      <c r="C386" s="5" t="inlineStr">
        <is>
          <t>3726 MARCELO ROCABADO ROJAS</t>
        </is>
      </c>
      <c r="D386" s="7" t="n"/>
      <c r="E386" s="8" t="n"/>
      <c r="F386" s="9" t="n">
        <v>22154</v>
      </c>
      <c r="I386" s="10" t="inlineStr">
        <is>
          <t>EFECTIVO</t>
        </is>
      </c>
      <c r="J386" s="5" t="inlineStr">
        <is>
          <t>2676 RUDDY AUGUSTO BASTO ZURITA</t>
        </is>
      </c>
    </row>
    <row r="387">
      <c r="A387" s="5" t="inlineStr">
        <is>
          <t>CCAJ-CB11/9/2023</t>
        </is>
      </c>
      <c r="B387" s="6" t="n">
        <v>44938.8072230787</v>
      </c>
      <c r="C387" s="5" t="inlineStr">
        <is>
          <t>3726 MARCELO ROCABADO ROJAS</t>
        </is>
      </c>
      <c r="D387" s="7" t="n"/>
      <c r="E387" s="8" t="n"/>
      <c r="F387" s="9" t="n">
        <v>11037</v>
      </c>
      <c r="I387" s="10" t="inlineStr">
        <is>
          <t>EFECTIVO</t>
        </is>
      </c>
      <c r="J387" s="8" t="inlineStr">
        <is>
          <t>2941 EFRAIN MAMANI CAMIÑO</t>
        </is>
      </c>
    </row>
    <row r="388">
      <c r="A388" s="5" t="inlineStr">
        <is>
          <t>CCAJ-CB11/9/2023</t>
        </is>
      </c>
      <c r="B388" s="6" t="n">
        <v>44938.8072230787</v>
      </c>
      <c r="C388" s="5" t="inlineStr">
        <is>
          <t>3726 MARCELO ROCABADO ROJAS</t>
        </is>
      </c>
      <c r="D388" s="7" t="n"/>
      <c r="E388" s="8" t="n"/>
      <c r="F388" s="9" t="n">
        <v>6512</v>
      </c>
      <c r="I388" s="10" t="inlineStr">
        <is>
          <t>EFECTIVO</t>
        </is>
      </c>
      <c r="J388" s="5" t="inlineStr">
        <is>
          <t>2979 ROBERTO CARLOS QUINTEROS FLORES</t>
        </is>
      </c>
    </row>
    <row r="389">
      <c r="A389" s="5" t="inlineStr">
        <is>
          <t>CCAJ-CB11/9/2023</t>
        </is>
      </c>
      <c r="B389" s="6" t="n">
        <v>44938.8072230787</v>
      </c>
      <c r="C389" s="5" t="inlineStr">
        <is>
          <t>3726 MARCELO ROCABADO ROJAS</t>
        </is>
      </c>
      <c r="D389" s="7" t="n"/>
      <c r="E389" s="8" t="n"/>
      <c r="F389" s="9" t="n">
        <v>10868.6</v>
      </c>
      <c r="I389" s="10" t="inlineStr">
        <is>
          <t>EFECTIVO</t>
        </is>
      </c>
      <c r="J389" s="8" t="inlineStr">
        <is>
          <t>4269 JULY GONZALES - T01</t>
        </is>
      </c>
    </row>
    <row r="390">
      <c r="A390" s="5" t="inlineStr">
        <is>
          <t>CCAJ-CB11/9/2023</t>
        </is>
      </c>
      <c r="B390" s="6" t="n">
        <v>44938.8072230787</v>
      </c>
      <c r="C390" s="5" t="inlineStr">
        <is>
          <t>3726 MARCELO ROCABADO ROJAS</t>
        </is>
      </c>
      <c r="D390" s="7" t="n"/>
      <c r="E390" s="8" t="n"/>
      <c r="F390" s="9" t="n">
        <v>10516.5</v>
      </c>
      <c r="I390" s="10" t="inlineStr">
        <is>
          <t>EFECTIVO</t>
        </is>
      </c>
      <c r="J390" s="8" t="inlineStr">
        <is>
          <t>4269 JULY GONZALES - T03</t>
        </is>
      </c>
    </row>
    <row r="391">
      <c r="A391" s="5" t="inlineStr">
        <is>
          <t>CCAJ-CB11/9/2023</t>
        </is>
      </c>
      <c r="B391" s="6" t="n">
        <v>44938.8072230787</v>
      </c>
      <c r="C391" s="5" t="inlineStr">
        <is>
          <t>3726 MARCELO ROCABADO ROJAS</t>
        </is>
      </c>
      <c r="D391" s="7" t="n"/>
      <c r="E391" s="8" t="n"/>
      <c r="F391" s="9" t="n">
        <v>7043</v>
      </c>
      <c r="I391" s="10" t="inlineStr">
        <is>
          <t>EFECTIVO</t>
        </is>
      </c>
      <c r="J391" s="8" t="inlineStr">
        <is>
          <t>4269 JULY GONZALES - T04</t>
        </is>
      </c>
    </row>
    <row r="392">
      <c r="A392" s="5" t="inlineStr">
        <is>
          <t>CCAJ-CB11/9/2023</t>
        </is>
      </c>
      <c r="B392" s="6" t="n">
        <v>44938.8072230787</v>
      </c>
      <c r="C392" s="5" t="inlineStr">
        <is>
          <t>3726 MARCELO ROCABADO ROJAS</t>
        </is>
      </c>
      <c r="D392" s="7" t="n"/>
      <c r="E392" s="8" t="n"/>
      <c r="F392" s="9" t="n">
        <v>16348.5</v>
      </c>
      <c r="I392" s="10" t="inlineStr">
        <is>
          <t>EFECTIVO</t>
        </is>
      </c>
      <c r="J392" s="8" t="inlineStr">
        <is>
          <t>4269 JULY GONZALES - T05</t>
        </is>
      </c>
    </row>
    <row r="393">
      <c r="A393" s="5" t="inlineStr">
        <is>
          <t>CCAJ-CB11/9/2023</t>
        </is>
      </c>
      <c r="B393" s="6" t="n">
        <v>44938.8072230787</v>
      </c>
      <c r="C393" s="5" t="inlineStr">
        <is>
          <t>3726 MARCELO ROCABADO ROJAS</t>
        </is>
      </c>
      <c r="D393" s="7" t="n"/>
      <c r="E393" s="8" t="n"/>
      <c r="F393" s="9" t="n">
        <v>9566.200000000001</v>
      </c>
      <c r="I393" s="10" t="inlineStr">
        <is>
          <t>EFECTIVO</t>
        </is>
      </c>
      <c r="J393" s="8" t="inlineStr">
        <is>
          <t>4269 JULY GONZALES - T06</t>
        </is>
      </c>
    </row>
    <row r="394">
      <c r="A394" s="5" t="inlineStr">
        <is>
          <t>CCAJ-CB11/9/2023</t>
        </is>
      </c>
      <c r="B394" s="6" t="n">
        <v>44938.8072230787</v>
      </c>
      <c r="C394" s="5" t="inlineStr">
        <is>
          <t>3726 MARCELO ROCABADO ROJAS</t>
        </is>
      </c>
      <c r="D394" s="7" t="n"/>
      <c r="E394" s="8" t="n"/>
      <c r="F394" s="9" t="n">
        <v>8437.799999999999</v>
      </c>
      <c r="I394" s="10" t="inlineStr">
        <is>
          <t>EFECTIVO</t>
        </is>
      </c>
      <c r="J394" s="8" t="inlineStr">
        <is>
          <t>4269 JULY GONZALES - T07</t>
        </is>
      </c>
    </row>
    <row r="395">
      <c r="A395" s="5" t="inlineStr">
        <is>
          <t>CCAJ-CB11/9/2023</t>
        </is>
      </c>
      <c r="B395" s="6" t="n">
        <v>44938.8072230787</v>
      </c>
      <c r="C395" s="5" t="inlineStr">
        <is>
          <t>3726 MARCELO ROCABADO ROJAS</t>
        </is>
      </c>
      <c r="D395" s="7" t="n"/>
      <c r="E395" s="8" t="n"/>
      <c r="F395" s="9" t="n">
        <v>49443.6</v>
      </c>
      <c r="I395" s="10" t="inlineStr">
        <is>
          <t>EFECTIVO</t>
        </is>
      </c>
      <c r="J395" s="8" t="inlineStr">
        <is>
          <t>4861 BRIAN ABAD FLORES CRUZ</t>
        </is>
      </c>
    </row>
    <row r="396">
      <c r="A396" s="11" t="inlineStr">
        <is>
          <t>SAP</t>
        </is>
      </c>
      <c r="B396" s="3" t="n"/>
      <c r="C396" s="3" t="n"/>
      <c r="D396" s="7" t="n"/>
      <c r="E396" s="8" t="n"/>
      <c r="F396" s="49">
        <f>SUM(F363:G395)</f>
        <v/>
      </c>
      <c r="I396" s="10" t="n"/>
      <c r="J396" s="8" t="n"/>
    </row>
    <row r="397" ht="15.75" customHeight="1">
      <c r="A397" s="13" t="inlineStr">
        <is>
          <t>FECHA</t>
        </is>
      </c>
      <c r="B397" s="13" t="inlineStr">
        <is>
          <t>CIERRE DE CAJA</t>
        </is>
      </c>
      <c r="C397" s="13" t="inlineStr">
        <is>
          <t>IMPORTE</t>
        </is>
      </c>
      <c r="D397" s="14" t="n">
        <v>112603525</v>
      </c>
      <c r="E397" s="8" t="n"/>
      <c r="F397" s="9" t="n"/>
      <c r="I397" s="10" t="n"/>
      <c r="J397" s="8" t="n"/>
    </row>
    <row r="400">
      <c r="A400" s="1" t="inlineStr">
        <is>
          <t>Cierre Caja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3" t="inlineStr">
        <is>
          <t>Del 13/01/2022</t>
        </is>
      </c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98" t="inlineStr">
        <is>
          <t>Cierre Caja</t>
        </is>
      </c>
      <c r="B402" s="98" t="inlineStr">
        <is>
          <t>Fecha</t>
        </is>
      </c>
      <c r="C402" s="98" t="inlineStr">
        <is>
          <t>Cajero</t>
        </is>
      </c>
      <c r="D402" s="98" t="inlineStr">
        <is>
          <t>Nro Voucher</t>
        </is>
      </c>
      <c r="E402" s="98" t="inlineStr">
        <is>
          <t>Nro Cuenta</t>
        </is>
      </c>
      <c r="F402" s="98" t="inlineStr">
        <is>
          <t>Tipo Ingreso</t>
        </is>
      </c>
      <c r="G402" s="99" t="n"/>
      <c r="H402" s="100" t="n"/>
      <c r="I402" s="98" t="inlineStr">
        <is>
          <t>TIPO DE INGRESO</t>
        </is>
      </c>
      <c r="J402" s="98" t="inlineStr">
        <is>
          <t>Cobrador</t>
        </is>
      </c>
    </row>
    <row r="403">
      <c r="A403" s="101" t="n"/>
      <c r="B403" s="101" t="n"/>
      <c r="C403" s="101" t="n"/>
      <c r="D403" s="101" t="n"/>
      <c r="E403" s="101" t="n"/>
      <c r="F403" s="4" t="inlineStr">
        <is>
          <t>EFECTIVO</t>
        </is>
      </c>
      <c r="G403" s="4" t="inlineStr">
        <is>
          <t>CHEQUE</t>
        </is>
      </c>
      <c r="H403" s="4" t="inlineStr">
        <is>
          <t>TRANSFERENCIA</t>
        </is>
      </c>
      <c r="I403" s="101" t="n"/>
      <c r="J403" s="101" t="n"/>
    </row>
    <row r="404">
      <c r="A404" s="5" t="inlineStr">
        <is>
          <t>CCAJ-CB11/10/2023</t>
        </is>
      </c>
      <c r="B404" s="6" t="n">
        <v>44939.82012284722</v>
      </c>
      <c r="C404" s="5" t="inlineStr">
        <is>
          <t>3726 MARCELO ROCABADO ROJAS</t>
        </is>
      </c>
      <c r="D404" s="7" t="n"/>
      <c r="E404" s="8" t="n"/>
      <c r="G404" s="9" t="n">
        <v>2334.38</v>
      </c>
      <c r="I404" s="10" t="inlineStr">
        <is>
          <t>CHEQUE</t>
        </is>
      </c>
      <c r="J404" s="5" t="inlineStr">
        <is>
          <t>2378 EDDY DAREN JIMENEZ ROJAS</t>
        </is>
      </c>
    </row>
    <row r="405">
      <c r="A405" s="5" t="inlineStr">
        <is>
          <t>CCAJ-CB11/10/2023</t>
        </is>
      </c>
      <c r="B405" s="6" t="n">
        <v>44939.82012284722</v>
      </c>
      <c r="C405" s="5" t="inlineStr">
        <is>
          <t>3726 MARCELO ROCABADO ROJAS</t>
        </is>
      </c>
      <c r="D405" s="7" t="n"/>
      <c r="E405" s="8" t="n"/>
      <c r="G405" s="9" t="n">
        <v>886.87</v>
      </c>
      <c r="I405" s="10" t="inlineStr">
        <is>
          <t>CHEQUE</t>
        </is>
      </c>
      <c r="J405" s="8" t="inlineStr">
        <is>
          <t>4861 BRIAN ABAD FLORES CRUZ</t>
        </is>
      </c>
    </row>
    <row r="406">
      <c r="A406" s="5" t="inlineStr">
        <is>
          <t>CCAJ-CB11/10/2023</t>
        </is>
      </c>
      <c r="B406" s="6" t="n">
        <v>44939.82012284722</v>
      </c>
      <c r="C406" s="5" t="inlineStr">
        <is>
          <t>3726 MARCELO ROCABADO ROJAS</t>
        </is>
      </c>
      <c r="D406" s="15" t="n">
        <v>45143475330</v>
      </c>
      <c r="E406" s="8" t="inlineStr">
        <is>
          <t>BISA-100070031</t>
        </is>
      </c>
      <c r="H406" s="9" t="n">
        <v>3942</v>
      </c>
      <c r="I406" s="5" t="inlineStr">
        <is>
          <t>DEPÓSITO BANCARIO</t>
        </is>
      </c>
      <c r="J406" s="5" t="inlineStr">
        <is>
          <t>2378 EDDY DAREN JIMENEZ ROJAS</t>
        </is>
      </c>
    </row>
    <row r="407">
      <c r="A407" s="5" t="inlineStr">
        <is>
          <t>CCAJ-CB11/10/2023</t>
        </is>
      </c>
      <c r="B407" s="6" t="n">
        <v>44939.82012284722</v>
      </c>
      <c r="C407" s="5" t="inlineStr">
        <is>
          <t>3726 MARCELO ROCABADO ROJAS</t>
        </is>
      </c>
      <c r="D407" s="15" t="n">
        <v>45123239278</v>
      </c>
      <c r="E407" s="8" t="inlineStr">
        <is>
          <t>BISA-100070031</t>
        </is>
      </c>
      <c r="H407" s="9" t="n">
        <v>101.66</v>
      </c>
      <c r="I407" s="5" t="inlineStr">
        <is>
          <t>DEPÓSITO BANCARIO</t>
        </is>
      </c>
      <c r="J407" s="5" t="inlineStr">
        <is>
          <t>2276 ESTEBAN MAMANI CATORCENO</t>
        </is>
      </c>
    </row>
    <row r="408">
      <c r="A408" s="5" t="inlineStr">
        <is>
          <t>CCAJ-CB11/10/2023</t>
        </is>
      </c>
      <c r="B408" s="6" t="n">
        <v>44939.82012284722</v>
      </c>
      <c r="C408" s="5" t="inlineStr">
        <is>
          <t>3726 MARCELO ROCABADO ROJAS</t>
        </is>
      </c>
      <c r="D408" s="15" t="n">
        <v>45123240487</v>
      </c>
      <c r="E408" s="8" t="inlineStr">
        <is>
          <t>BISA-100070031</t>
        </is>
      </c>
      <c r="H408" s="9" t="n">
        <v>14632.58</v>
      </c>
      <c r="I408" s="5" t="inlineStr">
        <is>
          <t>DEPÓSITO BANCARIO</t>
        </is>
      </c>
      <c r="J408" s="5" t="inlineStr">
        <is>
          <t>2276 ESTEBAN MAMANI CATORCENO</t>
        </is>
      </c>
    </row>
    <row r="409">
      <c r="A409" s="5" t="inlineStr">
        <is>
          <t>CCAJ-CB11/10/2023</t>
        </is>
      </c>
      <c r="B409" s="6" t="n">
        <v>44939.82012284722</v>
      </c>
      <c r="C409" s="5" t="inlineStr">
        <is>
          <t>3726 MARCELO ROCABADO ROJAS</t>
        </is>
      </c>
      <c r="D409" s="15" t="n">
        <v>23550682113</v>
      </c>
      <c r="E409" s="8" t="inlineStr">
        <is>
          <t>BISA-100070031</t>
        </is>
      </c>
      <c r="H409" s="9" t="n">
        <v>2000</v>
      </c>
      <c r="I409" s="5" t="inlineStr">
        <is>
          <t>DEPÓSITO BANCARIO</t>
        </is>
      </c>
      <c r="J409" s="5" t="inlineStr">
        <is>
          <t>2378 EDDY DAREN JIMENEZ ROJAS</t>
        </is>
      </c>
    </row>
    <row r="410">
      <c r="A410" s="5" t="inlineStr">
        <is>
          <t>CCAJ-CB11/10/2023</t>
        </is>
      </c>
      <c r="B410" s="6" t="n">
        <v>44939.82012284722</v>
      </c>
      <c r="C410" s="5" t="inlineStr">
        <is>
          <t>3726 MARCELO ROCABADO ROJAS</t>
        </is>
      </c>
      <c r="D410" s="15" t="n">
        <v>23550682114</v>
      </c>
      <c r="E410" s="8" t="inlineStr">
        <is>
          <t>BISA-100070031</t>
        </is>
      </c>
      <c r="H410" s="9" t="n">
        <v>970</v>
      </c>
      <c r="I410" s="5" t="inlineStr">
        <is>
          <t>DEPÓSITO BANCARIO</t>
        </is>
      </c>
      <c r="J410" s="5" t="inlineStr">
        <is>
          <t>2378 EDDY DAREN JIMENEZ ROJAS</t>
        </is>
      </c>
    </row>
    <row r="411">
      <c r="A411" s="5" t="inlineStr">
        <is>
          <t>CCAJ-CB11/10/2023</t>
        </is>
      </c>
      <c r="B411" s="6" t="n">
        <v>44939.82012284722</v>
      </c>
      <c r="C411" s="5" t="inlineStr">
        <is>
          <t>3726 MARCELO ROCABADO ROJAS</t>
        </is>
      </c>
      <c r="D411" s="15" t="n">
        <v>45153104908</v>
      </c>
      <c r="E411" s="8" t="inlineStr">
        <is>
          <t>BISA-100070031</t>
        </is>
      </c>
      <c r="H411" s="9" t="n">
        <v>279.94</v>
      </c>
      <c r="I411" s="5" t="inlineStr">
        <is>
          <t>DEPÓSITO BANCARIO</t>
        </is>
      </c>
      <c r="J411" s="5" t="inlineStr">
        <is>
          <t>2276 ESTEBAN MAMANI CATORCENO</t>
        </is>
      </c>
    </row>
    <row r="412">
      <c r="A412" s="5" t="inlineStr">
        <is>
          <t>CCAJ-CB11/10/2023</t>
        </is>
      </c>
      <c r="B412" s="6" t="n">
        <v>44939.82012284722</v>
      </c>
      <c r="C412" s="5" t="inlineStr">
        <is>
          <t>3726 MARCELO ROCABADO ROJAS</t>
        </is>
      </c>
      <c r="D412" s="15" t="n">
        <v>23550682115</v>
      </c>
      <c r="E412" s="8" t="inlineStr">
        <is>
          <t>BISA-100070031</t>
        </is>
      </c>
      <c r="H412" s="9" t="n">
        <v>30</v>
      </c>
      <c r="I412" s="5" t="inlineStr">
        <is>
          <t>DEPÓSITO BANCARIO</t>
        </is>
      </c>
      <c r="J412" s="5" t="inlineStr">
        <is>
          <t>2378 EDDY DAREN JIMENEZ ROJAS</t>
        </is>
      </c>
    </row>
    <row r="413">
      <c r="A413" s="5" t="inlineStr">
        <is>
          <t>CCAJ-CB11/10/2023</t>
        </is>
      </c>
      <c r="B413" s="6" t="n">
        <v>44939.82012284722</v>
      </c>
      <c r="C413" s="5" t="inlineStr">
        <is>
          <t>3726 MARCELO ROCABADO ROJAS</t>
        </is>
      </c>
      <c r="D413" s="15" t="n">
        <v>45153104924</v>
      </c>
      <c r="E413" s="8" t="inlineStr">
        <is>
          <t>BISA-100070031</t>
        </is>
      </c>
      <c r="H413" s="9" t="n">
        <v>434.98</v>
      </c>
      <c r="I413" s="5" t="inlineStr">
        <is>
          <t>DEPÓSITO BANCARIO</t>
        </is>
      </c>
      <c r="J413" s="5" t="inlineStr">
        <is>
          <t>2276 ESTEBAN MAMANI CATORCENO</t>
        </is>
      </c>
    </row>
    <row r="414">
      <c r="A414" s="5" t="inlineStr">
        <is>
          <t>CCAJ-CB11/10/2023</t>
        </is>
      </c>
      <c r="B414" s="6" t="n">
        <v>44939.82012284722</v>
      </c>
      <c r="C414" s="5" t="inlineStr">
        <is>
          <t>3726 MARCELO ROCABADO ROJAS</t>
        </is>
      </c>
      <c r="D414" s="15" t="n">
        <v>45123241278</v>
      </c>
      <c r="E414" s="8" t="inlineStr">
        <is>
          <t>BISA-100070031</t>
        </is>
      </c>
      <c r="H414" s="9" t="n">
        <v>32760</v>
      </c>
      <c r="I414" s="5" t="inlineStr">
        <is>
          <t>DEPÓSITO BANCARIO</t>
        </is>
      </c>
      <c r="J414" s="5" t="inlineStr">
        <is>
          <t>2378 EDDY DAREN JIMENEZ ROJAS</t>
        </is>
      </c>
    </row>
    <row r="415">
      <c r="A415" s="5" t="inlineStr">
        <is>
          <t>CCAJ-CB11/10/2023</t>
        </is>
      </c>
      <c r="B415" s="6" t="n">
        <v>44939.82012284722</v>
      </c>
      <c r="C415" s="5" t="inlineStr">
        <is>
          <t>3726 MARCELO ROCABADO ROJAS</t>
        </is>
      </c>
      <c r="D415" s="15" t="n">
        <v>45113259255</v>
      </c>
      <c r="E415" s="8" t="inlineStr">
        <is>
          <t>BISA-100070031</t>
        </is>
      </c>
      <c r="H415" s="9" t="n">
        <v>64.98999999999999</v>
      </c>
      <c r="I415" s="5" t="inlineStr">
        <is>
          <t>DEPÓSITO BANCARIO</t>
        </is>
      </c>
      <c r="J415" s="5" t="inlineStr">
        <is>
          <t>2276 ESTEBAN MAMANI CATORCENO</t>
        </is>
      </c>
    </row>
    <row r="416">
      <c r="A416" s="5" t="inlineStr">
        <is>
          <t>CCAJ-CB11/10/2023</t>
        </is>
      </c>
      <c r="B416" s="6" t="n">
        <v>44939.82012284722</v>
      </c>
      <c r="C416" s="5" t="inlineStr">
        <is>
          <t>3726 MARCELO ROCABADO ROJAS</t>
        </is>
      </c>
      <c r="D416" s="15" t="n">
        <v>45133111201</v>
      </c>
      <c r="E416" s="8" t="inlineStr">
        <is>
          <t>BISA-100070031</t>
        </is>
      </c>
      <c r="H416" s="9" t="n">
        <v>516.01</v>
      </c>
      <c r="I416" s="5" t="inlineStr">
        <is>
          <t>DEPÓSITO BANCARIO</t>
        </is>
      </c>
      <c r="J416" s="5" t="inlineStr">
        <is>
          <t>2276 ESTEBAN MAMANI CATORCENO</t>
        </is>
      </c>
    </row>
    <row r="417">
      <c r="A417" s="5" t="inlineStr">
        <is>
          <t>CCAJ-CB11/10/2023</t>
        </is>
      </c>
      <c r="B417" s="6" t="n">
        <v>44939.82012284722</v>
      </c>
      <c r="C417" s="5" t="inlineStr">
        <is>
          <t>3726 MARCELO ROCABADO ROJAS</t>
        </is>
      </c>
      <c r="D417" s="15" t="n">
        <v>53712240126</v>
      </c>
      <c r="E417" s="8" t="inlineStr">
        <is>
          <t>BISA-100070031</t>
        </is>
      </c>
      <c r="H417" s="9" t="n">
        <v>872.5</v>
      </c>
      <c r="I417" s="5" t="inlineStr">
        <is>
          <t>DEPÓSITO BANCARIO</t>
        </is>
      </c>
      <c r="J417" s="5" t="inlineStr">
        <is>
          <t>2276 ESTEBAN MAMANI CATORCENO</t>
        </is>
      </c>
    </row>
    <row r="418">
      <c r="A418" s="5" t="inlineStr">
        <is>
          <t>CCAJ-CB11/10/2023</t>
        </is>
      </c>
      <c r="B418" s="6" t="n">
        <v>44939.82012284722</v>
      </c>
      <c r="C418" s="5" t="inlineStr">
        <is>
          <t>3726 MARCELO ROCABADO ROJAS</t>
        </is>
      </c>
      <c r="D418" s="15" t="n">
        <v>45133109162</v>
      </c>
      <c r="E418" s="8" t="inlineStr">
        <is>
          <t>BISA-100070031</t>
        </is>
      </c>
      <c r="H418" s="9" t="n">
        <v>326.08</v>
      </c>
      <c r="I418" s="5" t="inlineStr">
        <is>
          <t>DEPÓSITO BANCARIO</t>
        </is>
      </c>
      <c r="J418" s="5" t="inlineStr">
        <is>
          <t>2276 ESTEBAN MAMANI CATORCENO</t>
        </is>
      </c>
    </row>
    <row r="419">
      <c r="A419" s="5" t="inlineStr">
        <is>
          <t>CCAJ-CB11/10/202</t>
        </is>
      </c>
      <c r="B419" s="6" t="n">
        <v>44939.82012284722</v>
      </c>
      <c r="C419" s="5" t="inlineStr">
        <is>
          <t>3726 MARCELO ROCABADO ROJAS</t>
        </is>
      </c>
      <c r="D419" s="7" t="n"/>
      <c r="E419" s="8" t="n"/>
      <c r="F419" s="9" t="n">
        <v>26889</v>
      </c>
      <c r="I419" s="10" t="inlineStr">
        <is>
          <t>EFECTIVO</t>
        </is>
      </c>
      <c r="J419" s="5" t="inlineStr">
        <is>
          <t>2378 EDDY DAREN JIMENEZ ROJAS</t>
        </is>
      </c>
    </row>
    <row r="420">
      <c r="A420" s="5" t="inlineStr">
        <is>
          <t>CCAJ-CB11/10/2023</t>
        </is>
      </c>
      <c r="B420" s="6" t="n">
        <v>44939.82012284722</v>
      </c>
      <c r="C420" s="5" t="inlineStr">
        <is>
          <t>3726 MARCELO ROCABADO ROJAS</t>
        </is>
      </c>
      <c r="D420" s="7" t="n"/>
      <c r="E420" s="8" t="n"/>
      <c r="F420" s="9" t="n">
        <v>9467.799999999999</v>
      </c>
      <c r="I420" s="10" t="inlineStr">
        <is>
          <t>EFECTIVO</t>
        </is>
      </c>
      <c r="J420" s="5" t="inlineStr">
        <is>
          <t>2281 ANGEL DONATO GONZALES CONDORI</t>
        </is>
      </c>
    </row>
    <row r="421">
      <c r="A421" s="5" t="inlineStr">
        <is>
          <t>CCAJ-CB11/10/2023</t>
        </is>
      </c>
      <c r="B421" s="6" t="n">
        <v>44939.82012284722</v>
      </c>
      <c r="C421" s="5" t="inlineStr">
        <is>
          <t>3726 MARCELO ROCABADO ROJAS</t>
        </is>
      </c>
      <c r="D421" s="7" t="n"/>
      <c r="E421" s="8" t="n"/>
      <c r="F421" s="9" t="n">
        <v>12018.4</v>
      </c>
      <c r="I421" s="10" t="inlineStr">
        <is>
          <t>EFECTIVO</t>
        </is>
      </c>
      <c r="J421" s="5" t="inlineStr">
        <is>
          <t>2286 JOSE MARCELO NOGALES SUAREZ</t>
        </is>
      </c>
    </row>
    <row r="422">
      <c r="A422" s="5" t="inlineStr">
        <is>
          <t>CCAJ-CB11/10/2023</t>
        </is>
      </c>
      <c r="B422" s="6" t="n">
        <v>44939.82012284722</v>
      </c>
      <c r="C422" s="5" t="inlineStr">
        <is>
          <t>3726 MARCELO ROCABADO ROJAS</t>
        </is>
      </c>
      <c r="D422" s="7" t="n"/>
      <c r="E422" s="8" t="n"/>
      <c r="F422" s="9" t="n">
        <v>7408.3</v>
      </c>
      <c r="I422" s="10" t="inlineStr">
        <is>
          <t>EFECTIVO</t>
        </is>
      </c>
      <c r="J422" s="8" t="inlineStr">
        <is>
          <t>2383 MAURO FELIPE CARICARI</t>
        </is>
      </c>
    </row>
    <row r="423">
      <c r="A423" s="5" t="inlineStr">
        <is>
          <t>CCAJ-CB11/10/2023</t>
        </is>
      </c>
      <c r="B423" s="6" t="n">
        <v>44939.82012284722</v>
      </c>
      <c r="C423" s="5" t="inlineStr">
        <is>
          <t>3726 MARCELO ROCABADO ROJAS</t>
        </is>
      </c>
      <c r="D423" s="7" t="n"/>
      <c r="E423" s="8" t="n"/>
      <c r="F423" s="9" t="n">
        <v>17701</v>
      </c>
      <c r="I423" s="10" t="inlineStr">
        <is>
          <t>EFECTIVO</t>
        </is>
      </c>
      <c r="J423" s="5" t="inlineStr">
        <is>
          <t>2537 JUAN CARLOS REVOLLO RODRIGUEZ</t>
        </is>
      </c>
    </row>
    <row r="424">
      <c r="A424" s="5" t="inlineStr">
        <is>
          <t>CCAJ-CB11/10/2023</t>
        </is>
      </c>
      <c r="B424" s="6" t="n">
        <v>44939.82012284722</v>
      </c>
      <c r="C424" s="5" t="inlineStr">
        <is>
          <t>3726 MARCELO ROCABADO ROJAS</t>
        </is>
      </c>
      <c r="D424" s="7" t="n"/>
      <c r="E424" s="8" t="n"/>
      <c r="F424" s="9" t="n">
        <v>19049.7</v>
      </c>
      <c r="I424" s="10" t="inlineStr">
        <is>
          <t>EFECTIVO</t>
        </is>
      </c>
      <c r="J424" s="5" t="inlineStr">
        <is>
          <t>2539 JUAN CARLOS ANGULO ROJAS</t>
        </is>
      </c>
    </row>
    <row r="425">
      <c r="A425" s="5" t="inlineStr">
        <is>
          <t>CCAJ-CB11/10/2023</t>
        </is>
      </c>
      <c r="B425" s="6" t="n">
        <v>44939.82012284722</v>
      </c>
      <c r="C425" s="5" t="inlineStr">
        <is>
          <t>3726 MARCELO ROCABADO ROJAS</t>
        </is>
      </c>
      <c r="D425" s="7" t="n"/>
      <c r="E425" s="8" t="n"/>
      <c r="F425" s="9" t="n">
        <v>15561.7</v>
      </c>
      <c r="I425" s="10" t="inlineStr">
        <is>
          <t>EFECTIVO</t>
        </is>
      </c>
      <c r="J425" s="5" t="inlineStr">
        <is>
          <t>2676 RUDDY AUGUSTO BASTO ZURITA</t>
        </is>
      </c>
    </row>
    <row r="426">
      <c r="A426" s="5" t="inlineStr">
        <is>
          <t>CCAJ-CB11/10/2023</t>
        </is>
      </c>
      <c r="B426" s="6" t="n">
        <v>44939.82012284722</v>
      </c>
      <c r="C426" s="5" t="inlineStr">
        <is>
          <t>3726 MARCELO ROCABADO ROJAS</t>
        </is>
      </c>
      <c r="D426" s="7" t="n"/>
      <c r="E426" s="8" t="n"/>
      <c r="F426" s="9" t="n">
        <v>17905.6</v>
      </c>
      <c r="I426" s="10" t="inlineStr">
        <is>
          <t>EFECTIVO</t>
        </is>
      </c>
      <c r="J426" s="8" t="inlineStr">
        <is>
          <t>2941 EFRAIN MAMANI CAMIÑO</t>
        </is>
      </c>
    </row>
    <row r="427">
      <c r="A427" s="5" t="inlineStr">
        <is>
          <t>CCAJ-CB11/10/2023</t>
        </is>
      </c>
      <c r="B427" s="6" t="n">
        <v>44939.82012284722</v>
      </c>
      <c r="C427" s="5" t="inlineStr">
        <is>
          <t>3726 MARCELO ROCABADO ROJAS</t>
        </is>
      </c>
      <c r="D427" s="7" t="n"/>
      <c r="E427" s="8" t="n"/>
      <c r="F427" s="9" t="n">
        <v>14515.1</v>
      </c>
      <c r="I427" s="10" t="inlineStr">
        <is>
          <t>EFECTIVO</t>
        </is>
      </c>
      <c r="J427" s="5" t="inlineStr">
        <is>
          <t>2979 ROBERTO CARLOS QUINTEROS FLORES</t>
        </is>
      </c>
    </row>
    <row r="428">
      <c r="A428" s="5" t="inlineStr">
        <is>
          <t>CCAJ-CB11/10/2023</t>
        </is>
      </c>
      <c r="B428" s="6" t="n">
        <v>44939.82012284722</v>
      </c>
      <c r="C428" s="5" t="inlineStr">
        <is>
          <t>3726 MARCELO ROCABADO ROJAS</t>
        </is>
      </c>
      <c r="D428" s="7" t="n"/>
      <c r="E428" s="8" t="n"/>
      <c r="F428" s="9" t="n">
        <v>53286</v>
      </c>
      <c r="I428" s="10" t="inlineStr">
        <is>
          <t>EFECTIVO</t>
        </is>
      </c>
      <c r="J428" s="5" t="inlineStr">
        <is>
          <t>3791 LIMBERT SALAZAR MALDONADO</t>
        </is>
      </c>
    </row>
    <row r="429">
      <c r="A429" s="5" t="inlineStr">
        <is>
          <t>CCAJ-CB11/10/2023</t>
        </is>
      </c>
      <c r="B429" s="6" t="n">
        <v>44939.82012284722</v>
      </c>
      <c r="C429" s="5" t="inlineStr">
        <is>
          <t>3726 MARCELO ROCABADO ROJAS</t>
        </is>
      </c>
      <c r="D429" s="7" t="n"/>
      <c r="E429" s="8" t="n"/>
      <c r="F429" s="9" t="n">
        <v>8476.1</v>
      </c>
      <c r="I429" s="10" t="inlineStr">
        <is>
          <t>EFECTIVO</t>
        </is>
      </c>
      <c r="J429" s="8" t="inlineStr">
        <is>
          <t>4269 JULY GONZALES - T01</t>
        </is>
      </c>
    </row>
    <row r="430">
      <c r="A430" s="5" t="inlineStr">
        <is>
          <t>CCAJ-CB11/10/2023</t>
        </is>
      </c>
      <c r="B430" s="6" t="n">
        <v>44939.82012284722</v>
      </c>
      <c r="C430" s="5" t="inlineStr">
        <is>
          <t>3726 MARCELO ROCABADO ROJAS</t>
        </is>
      </c>
      <c r="D430" s="7" t="n"/>
      <c r="E430" s="8" t="n"/>
      <c r="F430" s="9" t="n">
        <v>10825.6</v>
      </c>
      <c r="I430" s="10" t="inlineStr">
        <is>
          <t>EFECTIVO</t>
        </is>
      </c>
      <c r="J430" s="8" t="inlineStr">
        <is>
          <t>4269 JULY GONZALES - T02</t>
        </is>
      </c>
    </row>
    <row r="431">
      <c r="A431" s="5" t="inlineStr">
        <is>
          <t>CCAJ-CB11/10/2023</t>
        </is>
      </c>
      <c r="B431" s="6" t="n">
        <v>44939.82012284722</v>
      </c>
      <c r="C431" s="5" t="inlineStr">
        <is>
          <t>3726 MARCELO ROCABADO ROJAS</t>
        </is>
      </c>
      <c r="D431" s="7" t="n"/>
      <c r="E431" s="8" t="n"/>
      <c r="F431" s="9" t="n">
        <v>7558.6</v>
      </c>
      <c r="I431" s="10" t="inlineStr">
        <is>
          <t>EFECTIVO</t>
        </is>
      </c>
      <c r="J431" s="8" t="inlineStr">
        <is>
          <t>4269 JULY GONZALES - T03</t>
        </is>
      </c>
    </row>
    <row r="432">
      <c r="A432" s="5" t="inlineStr">
        <is>
          <t>CCAJ-CB11/10/2023</t>
        </is>
      </c>
      <c r="B432" s="6" t="n">
        <v>44939.82012284722</v>
      </c>
      <c r="C432" s="5" t="inlineStr">
        <is>
          <t>3726 MARCELO ROCABADO ROJAS</t>
        </is>
      </c>
      <c r="D432" s="7" t="n"/>
      <c r="E432" s="8" t="n"/>
      <c r="F432" s="9" t="n">
        <v>588.7</v>
      </c>
      <c r="I432" s="10" t="inlineStr">
        <is>
          <t>EFECTIVO</t>
        </is>
      </c>
      <c r="J432" s="8" t="inlineStr">
        <is>
          <t>4269 JULY GONZALES - T04</t>
        </is>
      </c>
    </row>
    <row r="433">
      <c r="A433" s="5" t="inlineStr">
        <is>
          <t>CCAJ-CB11/10/2023</t>
        </is>
      </c>
      <c r="B433" s="6" t="n">
        <v>44939.82012284722</v>
      </c>
      <c r="C433" s="5" t="inlineStr">
        <is>
          <t>3726 MARCELO ROCABADO ROJAS</t>
        </is>
      </c>
      <c r="D433" s="7" t="n"/>
      <c r="E433" s="8" t="n"/>
      <c r="F433" s="9" t="n">
        <v>14615.8</v>
      </c>
      <c r="I433" s="10" t="inlineStr">
        <is>
          <t>EFECTIVO</t>
        </is>
      </c>
      <c r="J433" s="8" t="inlineStr">
        <is>
          <t>4269 JULY GONZALES - T05</t>
        </is>
      </c>
    </row>
    <row r="434">
      <c r="A434" s="5" t="inlineStr">
        <is>
          <t>CCAJ-CB11/10/2023</t>
        </is>
      </c>
      <c r="B434" s="6" t="n">
        <v>44939.82012284722</v>
      </c>
      <c r="C434" s="5" t="inlineStr">
        <is>
          <t>3726 MARCELO ROCABADO ROJAS</t>
        </is>
      </c>
      <c r="D434" s="7" t="n"/>
      <c r="E434" s="8" t="n"/>
      <c r="F434" s="9" t="n">
        <v>16448.2</v>
      </c>
      <c r="I434" s="10" t="inlineStr">
        <is>
          <t>EFECTIVO</t>
        </is>
      </c>
      <c r="J434" s="8" t="inlineStr">
        <is>
          <t>4269 JULY GONZALES - T06</t>
        </is>
      </c>
    </row>
    <row r="435">
      <c r="A435" s="5" t="inlineStr">
        <is>
          <t>CCAJ-CB11/10/2023</t>
        </is>
      </c>
      <c r="B435" s="6" t="n">
        <v>44939.82012284722</v>
      </c>
      <c r="C435" s="5" t="inlineStr">
        <is>
          <t>3726 MARCELO ROCABADO ROJAS</t>
        </is>
      </c>
      <c r="D435" s="7" t="n"/>
      <c r="E435" s="8" t="n"/>
      <c r="F435" s="9" t="n">
        <v>5936</v>
      </c>
      <c r="I435" s="10" t="inlineStr">
        <is>
          <t>EFECTIVO</t>
        </is>
      </c>
      <c r="J435" s="8" t="inlineStr">
        <is>
          <t>4269 JULY GONZALES - T07</t>
        </is>
      </c>
    </row>
    <row r="436">
      <c r="A436" s="5" t="inlineStr">
        <is>
          <t>CCAJ-CB11/10/2023</t>
        </is>
      </c>
      <c r="B436" s="6" t="n">
        <v>44939.82012284722</v>
      </c>
      <c r="C436" s="5" t="inlineStr">
        <is>
          <t>3726 MARCELO ROCABADO ROJAS</t>
        </is>
      </c>
      <c r="D436" s="7" t="n"/>
      <c r="E436" s="8" t="n"/>
      <c r="F436" s="9" t="n">
        <v>189608.5</v>
      </c>
      <c r="I436" s="10" t="inlineStr">
        <is>
          <t>EFECTIVO</t>
        </is>
      </c>
      <c r="J436" s="8" t="inlineStr">
        <is>
          <t>4861 BRIAN ABAD FLORES CRUZ</t>
        </is>
      </c>
    </row>
    <row r="437">
      <c r="A437" s="5" t="inlineStr">
        <is>
          <t>CCAJ-CB11/10/2023</t>
        </is>
      </c>
      <c r="B437" s="6" t="n">
        <v>44939.82012284722</v>
      </c>
      <c r="C437" s="5" t="inlineStr">
        <is>
          <t>3726 MARCELO ROCABADO ROJAS</t>
        </is>
      </c>
      <c r="D437" s="7" t="n"/>
      <c r="E437" s="8" t="n"/>
      <c r="F437" s="9" t="n">
        <v>4193.1</v>
      </c>
      <c r="I437" s="10" t="inlineStr">
        <is>
          <t>EFECTIVO</t>
        </is>
      </c>
      <c r="J437" s="5" t="inlineStr">
        <is>
          <t>4771 CHRISTIAN LEDEZMA - T10</t>
        </is>
      </c>
    </row>
    <row r="438">
      <c r="A438" s="11" t="inlineStr">
        <is>
          <t>SAP</t>
        </is>
      </c>
      <c r="B438" s="3" t="n"/>
      <c r="C438" s="3" t="n"/>
      <c r="D438" s="19">
        <f>437178.45+18096</f>
        <v/>
      </c>
      <c r="E438" s="8" t="n"/>
      <c r="F438" s="39">
        <f>SUM(F404:G437)</f>
        <v/>
      </c>
      <c r="H438" s="9" t="n"/>
      <c r="I438" s="10" t="n"/>
      <c r="J438" s="8" t="n"/>
    </row>
    <row r="439">
      <c r="A439" s="13" t="inlineStr">
        <is>
          <t>FECHA</t>
        </is>
      </c>
      <c r="B439" s="13" t="inlineStr">
        <is>
          <t>CIERRE DE CAJA</t>
        </is>
      </c>
      <c r="C439" s="13" t="inlineStr">
        <is>
          <t>IMPORTE</t>
        </is>
      </c>
      <c r="D439" s="7" t="n"/>
      <c r="E439" s="8" t="n"/>
      <c r="H439" s="9" t="n"/>
      <c r="I439" s="10" t="n"/>
      <c r="J439" s="8" t="n"/>
    </row>
    <row r="440" ht="15.75" customHeight="1">
      <c r="A440" s="5" t="n"/>
      <c r="B440" s="6" t="n"/>
      <c r="C440" s="5" t="n"/>
      <c r="D440" s="14" t="n">
        <v>112603526</v>
      </c>
      <c r="E440" s="8" t="n"/>
      <c r="H440" s="9" t="n"/>
      <c r="I440" s="10" t="n"/>
      <c r="J440" s="8" t="n"/>
    </row>
    <row r="441" ht="15.75" customHeight="1">
      <c r="A441" s="5" t="n"/>
      <c r="B441" s="6" t="n"/>
      <c r="C441" s="5" t="n"/>
      <c r="D441" s="14" t="n">
        <v>112603563</v>
      </c>
      <c r="E441" s="8" t="n"/>
      <c r="H441" s="9" t="n"/>
      <c r="I441" s="10" t="n"/>
      <c r="J441" s="8" t="n"/>
    </row>
    <row r="442">
      <c r="A442" s="5" t="n"/>
      <c r="B442" s="6" t="n"/>
      <c r="C442" s="5" t="n"/>
      <c r="D442" s="7" t="n"/>
      <c r="E442" s="8" t="n"/>
      <c r="H442" s="9" t="n"/>
      <c r="I442" s="10" t="n"/>
      <c r="J442" s="8" t="n"/>
    </row>
    <row r="443">
      <c r="A443" s="1" t="inlineStr">
        <is>
          <t>Cierre Caja</t>
        </is>
      </c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3" t="inlineStr">
        <is>
          <t>Del 14/01/2022</t>
        </is>
      </c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98" t="inlineStr">
        <is>
          <t>Cierre Caja</t>
        </is>
      </c>
      <c r="B445" s="98" t="inlineStr">
        <is>
          <t>Fecha</t>
        </is>
      </c>
      <c r="C445" s="98" t="inlineStr">
        <is>
          <t>Cajero</t>
        </is>
      </c>
      <c r="D445" s="98" t="inlineStr">
        <is>
          <t>Nro Voucher</t>
        </is>
      </c>
      <c r="E445" s="98" t="inlineStr">
        <is>
          <t>Nro Cuenta</t>
        </is>
      </c>
      <c r="F445" s="98" t="inlineStr">
        <is>
          <t>Tipo Ingreso</t>
        </is>
      </c>
      <c r="G445" s="99" t="n"/>
      <c r="H445" s="100" t="n"/>
      <c r="I445" s="98" t="inlineStr">
        <is>
          <t>TIPO DE INGRESO</t>
        </is>
      </c>
      <c r="J445" s="98" t="inlineStr">
        <is>
          <t>Cobrador</t>
        </is>
      </c>
    </row>
    <row r="446">
      <c r="A446" s="101" t="n"/>
      <c r="B446" s="101" t="n"/>
      <c r="C446" s="101" t="n"/>
      <c r="D446" s="101" t="n"/>
      <c r="E446" s="101" t="n"/>
      <c r="F446" s="4" t="inlineStr">
        <is>
          <t>EFECTIVO</t>
        </is>
      </c>
      <c r="G446" s="4" t="inlineStr">
        <is>
          <t>CHEQUE</t>
        </is>
      </c>
      <c r="H446" s="4" t="inlineStr">
        <is>
          <t>TRANSFERENCIA</t>
        </is>
      </c>
      <c r="I446" s="101" t="n"/>
      <c r="J446" s="101" t="n"/>
    </row>
    <row r="447">
      <c r="A447" s="5" t="inlineStr">
        <is>
          <t>CCAJ-CB11/11/2023</t>
        </is>
      </c>
      <c r="B447" s="6" t="n">
        <v>44940.69587601852</v>
      </c>
      <c r="C447" s="5" t="inlineStr">
        <is>
          <t>3726 MARCELO ROCABADO ROJAS</t>
        </is>
      </c>
      <c r="D447" s="15" t="n">
        <v>45173171511</v>
      </c>
      <c r="E447" s="8" t="inlineStr">
        <is>
          <t>BISA-100070031</t>
        </is>
      </c>
      <c r="H447" s="9" t="n">
        <v>129.98</v>
      </c>
      <c r="I447" s="5" t="inlineStr">
        <is>
          <t>DEPÓSITO BANCARIO</t>
        </is>
      </c>
      <c r="J447" s="5" t="inlineStr">
        <is>
          <t>2276 ESTEBAN MAMANI CATORCENO</t>
        </is>
      </c>
    </row>
    <row r="448">
      <c r="A448" s="5" t="inlineStr">
        <is>
          <t>CCAJ-CB11/11/2023</t>
        </is>
      </c>
      <c r="B448" s="6" t="n">
        <v>44940.69587601852</v>
      </c>
      <c r="C448" s="5" t="inlineStr">
        <is>
          <t>3726 MARCELO ROCABADO ROJAS</t>
        </is>
      </c>
      <c r="D448" s="7" t="n">
        <v>289915</v>
      </c>
      <c r="E448" s="8" t="inlineStr">
        <is>
          <t>BISA-100070031</t>
        </is>
      </c>
      <c r="H448" s="9" t="n">
        <v>7837.25</v>
      </c>
      <c r="I448" s="5" t="inlineStr">
        <is>
          <t>DEPÓSITO BANCARIO</t>
        </is>
      </c>
      <c r="J448" s="5" t="inlineStr">
        <is>
          <t>2378 EDDY DAREN JIMENEZ ROJAS</t>
        </is>
      </c>
    </row>
    <row r="449">
      <c r="A449" s="5" t="inlineStr">
        <is>
          <t>CCAJ-CB11/11/2023</t>
        </is>
      </c>
      <c r="B449" s="6" t="n">
        <v>44940.69587601852</v>
      </c>
      <c r="C449" s="5" t="inlineStr">
        <is>
          <t>3726 MARCELO ROCABADO ROJAS</t>
        </is>
      </c>
      <c r="D449" s="7" t="n">
        <v>289920</v>
      </c>
      <c r="E449" s="8" t="inlineStr">
        <is>
          <t>BISA-100070031</t>
        </is>
      </c>
      <c r="H449" s="9" t="n">
        <v>19590.92</v>
      </c>
      <c r="I449" s="5" t="inlineStr">
        <is>
          <t>DEPÓSITO BANCARIO</t>
        </is>
      </c>
      <c r="J449" s="5" t="inlineStr">
        <is>
          <t>2378 EDDY DAREN JIMENEZ ROJAS</t>
        </is>
      </c>
    </row>
    <row r="450">
      <c r="A450" s="5" t="inlineStr">
        <is>
          <t>CCAJ-CB11/11/2023</t>
        </is>
      </c>
      <c r="B450" s="6" t="n">
        <v>44940.69587601852</v>
      </c>
      <c r="C450" s="5" t="inlineStr">
        <is>
          <t>3726 MARCELO ROCABADO ROJAS</t>
        </is>
      </c>
      <c r="D450" s="7" t="n">
        <v>90969</v>
      </c>
      <c r="E450" s="8" t="inlineStr">
        <is>
          <t>BISA-100070031</t>
        </is>
      </c>
      <c r="H450" s="9" t="n">
        <v>2390</v>
      </c>
      <c r="I450" s="5" t="inlineStr">
        <is>
          <t>DEPÓSITO BANCARIO</t>
        </is>
      </c>
      <c r="J450" s="8" t="inlineStr">
        <is>
          <t>4861 BRIAN ABAD FLORES CRUZ</t>
        </is>
      </c>
    </row>
    <row r="451">
      <c r="A451" s="5" t="inlineStr">
        <is>
          <t>CCAJ-CB11/11/2023</t>
        </is>
      </c>
      <c r="B451" s="6" t="n">
        <v>44940.69587601852</v>
      </c>
      <c r="C451" s="5" t="inlineStr">
        <is>
          <t>3726 MARCELO ROCABADO ROJAS</t>
        </is>
      </c>
      <c r="D451" s="7" t="n">
        <v>90968</v>
      </c>
      <c r="E451" s="8" t="inlineStr">
        <is>
          <t>BISA-100070031</t>
        </is>
      </c>
      <c r="H451" s="9" t="n">
        <v>4591.6</v>
      </c>
      <c r="I451" s="5" t="inlineStr">
        <is>
          <t>DEPÓSITO BANCARIO</t>
        </is>
      </c>
      <c r="J451" s="8" t="inlineStr">
        <is>
          <t>4861 BRIAN ABAD FLORES CRUZ</t>
        </is>
      </c>
    </row>
    <row r="452">
      <c r="A452" s="5" t="inlineStr">
        <is>
          <t>CCAJ-CB11/11/2023</t>
        </is>
      </c>
      <c r="B452" s="6" t="n">
        <v>44940.69587601852</v>
      </c>
      <c r="C452" s="5" t="inlineStr">
        <is>
          <t>3726 MARCELO ROCABADO ROJAS</t>
        </is>
      </c>
      <c r="D452" s="7" t="n">
        <v>90974</v>
      </c>
      <c r="E452" s="8" t="inlineStr">
        <is>
          <t>BISA-100070031</t>
        </is>
      </c>
      <c r="H452" s="9" t="n">
        <v>54926.9</v>
      </c>
      <c r="I452" s="5" t="inlineStr">
        <is>
          <t>DEPÓSITO BANCARIO</t>
        </is>
      </c>
      <c r="J452" s="8" t="inlineStr">
        <is>
          <t>4861 BRIAN ABAD FLORES CRUZ</t>
        </is>
      </c>
    </row>
    <row r="453">
      <c r="A453" s="11" t="inlineStr">
        <is>
          <t>SAP</t>
        </is>
      </c>
      <c r="B453" s="3" t="n"/>
      <c r="C453" s="3" t="n"/>
      <c r="D453" s="7" t="n"/>
      <c r="E453" s="8" t="n"/>
      <c r="H453" s="9" t="n"/>
      <c r="I453" s="5" t="n"/>
      <c r="J453" s="8" t="n"/>
    </row>
    <row r="454">
      <c r="A454" s="13" t="inlineStr">
        <is>
          <t>FECHA</t>
        </is>
      </c>
      <c r="B454" s="13" t="inlineStr">
        <is>
          <t>CIERRE DE CAJA</t>
        </is>
      </c>
      <c r="C454" s="13" t="inlineStr">
        <is>
          <t>IMPORTE</t>
        </is>
      </c>
      <c r="D454" s="7" t="n"/>
      <c r="E454" s="8" t="n"/>
      <c r="H454" s="9" t="n"/>
      <c r="I454" s="5" t="n"/>
      <c r="J454" s="8" t="n"/>
    </row>
    <row r="455">
      <c r="A455" s="40" t="inlineStr">
        <is>
          <t>SOLO FUERON DEPOSITOS</t>
        </is>
      </c>
      <c r="B455" s="30" t="n"/>
    </row>
    <row r="457">
      <c r="A457" s="1" t="inlineStr">
        <is>
          <t>Cierre Caja</t>
        </is>
      </c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3" t="inlineStr">
        <is>
          <t>Del 16/01/2022</t>
        </is>
      </c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98" t="inlineStr">
        <is>
          <t>Cierre Caja</t>
        </is>
      </c>
      <c r="B459" s="98" t="inlineStr">
        <is>
          <t>Fecha</t>
        </is>
      </c>
      <c r="C459" s="98" t="inlineStr">
        <is>
          <t>Cajero</t>
        </is>
      </c>
      <c r="D459" s="98" t="inlineStr">
        <is>
          <t>Nro Voucher</t>
        </is>
      </c>
      <c r="E459" s="98" t="inlineStr">
        <is>
          <t>Nro Cuenta</t>
        </is>
      </c>
      <c r="F459" s="98" t="inlineStr">
        <is>
          <t>Tipo Ingreso</t>
        </is>
      </c>
      <c r="G459" s="99" t="n"/>
      <c r="H459" s="100" t="n"/>
      <c r="I459" s="98" t="inlineStr">
        <is>
          <t>TIPO DE INGRESO</t>
        </is>
      </c>
      <c r="J459" s="98" t="inlineStr">
        <is>
          <t>Cobrador</t>
        </is>
      </c>
    </row>
    <row r="460">
      <c r="A460" s="101" t="n"/>
      <c r="B460" s="101" t="n"/>
      <c r="C460" s="101" t="n"/>
      <c r="D460" s="101" t="n"/>
      <c r="E460" s="101" t="n"/>
      <c r="F460" s="4" t="inlineStr">
        <is>
          <t>EFECTIVO</t>
        </is>
      </c>
      <c r="G460" s="4" t="inlineStr">
        <is>
          <t>CHEQUE</t>
        </is>
      </c>
      <c r="H460" s="4" t="inlineStr">
        <is>
          <t>TRANSFERENCIA</t>
        </is>
      </c>
      <c r="I460" s="101" t="n"/>
      <c r="J460" s="101" t="n"/>
    </row>
    <row r="461">
      <c r="A461" s="5" t="inlineStr">
        <is>
          <t>CCAJ-CB11/12/2023</t>
        </is>
      </c>
      <c r="B461" s="6" t="n">
        <v>44942.81191125</v>
      </c>
      <c r="C461" s="5" t="inlineStr">
        <is>
          <t>3726 MARCELO ROCABADO ROJAS</t>
        </is>
      </c>
      <c r="D461" s="7" t="n"/>
      <c r="E461" s="8" t="n"/>
      <c r="G461" s="9" t="n">
        <v>5184.46</v>
      </c>
      <c r="I461" s="10" t="inlineStr">
        <is>
          <t>CHEQUE</t>
        </is>
      </c>
      <c r="J461" s="5" t="inlineStr">
        <is>
          <t>2378 EDDY DAREN JIMENEZ ROJAS</t>
        </is>
      </c>
    </row>
    <row r="462">
      <c r="A462" s="5" t="inlineStr">
        <is>
          <t>CCAJ-CB11/12/2023</t>
        </is>
      </c>
      <c r="B462" s="6" t="n">
        <v>44942.81191125</v>
      </c>
      <c r="C462" s="5" t="inlineStr">
        <is>
          <t>3726 MARCELO ROCABADO ROJAS</t>
        </is>
      </c>
      <c r="D462" s="15" t="n">
        <v>45123245279</v>
      </c>
      <c r="E462" s="8" t="inlineStr">
        <is>
          <t>BISA-100070031</t>
        </is>
      </c>
      <c r="H462" s="9" t="n">
        <v>11796.67</v>
      </c>
      <c r="I462" s="5" t="inlineStr">
        <is>
          <t>DEPÓSITO BANCARIO</t>
        </is>
      </c>
      <c r="J462" s="5" t="inlineStr">
        <is>
          <t>2378 EDDY DAREN JIMENEZ ROJAS</t>
        </is>
      </c>
    </row>
    <row r="463">
      <c r="A463" s="5" t="inlineStr">
        <is>
          <t>CCAJ-CB11/12/2023</t>
        </is>
      </c>
      <c r="B463" s="6" t="n">
        <v>44942.81191125</v>
      </c>
      <c r="C463" s="5" t="inlineStr">
        <is>
          <t>3726 MARCELO ROCABADO ROJAS</t>
        </is>
      </c>
      <c r="D463" s="15" t="n">
        <v>45133113272</v>
      </c>
      <c r="E463" s="8" t="inlineStr">
        <is>
          <t>BISA-100070031</t>
        </is>
      </c>
      <c r="H463" s="9" t="n">
        <v>1225.56</v>
      </c>
      <c r="I463" s="5" t="inlineStr">
        <is>
          <t>DEPÓSITO BANCARIO</t>
        </is>
      </c>
      <c r="J463" s="5" t="inlineStr">
        <is>
          <t>2276 ESTEBAN MAMANI CATORCENO</t>
        </is>
      </c>
    </row>
    <row r="464">
      <c r="A464" s="5" t="inlineStr">
        <is>
          <t>CCAJ-CB11/12/2023</t>
        </is>
      </c>
      <c r="B464" s="6" t="n">
        <v>44942.81191125</v>
      </c>
      <c r="C464" s="5" t="inlineStr">
        <is>
          <t>3726 MARCELO ROCABADO ROJAS</t>
        </is>
      </c>
      <c r="D464" s="15" t="n">
        <v>53512236102</v>
      </c>
      <c r="E464" s="8" t="inlineStr">
        <is>
          <t>BISA-100070031</t>
        </is>
      </c>
      <c r="H464" s="9" t="n">
        <v>287.58</v>
      </c>
      <c r="I464" s="5" t="inlineStr">
        <is>
          <t>DEPÓSITO BANCARIO</t>
        </is>
      </c>
      <c r="J464" s="5" t="inlineStr">
        <is>
          <t>2276 ESTEBAN MAMANI CATORCENO</t>
        </is>
      </c>
    </row>
    <row r="465">
      <c r="A465" s="5" t="inlineStr">
        <is>
          <t>CCAJ-CB11/12/2023</t>
        </is>
      </c>
      <c r="B465" s="6" t="n">
        <v>44942.81191125</v>
      </c>
      <c r="C465" s="5" t="inlineStr">
        <is>
          <t>3726 MARCELO ROCABADO ROJAS</t>
        </is>
      </c>
      <c r="D465" s="15" t="n">
        <v>53512236102</v>
      </c>
      <c r="E465" s="8" t="inlineStr">
        <is>
          <t>BISA-100070031</t>
        </is>
      </c>
      <c r="H465" s="9" t="n">
        <v>319</v>
      </c>
      <c r="I465" s="5" t="inlineStr">
        <is>
          <t>DEPÓSITO BANCARIO</t>
        </is>
      </c>
      <c r="J465" s="5" t="inlineStr">
        <is>
          <t>2276 ESTEBAN MAMANI CATORCENO</t>
        </is>
      </c>
    </row>
    <row r="466">
      <c r="A466" s="5" t="inlineStr">
        <is>
          <t>CCAJ-CB11/12/2023</t>
        </is>
      </c>
      <c r="B466" s="6" t="n">
        <v>44942.81191125</v>
      </c>
      <c r="C466" s="5" t="inlineStr">
        <is>
          <t>3726 MARCELO ROCABADO ROJAS</t>
        </is>
      </c>
      <c r="D466" s="15" t="n">
        <v>45123244435</v>
      </c>
      <c r="E466" s="8" t="inlineStr">
        <is>
          <t>BISA-100070031</t>
        </is>
      </c>
      <c r="H466" s="9" t="n">
        <v>1663.69</v>
      </c>
      <c r="I466" s="5" t="inlineStr">
        <is>
          <t>DEPÓSITO BANCARIO</t>
        </is>
      </c>
      <c r="J466" s="5" t="inlineStr">
        <is>
          <t>2276 ESTEBAN MAMANI CATORCENO</t>
        </is>
      </c>
    </row>
    <row r="467">
      <c r="A467" s="5" t="inlineStr">
        <is>
          <t>CCAJ-CB11/12/2023</t>
        </is>
      </c>
      <c r="B467" s="6" t="n">
        <v>44942.81191125</v>
      </c>
      <c r="C467" s="5" t="inlineStr">
        <is>
          <t>3726 MARCELO ROCABADO ROJAS</t>
        </is>
      </c>
      <c r="D467" s="15" t="n">
        <v>45133114907</v>
      </c>
      <c r="E467" s="8" t="inlineStr">
        <is>
          <t>BISA-100070031</t>
        </is>
      </c>
      <c r="H467" s="9" t="n">
        <v>339.89</v>
      </c>
      <c r="I467" s="5" t="inlineStr">
        <is>
          <t>DEPÓSITO BANCARIO</t>
        </is>
      </c>
      <c r="J467" s="5" t="inlineStr">
        <is>
          <t>2276 ESTEBAN MAMANI CATORCENO</t>
        </is>
      </c>
    </row>
    <row r="468">
      <c r="A468" s="5" t="inlineStr">
        <is>
          <t>CCAJ-CB11/12/2023</t>
        </is>
      </c>
      <c r="B468" s="6" t="n">
        <v>44942.81191125</v>
      </c>
      <c r="C468" s="5" t="inlineStr">
        <is>
          <t>3726 MARCELO ROCABADO ROJAS</t>
        </is>
      </c>
      <c r="D468" s="15" t="n">
        <v>45113264325</v>
      </c>
      <c r="E468" s="8" t="inlineStr">
        <is>
          <t>BISA-100070031</t>
        </is>
      </c>
      <c r="H468" s="9" t="n">
        <v>49</v>
      </c>
      <c r="I468" s="5" t="inlineStr">
        <is>
          <t>DEPÓSITO BANCARIO</t>
        </is>
      </c>
      <c r="J468" s="5" t="inlineStr">
        <is>
          <t>2276 ESTEBAN MAMANI CATORCENO</t>
        </is>
      </c>
    </row>
    <row r="469">
      <c r="A469" s="5" t="inlineStr">
        <is>
          <t>CCAJ-CB11/12/2023</t>
        </is>
      </c>
      <c r="B469" s="6" t="n">
        <v>44942.81191125</v>
      </c>
      <c r="C469" s="5" t="inlineStr">
        <is>
          <t>3726 MARCELO ROCABADO ROJAS</t>
        </is>
      </c>
      <c r="D469" s="15" t="n">
        <v>45123246629</v>
      </c>
      <c r="E469" s="8" t="inlineStr">
        <is>
          <t>BISA-100070031</t>
        </is>
      </c>
      <c r="H469" s="9" t="n">
        <v>10000</v>
      </c>
      <c r="I469" s="5" t="inlineStr">
        <is>
          <t>DEPÓSITO BANCARIO</t>
        </is>
      </c>
      <c r="J469" s="5" t="inlineStr">
        <is>
          <t>2378 EDDY DAREN JIMENEZ ROJAS</t>
        </is>
      </c>
    </row>
    <row r="470">
      <c r="A470" s="5" t="inlineStr">
        <is>
          <t>CCAJ-CB11/12/2023</t>
        </is>
      </c>
      <c r="B470" s="6" t="n">
        <v>44942.81191125</v>
      </c>
      <c r="C470" s="5" t="inlineStr">
        <is>
          <t>3726 MARCELO ROCABADO ROJAS</t>
        </is>
      </c>
      <c r="D470" s="15" t="n">
        <v>45123246726</v>
      </c>
      <c r="E470" s="8" t="inlineStr">
        <is>
          <t>BISA-100070031</t>
        </is>
      </c>
      <c r="H470" s="9" t="n">
        <v>6960</v>
      </c>
      <c r="I470" s="5" t="inlineStr">
        <is>
          <t>DEPÓSITO BANCARIO</t>
        </is>
      </c>
      <c r="J470" s="5" t="inlineStr">
        <is>
          <t>2378 EDDY DAREN JIMENEZ ROJAS</t>
        </is>
      </c>
    </row>
    <row r="471">
      <c r="A471" s="5" t="inlineStr">
        <is>
          <t>CCAJ-CB11/12/2023</t>
        </is>
      </c>
      <c r="B471" s="6" t="n">
        <v>44942.81191125</v>
      </c>
      <c r="C471" s="5" t="inlineStr">
        <is>
          <t>3726 MARCELO ROCABADO ROJAS</t>
        </is>
      </c>
      <c r="D471" s="15" t="n">
        <v>45133116809</v>
      </c>
      <c r="E471" s="8" t="inlineStr">
        <is>
          <t>BISA-100070031</t>
        </is>
      </c>
      <c r="H471" s="9" t="n">
        <v>143.95</v>
      </c>
      <c r="I471" s="5" t="inlineStr">
        <is>
          <t>DEPÓSITO BANCARIO</t>
        </is>
      </c>
      <c r="J471" s="5" t="inlineStr">
        <is>
          <t>2276 ESTEBAN MAMANI CATORCENO</t>
        </is>
      </c>
    </row>
    <row r="472">
      <c r="A472" s="5" t="inlineStr">
        <is>
          <t>CCAJ-CB11/12/2023</t>
        </is>
      </c>
      <c r="B472" s="6" t="n">
        <v>44942.81191125</v>
      </c>
      <c r="C472" s="5" t="inlineStr">
        <is>
          <t>3726 MARCELO ROCABADO ROJAS</t>
        </is>
      </c>
      <c r="D472" s="15" t="n">
        <v>53412229979</v>
      </c>
      <c r="E472" s="8" t="inlineStr">
        <is>
          <t>BISA-100070031</t>
        </is>
      </c>
      <c r="H472" s="9" t="n">
        <v>1021.84</v>
      </c>
      <c r="I472" s="5" t="inlineStr">
        <is>
          <t>DEPÓSITO BANCARIO</t>
        </is>
      </c>
      <c r="J472" s="5" t="inlineStr">
        <is>
          <t>2378 EDDY DAREN JIMENEZ ROJAS</t>
        </is>
      </c>
    </row>
    <row r="473">
      <c r="A473" s="5" t="inlineStr">
        <is>
          <t>CCAJ-CB11/12/2023</t>
        </is>
      </c>
      <c r="B473" s="6" t="n">
        <v>44942.81191125</v>
      </c>
      <c r="C473" s="5" t="inlineStr">
        <is>
          <t>3726 MARCELO ROCABADO ROJAS</t>
        </is>
      </c>
      <c r="D473" s="15" t="n">
        <v>45113265448</v>
      </c>
      <c r="E473" s="8" t="inlineStr">
        <is>
          <t>BISA-100070031</t>
        </is>
      </c>
      <c r="H473" s="9" t="n">
        <v>519.9299999999999</v>
      </c>
      <c r="I473" s="5" t="inlineStr">
        <is>
          <t>DEPÓSITO BANCARIO</t>
        </is>
      </c>
      <c r="J473" s="5" t="inlineStr">
        <is>
          <t>2276 ESTEBAN MAMANI CATORCENO</t>
        </is>
      </c>
    </row>
    <row r="474">
      <c r="A474" s="5" t="inlineStr">
        <is>
          <t>CCAJ-CB11/12/2023</t>
        </is>
      </c>
      <c r="B474" s="6" t="n">
        <v>44942.81191125</v>
      </c>
      <c r="C474" s="5" t="inlineStr">
        <is>
          <t>3726 MARCELO ROCABADO ROJAS</t>
        </is>
      </c>
      <c r="D474" s="15" t="n">
        <v>45153110977</v>
      </c>
      <c r="E474" s="8" t="inlineStr">
        <is>
          <t>BISA-100070031</t>
        </is>
      </c>
      <c r="H474" s="9" t="n">
        <v>1480.4</v>
      </c>
      <c r="I474" s="5" t="inlineStr">
        <is>
          <t>DEPÓSITO BANCARIO</t>
        </is>
      </c>
      <c r="J474" s="5" t="inlineStr">
        <is>
          <t>2276 ESTEBAN MAMANI CATORCENO</t>
        </is>
      </c>
    </row>
    <row r="475">
      <c r="A475" s="5" t="inlineStr">
        <is>
          <t>CCAJ-CB11/12/2023</t>
        </is>
      </c>
      <c r="B475" s="6" t="n">
        <v>44942.81191125</v>
      </c>
      <c r="C475" s="5" t="inlineStr">
        <is>
          <t>3726 MARCELO ROCABADO ROJAS</t>
        </is>
      </c>
      <c r="D475" s="15" t="n">
        <v>45113265316</v>
      </c>
      <c r="E475" s="8" t="inlineStr">
        <is>
          <t>BISA-100070031</t>
        </is>
      </c>
      <c r="H475" s="9" t="n">
        <v>31182.45</v>
      </c>
      <c r="I475" s="5" t="inlineStr">
        <is>
          <t>DEPÓSITO BANCARIO</t>
        </is>
      </c>
      <c r="J475" s="5" t="inlineStr">
        <is>
          <t>2378 EDDY DAREN JIMENEZ ROJAS</t>
        </is>
      </c>
    </row>
    <row r="476">
      <c r="A476" s="5" t="inlineStr">
        <is>
          <t>CCAJ-CB11/12/2023</t>
        </is>
      </c>
      <c r="B476" s="6" t="n">
        <v>44942.81191125</v>
      </c>
      <c r="C476" s="5" t="inlineStr">
        <is>
          <t>3726 MARCELO ROCABADO ROJAS</t>
        </is>
      </c>
      <c r="D476" s="15" t="n">
        <v>45113265109</v>
      </c>
      <c r="E476" s="8" t="inlineStr">
        <is>
          <t>BISA-100070031</t>
        </is>
      </c>
      <c r="H476" s="9" t="n">
        <v>19000</v>
      </c>
      <c r="I476" s="5" t="inlineStr">
        <is>
          <t>DEPÓSITO BANCARIO</t>
        </is>
      </c>
      <c r="J476" s="8" t="inlineStr">
        <is>
          <t>4861 BRIAN ABAD FLORES CRUZ</t>
        </is>
      </c>
    </row>
    <row r="477">
      <c r="A477" s="5" t="inlineStr">
        <is>
          <t>CCAJ-CB11/12/202</t>
        </is>
      </c>
      <c r="B477" s="6" t="n">
        <v>44942.81191125</v>
      </c>
      <c r="C477" s="5" t="inlineStr">
        <is>
          <t>3726 MARCELO ROCABADO ROJAS</t>
        </is>
      </c>
      <c r="D477" s="7" t="n"/>
      <c r="E477" s="8" t="n"/>
      <c r="F477" s="9" t="n">
        <v>482.3</v>
      </c>
      <c r="I477" s="10" t="inlineStr">
        <is>
          <t>EFECTIVO</t>
        </is>
      </c>
      <c r="J477" s="8" t="inlineStr">
        <is>
          <t>4269 JULY GONZALES - T04</t>
        </is>
      </c>
    </row>
    <row r="478">
      <c r="A478" s="5" t="inlineStr">
        <is>
          <t>CCAJ-CB11/12/2023</t>
        </is>
      </c>
      <c r="B478" s="6" t="n">
        <v>44942.81191125</v>
      </c>
      <c r="C478" s="5" t="inlineStr">
        <is>
          <t>3726 MARCELO ROCABADO ROJAS</t>
        </is>
      </c>
      <c r="D478" s="7" t="n"/>
      <c r="E478" s="8" t="n"/>
      <c r="F478" s="9" t="n">
        <v>5454.4</v>
      </c>
      <c r="I478" s="10" t="inlineStr">
        <is>
          <t>EFECTIVO</t>
        </is>
      </c>
      <c r="J478" s="5" t="inlineStr">
        <is>
          <t>2276 ESTEBAN MAMANI CATORCENO</t>
        </is>
      </c>
    </row>
    <row r="479">
      <c r="A479" s="5" t="inlineStr">
        <is>
          <t>CCAJ-CB11/12/2023</t>
        </is>
      </c>
      <c r="B479" s="6" t="n">
        <v>44942.81191125</v>
      </c>
      <c r="C479" s="5" t="inlineStr">
        <is>
          <t>3726 MARCELO ROCABADO ROJAS</t>
        </is>
      </c>
      <c r="D479" s="7" t="n"/>
      <c r="E479" s="8" t="n"/>
      <c r="F479" s="9" t="n">
        <v>123623.8</v>
      </c>
      <c r="I479" s="10" t="inlineStr">
        <is>
          <t>EFECTIVO</t>
        </is>
      </c>
      <c r="J479" s="8" t="inlineStr">
        <is>
          <t>2287 OLVER VACA ARCHONDO</t>
        </is>
      </c>
    </row>
    <row r="480">
      <c r="A480" s="5" t="inlineStr">
        <is>
          <t>CCAJ-CB11/12/2023</t>
        </is>
      </c>
      <c r="B480" s="6" t="n">
        <v>44942.81191125</v>
      </c>
      <c r="C480" s="5" t="inlineStr">
        <is>
          <t>3726 MARCELO ROCABADO ROJAS</t>
        </is>
      </c>
      <c r="D480" s="7" t="n"/>
      <c r="E480" s="8" t="n"/>
      <c r="F480" s="9" t="n">
        <v>86943.10000000001</v>
      </c>
      <c r="I480" s="10" t="inlineStr">
        <is>
          <t>EFECTIVO</t>
        </is>
      </c>
      <c r="J480" s="5" t="inlineStr">
        <is>
          <t>2378 EDDY DAREN JIMENEZ ROJAS</t>
        </is>
      </c>
    </row>
    <row r="481">
      <c r="A481" s="5" t="inlineStr">
        <is>
          <t>CCAJ-CB11/12/2023</t>
        </is>
      </c>
      <c r="B481" s="6" t="n">
        <v>44942.81191125</v>
      </c>
      <c r="C481" s="5" t="inlineStr">
        <is>
          <t>3726 MARCELO ROCABADO ROJAS</t>
        </is>
      </c>
      <c r="D481" s="7" t="n"/>
      <c r="E481" s="8" t="n"/>
      <c r="F481" s="9" t="n">
        <v>16381.7</v>
      </c>
      <c r="I481" s="10" t="inlineStr">
        <is>
          <t>EFECTIVO</t>
        </is>
      </c>
      <c r="J481" s="8" t="inlineStr">
        <is>
          <t>2383 MAURO FELIPE CARICARI</t>
        </is>
      </c>
    </row>
    <row r="482">
      <c r="A482" s="5" t="inlineStr">
        <is>
          <t>CCAJ-CB11/12/2023</t>
        </is>
      </c>
      <c r="B482" s="6" t="n">
        <v>44942.81191125</v>
      </c>
      <c r="C482" s="5" t="inlineStr">
        <is>
          <t>3726 MARCELO ROCABADO ROJAS</t>
        </is>
      </c>
      <c r="D482" s="7" t="n"/>
      <c r="E482" s="8" t="n"/>
      <c r="F482" s="9" t="n">
        <v>22379.6</v>
      </c>
      <c r="I482" s="10" t="inlineStr">
        <is>
          <t>EFECTIVO</t>
        </is>
      </c>
      <c r="J482" s="5" t="inlineStr">
        <is>
          <t>2537 JUAN CARLOS REVOLLO RODRIGUEZ</t>
        </is>
      </c>
    </row>
    <row r="483">
      <c r="A483" s="5" t="inlineStr">
        <is>
          <t>CCAJ-CB11/12/2023</t>
        </is>
      </c>
      <c r="B483" s="6" t="n">
        <v>44942.81191125</v>
      </c>
      <c r="C483" s="5" t="inlineStr">
        <is>
          <t>3726 MARCELO ROCABADO ROJAS</t>
        </is>
      </c>
      <c r="D483" s="7" t="n"/>
      <c r="E483" s="8" t="n"/>
      <c r="F483" s="9" t="n">
        <v>17692.7</v>
      </c>
      <c r="I483" s="10" t="inlineStr">
        <is>
          <t>EFECTIVO</t>
        </is>
      </c>
      <c r="J483" s="5" t="inlineStr">
        <is>
          <t>2539 JUAN CARLOS ANGULO ROJAS</t>
        </is>
      </c>
    </row>
    <row r="484">
      <c r="A484" s="5" t="inlineStr">
        <is>
          <t>CCAJ-CB11/12/2023</t>
        </is>
      </c>
      <c r="B484" s="6" t="n">
        <v>44942.81191125</v>
      </c>
      <c r="C484" s="5" t="inlineStr">
        <is>
          <t>3726 MARCELO ROCABADO ROJAS</t>
        </is>
      </c>
      <c r="D484" s="7" t="n"/>
      <c r="E484" s="8" t="n"/>
      <c r="F484" s="9" t="n">
        <v>13899.2</v>
      </c>
      <c r="I484" s="10" t="inlineStr">
        <is>
          <t>EFECTIVO</t>
        </is>
      </c>
      <c r="J484" s="5" t="inlineStr">
        <is>
          <t>2676 RUDDY AUGUSTO BASTO ZURITA</t>
        </is>
      </c>
    </row>
    <row r="485">
      <c r="A485" s="5" t="inlineStr">
        <is>
          <t>CCAJ-CB11/12/2023</t>
        </is>
      </c>
      <c r="B485" s="6" t="n">
        <v>44942.81191125</v>
      </c>
      <c r="C485" s="5" t="inlineStr">
        <is>
          <t>3726 MARCELO ROCABADO ROJAS</t>
        </is>
      </c>
      <c r="D485" s="7" t="n"/>
      <c r="E485" s="8" t="n"/>
      <c r="F485" s="9" t="n">
        <v>16701.5</v>
      </c>
      <c r="I485" s="10" t="inlineStr">
        <is>
          <t>EFECTIVO</t>
        </is>
      </c>
      <c r="J485" s="8" t="inlineStr">
        <is>
          <t>2941 EFRAIN MAMANI CAMIÑO</t>
        </is>
      </c>
    </row>
    <row r="486">
      <c r="A486" s="5" t="inlineStr">
        <is>
          <t>CCAJ-CB11/12/2023</t>
        </is>
      </c>
      <c r="B486" s="6" t="n">
        <v>44942.81191125</v>
      </c>
      <c r="C486" s="5" t="inlineStr">
        <is>
          <t>3726 MARCELO ROCABADO ROJAS</t>
        </is>
      </c>
      <c r="D486" s="7" t="n"/>
      <c r="E486" s="8" t="n"/>
      <c r="F486" s="9" t="n">
        <v>20313.8</v>
      </c>
      <c r="I486" s="10" t="inlineStr">
        <is>
          <t>EFECTIVO</t>
        </is>
      </c>
      <c r="J486" s="5" t="inlineStr">
        <is>
          <t>2979 ROBERTO CARLOS QUINTEROS FLORES</t>
        </is>
      </c>
    </row>
    <row r="487">
      <c r="A487" s="5" t="inlineStr">
        <is>
          <t>CCAJ-CB11/12/2023</t>
        </is>
      </c>
      <c r="B487" s="6" t="n">
        <v>44942.81191125</v>
      </c>
      <c r="C487" s="5" t="inlineStr">
        <is>
          <t>3726 MARCELO ROCABADO ROJAS</t>
        </is>
      </c>
      <c r="D487" s="7" t="n"/>
      <c r="E487" s="8" t="n"/>
      <c r="F487" s="9" t="n">
        <v>49495.2</v>
      </c>
      <c r="I487" s="10" t="inlineStr">
        <is>
          <t>EFECTIVO</t>
        </is>
      </c>
      <c r="J487" s="5" t="inlineStr">
        <is>
          <t>3791 LIMBERT SALAZAR MALDONADO</t>
        </is>
      </c>
    </row>
    <row r="488">
      <c r="A488" s="5" t="inlineStr">
        <is>
          <t>CCAJ-CB11/12/2023</t>
        </is>
      </c>
      <c r="B488" s="6" t="n">
        <v>44942.81191125</v>
      </c>
      <c r="C488" s="5" t="inlineStr">
        <is>
          <t>3726 MARCELO ROCABADO ROJAS</t>
        </is>
      </c>
      <c r="D488" s="7" t="n"/>
      <c r="E488" s="8" t="n"/>
      <c r="F488" s="9" t="n">
        <v>19254.4</v>
      </c>
      <c r="I488" s="10" t="inlineStr">
        <is>
          <t>EFECTIVO</t>
        </is>
      </c>
      <c r="J488" s="8" t="inlineStr">
        <is>
          <t>4269 JULY GONZALES - T01</t>
        </is>
      </c>
    </row>
    <row r="489">
      <c r="A489" s="5" t="inlineStr">
        <is>
          <t>CCAJ-CB11/12/2023</t>
        </is>
      </c>
      <c r="B489" s="6" t="n">
        <v>44942.81191125</v>
      </c>
      <c r="C489" s="5" t="inlineStr">
        <is>
          <t>3726 MARCELO ROCABADO ROJAS</t>
        </is>
      </c>
      <c r="D489" s="7" t="n"/>
      <c r="E489" s="8" t="n"/>
      <c r="F489" s="9" t="n">
        <v>17599.4</v>
      </c>
      <c r="I489" s="10" t="inlineStr">
        <is>
          <t>EFECTIVO</t>
        </is>
      </c>
      <c r="J489" s="8" t="inlineStr">
        <is>
          <t>4269 JULY GONZALES - T02</t>
        </is>
      </c>
    </row>
    <row r="490">
      <c r="A490" s="5" t="inlineStr">
        <is>
          <t>CCAJ-CB11/12/2023</t>
        </is>
      </c>
      <c r="B490" s="6" t="n">
        <v>44942.81191125</v>
      </c>
      <c r="C490" s="5" t="inlineStr">
        <is>
          <t>3726 MARCELO ROCABADO ROJAS</t>
        </is>
      </c>
      <c r="D490" s="7" t="n"/>
      <c r="E490" s="8" t="n"/>
      <c r="F490" s="9" t="n">
        <v>12426.3</v>
      </c>
      <c r="I490" s="10" t="inlineStr">
        <is>
          <t>EFECTIVO</t>
        </is>
      </c>
      <c r="J490" s="8" t="inlineStr">
        <is>
          <t>4269 JULY GONZALES - T03</t>
        </is>
      </c>
    </row>
    <row r="491">
      <c r="A491" s="5" t="inlineStr">
        <is>
          <t>CCAJ-CB11/12/2023</t>
        </is>
      </c>
      <c r="B491" s="6" t="n">
        <v>44942.81191125</v>
      </c>
      <c r="C491" s="5" t="inlineStr">
        <is>
          <t>3726 MARCELO ROCABADO ROJAS</t>
        </is>
      </c>
      <c r="D491" s="7" t="n"/>
      <c r="E491" s="8" t="n"/>
      <c r="F491" s="9" t="n">
        <v>19501.3</v>
      </c>
      <c r="I491" s="10" t="inlineStr">
        <is>
          <t>EFECTIVO</t>
        </is>
      </c>
      <c r="J491" s="8" t="inlineStr">
        <is>
          <t>4269 JULY GONZALES - T05</t>
        </is>
      </c>
    </row>
    <row r="492">
      <c r="A492" s="5" t="inlineStr">
        <is>
          <t>CCAJ-CB11/12/2023</t>
        </is>
      </c>
      <c r="B492" s="6" t="n">
        <v>44942.81191125</v>
      </c>
      <c r="C492" s="5" t="inlineStr">
        <is>
          <t>3726 MARCELO ROCABADO ROJAS</t>
        </is>
      </c>
      <c r="D492" s="7" t="n"/>
      <c r="E492" s="8" t="n"/>
      <c r="F492" s="9" t="n">
        <v>23240.4</v>
      </c>
      <c r="I492" s="10" t="inlineStr">
        <is>
          <t>EFECTIVO</t>
        </is>
      </c>
      <c r="J492" s="8" t="inlineStr">
        <is>
          <t>4269 JULY GONZALES - T06</t>
        </is>
      </c>
    </row>
    <row r="493">
      <c r="A493" s="5" t="inlineStr">
        <is>
          <t>CCAJ-CB11/12/2023</t>
        </is>
      </c>
      <c r="B493" s="6" t="n">
        <v>44942.81191125</v>
      </c>
      <c r="C493" s="5" t="inlineStr">
        <is>
          <t>3726 MARCELO ROCABADO ROJAS</t>
        </is>
      </c>
      <c r="D493" s="7" t="n"/>
      <c r="E493" s="8" t="n"/>
      <c r="F493" s="9" t="n">
        <v>4507.4</v>
      </c>
      <c r="I493" s="10" t="inlineStr">
        <is>
          <t>EFECTIVO</t>
        </is>
      </c>
      <c r="J493" s="8" t="inlineStr">
        <is>
          <t>4269 JULY GONZALES - T07</t>
        </is>
      </c>
    </row>
    <row r="494">
      <c r="A494" s="5" t="inlineStr">
        <is>
          <t>CCAJ-CB11/12/2023</t>
        </is>
      </c>
      <c r="B494" s="6" t="n">
        <v>44942.81191125</v>
      </c>
      <c r="C494" s="5" t="inlineStr">
        <is>
          <t>3726 MARCELO ROCABADO ROJAS</t>
        </is>
      </c>
      <c r="D494" s="7" t="n"/>
      <c r="E494" s="8" t="n"/>
      <c r="F494" s="9" t="n">
        <v>208175</v>
      </c>
      <c r="I494" s="10" t="inlineStr">
        <is>
          <t>EFECTIVO</t>
        </is>
      </c>
      <c r="J494" s="8" t="inlineStr">
        <is>
          <t>4861 BRIAN ABAD FLORES CRUZ</t>
        </is>
      </c>
    </row>
    <row r="495">
      <c r="A495" s="5" t="inlineStr">
        <is>
          <t>CCAJ-CB11/12/2023</t>
        </is>
      </c>
      <c r="B495" s="6" t="n">
        <v>44942.81191125</v>
      </c>
      <c r="C495" s="5" t="inlineStr">
        <is>
          <t>3726 MARCELO ROCABADO ROJAS</t>
        </is>
      </c>
      <c r="D495" s="7" t="n"/>
      <c r="E495" s="8" t="n"/>
      <c r="F495" s="9" t="n">
        <v>3384.1</v>
      </c>
      <c r="I495" s="10" t="inlineStr">
        <is>
          <t>EFECTIVO</t>
        </is>
      </c>
      <c r="J495" s="5" t="inlineStr">
        <is>
          <t>4771 CHRISTIAN LEDEZMA - T10</t>
        </is>
      </c>
    </row>
    <row r="496">
      <c r="A496" s="5" t="inlineStr">
        <is>
          <t>CCAJ-CB11/12/2023</t>
        </is>
      </c>
      <c r="B496" s="6" t="n">
        <v>44942.81191125</v>
      </c>
      <c r="C496" s="5" t="inlineStr">
        <is>
          <t>3726 MARCELO ROCABADO ROJAS</t>
        </is>
      </c>
      <c r="D496" s="7" t="n"/>
      <c r="E496" s="8" t="n"/>
      <c r="F496" s="9" t="n">
        <v>82720.89999999999</v>
      </c>
      <c r="I496" s="10" t="inlineStr">
        <is>
          <t>EFECTIVO</t>
        </is>
      </c>
      <c r="J496" s="5" t="inlineStr">
        <is>
          <t>4771 CHRISTIAN LEDEZMA - T12</t>
        </is>
      </c>
    </row>
    <row r="497">
      <c r="A497" s="11" t="inlineStr">
        <is>
          <t>SAP</t>
        </is>
      </c>
      <c r="B497" s="3" t="n"/>
      <c r="C497" s="3" t="n"/>
      <c r="D497" s="19">
        <f>698577.76+70783.2</f>
        <v/>
      </c>
      <c r="E497" s="8" t="n"/>
      <c r="F497" s="39">
        <f>SUM(F461:G496)</f>
        <v/>
      </c>
      <c r="H497" s="9" t="n"/>
      <c r="I497" s="10" t="n"/>
      <c r="J497" s="5" t="n"/>
    </row>
    <row r="498">
      <c r="A498" s="13" t="inlineStr">
        <is>
          <t>FECHA</t>
        </is>
      </c>
      <c r="B498" s="13" t="inlineStr">
        <is>
          <t>CIERRE DE CAJA</t>
        </is>
      </c>
      <c r="C498" s="13" t="inlineStr">
        <is>
          <t>IMPORTE</t>
        </is>
      </c>
      <c r="D498" s="7" t="n"/>
      <c r="E498" s="8" t="n"/>
      <c r="H498" s="9" t="n"/>
      <c r="I498" s="10" t="n"/>
      <c r="J498" s="5" t="n"/>
    </row>
    <row r="499" ht="15.75" customHeight="1">
      <c r="D499" s="22" t="n">
        <v>112610033</v>
      </c>
      <c r="E499" s="17" t="inlineStr">
        <is>
          <t>ANULADO</t>
        </is>
      </c>
    </row>
    <row r="500" ht="15.75" customHeight="1">
      <c r="D500" s="22" t="n">
        <v>112610058</v>
      </c>
      <c r="E500" s="17" t="inlineStr">
        <is>
          <t>ANULADO</t>
        </is>
      </c>
    </row>
    <row r="504">
      <c r="A504" s="17" t="inlineStr">
        <is>
          <t>ANULADO DEBIDO A ERROR EN EL NOMBRE DE FACTURA S/G CORREO DEL 18/01/23.</t>
        </is>
      </c>
      <c r="B504" s="30" t="n"/>
      <c r="C504" s="30" t="n"/>
      <c r="D504" s="30" t="n"/>
    </row>
    <row r="506">
      <c r="A506" s="1" t="inlineStr">
        <is>
          <t>Cierre Caja</t>
        </is>
      </c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3" t="inlineStr">
        <is>
          <t>Del 17/01/2022</t>
        </is>
      </c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98" t="inlineStr">
        <is>
          <t>Cierre Caja</t>
        </is>
      </c>
      <c r="B508" s="98" t="inlineStr">
        <is>
          <t>Fecha</t>
        </is>
      </c>
      <c r="C508" s="98" t="inlineStr">
        <is>
          <t>Cajero</t>
        </is>
      </c>
      <c r="D508" s="98" t="inlineStr">
        <is>
          <t>Nro Voucher</t>
        </is>
      </c>
      <c r="E508" s="98" t="inlineStr">
        <is>
          <t>Nro Cuenta</t>
        </is>
      </c>
      <c r="F508" s="98" t="inlineStr">
        <is>
          <t>Tipo Ingreso</t>
        </is>
      </c>
      <c r="G508" s="99" t="n"/>
      <c r="H508" s="100" t="n"/>
      <c r="I508" s="98" t="inlineStr">
        <is>
          <t>TIPO DE INGRESO</t>
        </is>
      </c>
      <c r="J508" s="98" t="inlineStr">
        <is>
          <t>Cobrador</t>
        </is>
      </c>
    </row>
    <row r="509">
      <c r="A509" s="101" t="n"/>
      <c r="B509" s="101" t="n"/>
      <c r="C509" s="101" t="n"/>
      <c r="D509" s="101" t="n"/>
      <c r="E509" s="101" t="n"/>
      <c r="F509" s="4" t="inlineStr">
        <is>
          <t>EFECTIVO</t>
        </is>
      </c>
      <c r="G509" s="4" t="inlineStr">
        <is>
          <t>CHEQUE</t>
        </is>
      </c>
      <c r="H509" s="4" t="inlineStr">
        <is>
          <t>TRANSFERENCIA</t>
        </is>
      </c>
      <c r="I509" s="101" t="n"/>
      <c r="J509" s="101" t="n"/>
    </row>
    <row r="510">
      <c r="A510" s="5" t="inlineStr">
        <is>
          <t>CCAJ-CB11/13/2023</t>
        </is>
      </c>
      <c r="B510" s="6" t="n">
        <v>44943.83904931713</v>
      </c>
      <c r="C510" s="5" t="inlineStr">
        <is>
          <t>3726 MARCELO ROCABADO ROJAS</t>
        </is>
      </c>
      <c r="D510" s="7" t="n"/>
      <c r="E510" s="8" t="n"/>
      <c r="G510" s="9" t="n">
        <v>66126.87</v>
      </c>
      <c r="I510" s="10" t="inlineStr">
        <is>
          <t>CHEQUE</t>
        </is>
      </c>
      <c r="J510" s="5" t="inlineStr">
        <is>
          <t>2276 ESTEBAN MAMANI CATORCENO</t>
        </is>
      </c>
    </row>
    <row r="511">
      <c r="A511" s="5" t="inlineStr">
        <is>
          <t>CCAJ-CB11/13/2023</t>
        </is>
      </c>
      <c r="B511" s="6" t="n">
        <v>44943.83904931713</v>
      </c>
      <c r="C511" s="5" t="inlineStr">
        <is>
          <t>3726 MARCELO ROCABADO ROJAS</t>
        </is>
      </c>
      <c r="D511" s="15" t="n">
        <v>23550682697</v>
      </c>
      <c r="E511" s="8" t="inlineStr">
        <is>
          <t>BISA-100070031</t>
        </is>
      </c>
      <c r="H511" s="9" t="n">
        <v>1700</v>
      </c>
      <c r="I511" s="5" t="inlineStr">
        <is>
          <t>DEPÓSITO BANCARIO</t>
        </is>
      </c>
      <c r="J511" s="5" t="inlineStr">
        <is>
          <t>2378 EDDY DAREN JIMENEZ ROJAS</t>
        </is>
      </c>
    </row>
    <row r="512">
      <c r="A512" s="5" t="inlineStr">
        <is>
          <t>CCAJ-CB11/13/2023</t>
        </is>
      </c>
      <c r="B512" s="6" t="n">
        <v>44943.83904931713</v>
      </c>
      <c r="C512" s="5" t="inlineStr">
        <is>
          <t>3726 MARCELO ROCABADO ROJAS</t>
        </is>
      </c>
      <c r="D512" s="15" t="n">
        <v>45133109066</v>
      </c>
      <c r="E512" s="8" t="inlineStr">
        <is>
          <t>BISA-100070049</t>
        </is>
      </c>
      <c r="H512" s="9" t="n">
        <v>1667.34</v>
      </c>
      <c r="I512" s="5" t="inlineStr">
        <is>
          <t>DEPÓSITO BANCARIO</t>
        </is>
      </c>
      <c r="J512" s="5" t="inlineStr">
        <is>
          <t>2378 EDDY DAREN JIMENEZ ROJAS</t>
        </is>
      </c>
    </row>
    <row r="513">
      <c r="A513" s="5" t="inlineStr">
        <is>
          <t>CCAJ-CB11/13/2023</t>
        </is>
      </c>
      <c r="B513" s="6" t="n">
        <v>44943.83904931713</v>
      </c>
      <c r="C513" s="5" t="inlineStr">
        <is>
          <t>3726 MARCELO ROCABADO ROJAS</t>
        </is>
      </c>
      <c r="D513" s="15" t="n">
        <v>45113267165</v>
      </c>
      <c r="E513" s="8" t="inlineStr">
        <is>
          <t>BISA-100070031</t>
        </is>
      </c>
      <c r="H513" s="9" t="n">
        <v>2130.8</v>
      </c>
      <c r="I513" s="5" t="inlineStr">
        <is>
          <t>DEPÓSITO BANCARIO</t>
        </is>
      </c>
      <c r="J513" s="5" t="inlineStr">
        <is>
          <t>2378 EDDY DAREN JIMENEZ ROJAS</t>
        </is>
      </c>
    </row>
    <row r="514">
      <c r="A514" s="5" t="inlineStr">
        <is>
          <t>CCAJ-CB11/13/2023</t>
        </is>
      </c>
      <c r="B514" s="6" t="n">
        <v>44943.83904931713</v>
      </c>
      <c r="C514" s="5" t="inlineStr">
        <is>
          <t>3726 MARCELO ROCABADO ROJAS</t>
        </is>
      </c>
      <c r="D514" s="15" t="n">
        <v>45163206687</v>
      </c>
      <c r="E514" s="8" t="inlineStr">
        <is>
          <t>BISA-100070031</t>
        </is>
      </c>
      <c r="H514" s="9" t="n">
        <v>300</v>
      </c>
      <c r="I514" s="5" t="inlineStr">
        <is>
          <t>DEPÓSITO BANCARIO</t>
        </is>
      </c>
      <c r="J514" s="5" t="inlineStr">
        <is>
          <t>2378 EDDY DAREN JIMENEZ ROJAS</t>
        </is>
      </c>
    </row>
    <row r="515">
      <c r="A515" s="5" t="inlineStr">
        <is>
          <t>CCAJ-CB11/13/2023</t>
        </is>
      </c>
      <c r="B515" s="6" t="n">
        <v>44943.83904931713</v>
      </c>
      <c r="C515" s="5" t="inlineStr">
        <is>
          <t>3726 MARCELO ROCABADO ROJAS</t>
        </is>
      </c>
      <c r="D515" s="15" t="n">
        <v>45143485904</v>
      </c>
      <c r="E515" s="8" t="inlineStr">
        <is>
          <t>BISA-100070031</t>
        </is>
      </c>
      <c r="H515" s="9" t="n">
        <v>300</v>
      </c>
      <c r="I515" s="5" t="inlineStr">
        <is>
          <t>DEPÓSITO BANCARIO</t>
        </is>
      </c>
      <c r="J515" s="5" t="inlineStr">
        <is>
          <t>2378 EDDY DAREN JIMENEZ ROJAS</t>
        </is>
      </c>
    </row>
    <row r="516">
      <c r="A516" s="5" t="inlineStr">
        <is>
          <t>CCAJ-CB11/13/2023</t>
        </is>
      </c>
      <c r="B516" s="6" t="n">
        <v>44943.83904931713</v>
      </c>
      <c r="C516" s="5" t="inlineStr">
        <is>
          <t>3726 MARCELO ROCABADO ROJAS</t>
        </is>
      </c>
      <c r="D516" s="15" t="n">
        <v>45123249353</v>
      </c>
      <c r="E516" s="8" t="inlineStr">
        <is>
          <t>BISA-100070031</t>
        </is>
      </c>
      <c r="H516" s="9" t="n">
        <v>300</v>
      </c>
      <c r="I516" s="5" t="inlineStr">
        <is>
          <t>DEPÓSITO BANCARIO</t>
        </is>
      </c>
      <c r="J516" s="5" t="inlineStr">
        <is>
          <t>2378 EDDY DAREN JIMENEZ ROJAS</t>
        </is>
      </c>
    </row>
    <row r="517">
      <c r="A517" s="5" t="inlineStr">
        <is>
          <t>CCAJ-CB11/13/2023</t>
        </is>
      </c>
      <c r="B517" s="6" t="n">
        <v>44943.83904931713</v>
      </c>
      <c r="C517" s="5" t="inlineStr">
        <is>
          <t>3726 MARCELO ROCABADO ROJAS</t>
        </is>
      </c>
      <c r="D517" s="15" t="n">
        <v>45173179304</v>
      </c>
      <c r="E517" s="8" t="inlineStr">
        <is>
          <t>BISA-100070031</t>
        </is>
      </c>
      <c r="H517" s="9" t="n">
        <v>318.1</v>
      </c>
      <c r="I517" s="5" t="inlineStr">
        <is>
          <t>DEPÓSITO BANCARIO</t>
        </is>
      </c>
      <c r="J517" s="5" t="inlineStr">
        <is>
          <t>2378 EDDY DAREN JIMENEZ ROJAS</t>
        </is>
      </c>
    </row>
    <row r="518">
      <c r="A518" s="5" t="inlineStr">
        <is>
          <t>CCAJ-CB11/13/2023</t>
        </is>
      </c>
      <c r="B518" s="6" t="n">
        <v>44943.83904931713</v>
      </c>
      <c r="C518" s="5" t="inlineStr">
        <is>
          <t>3726 MARCELO ROCABADO ROJAS</t>
        </is>
      </c>
      <c r="D518" s="15" t="n">
        <v>45113267334</v>
      </c>
      <c r="E518" s="8" t="inlineStr">
        <is>
          <t>BISA-100070031</t>
        </is>
      </c>
      <c r="H518" s="9" t="n">
        <v>3200</v>
      </c>
      <c r="I518" s="5" t="inlineStr">
        <is>
          <t>DEPÓSITO BANCARIO</t>
        </is>
      </c>
      <c r="J518" s="5" t="inlineStr">
        <is>
          <t>2378 EDDY DAREN JIMENEZ ROJAS</t>
        </is>
      </c>
    </row>
    <row r="519">
      <c r="A519" s="5" t="inlineStr">
        <is>
          <t>CCAJ-CB11/13/2023</t>
        </is>
      </c>
      <c r="B519" s="6" t="n">
        <v>44943.83904931713</v>
      </c>
      <c r="C519" s="5" t="inlineStr">
        <is>
          <t>3726 MARCELO ROCABADO ROJAS</t>
        </is>
      </c>
      <c r="D519" s="15" t="n">
        <v>45123248965</v>
      </c>
      <c r="E519" s="8" t="inlineStr">
        <is>
          <t>BISA-100070031</t>
        </is>
      </c>
      <c r="H519" s="9" t="n">
        <v>15500</v>
      </c>
      <c r="I519" s="5" t="inlineStr">
        <is>
          <t>DEPÓSITO BANCARIO</t>
        </is>
      </c>
      <c r="J519" s="8" t="inlineStr">
        <is>
          <t>4861 BRIAN ABAD FLORES CRUZ</t>
        </is>
      </c>
    </row>
    <row r="520">
      <c r="A520" s="5" t="inlineStr">
        <is>
          <t>CCAJ-CB11/13/2023</t>
        </is>
      </c>
      <c r="B520" s="6" t="n">
        <v>44943.83904931713</v>
      </c>
      <c r="C520" s="5" t="inlineStr">
        <is>
          <t>3726 MARCELO ROCABADO ROJAS</t>
        </is>
      </c>
      <c r="D520" s="15" t="n">
        <v>45123248680</v>
      </c>
      <c r="E520" s="8" t="inlineStr">
        <is>
          <t>BISA-100070031</t>
        </is>
      </c>
      <c r="H520" s="9" t="n">
        <v>2061.66</v>
      </c>
      <c r="I520" s="5" t="inlineStr">
        <is>
          <t>DEPÓSITO BANCARIO</t>
        </is>
      </c>
      <c r="J520" s="5" t="inlineStr">
        <is>
          <t>2276 ESTEBAN MAMANI CATORCENO</t>
        </is>
      </c>
    </row>
    <row r="521">
      <c r="A521" s="5" t="inlineStr">
        <is>
          <t>CCAJ-CB11/13/2023</t>
        </is>
      </c>
      <c r="B521" s="6" t="n">
        <v>44943.83904931713</v>
      </c>
      <c r="C521" s="5" t="inlineStr">
        <is>
          <t>3726 MARCELO ROCABADO ROJAS</t>
        </is>
      </c>
      <c r="D521" s="15" t="n">
        <v>45113266693</v>
      </c>
      <c r="E521" s="8" t="inlineStr">
        <is>
          <t>BISA-100070031</t>
        </is>
      </c>
      <c r="H521" s="9" t="n">
        <v>2866.52</v>
      </c>
      <c r="I521" s="5" t="inlineStr">
        <is>
          <t>DEPÓSITO BANCARIO</t>
        </is>
      </c>
      <c r="J521" s="5" t="inlineStr">
        <is>
          <t>2276 ESTEBAN MAMANI CATORCENO</t>
        </is>
      </c>
    </row>
    <row r="522">
      <c r="A522" s="5" t="inlineStr">
        <is>
          <t>CCAJ-CB11/13/2023</t>
        </is>
      </c>
      <c r="B522" s="6" t="n">
        <v>44943.83904931713</v>
      </c>
      <c r="C522" s="5" t="inlineStr">
        <is>
          <t>3726 MARCELO ROCABADO ROJAS</t>
        </is>
      </c>
      <c r="D522" s="15" t="n">
        <v>45153112245</v>
      </c>
      <c r="E522" s="8" t="inlineStr">
        <is>
          <t>BISA-100070031</t>
        </is>
      </c>
      <c r="H522" s="9" t="n">
        <v>421.95</v>
      </c>
      <c r="I522" s="5" t="inlineStr">
        <is>
          <t>DEPÓSITO BANCARIO</t>
        </is>
      </c>
      <c r="J522" s="5" t="inlineStr">
        <is>
          <t>2276 ESTEBAN MAMANI CATORCENO</t>
        </is>
      </c>
    </row>
    <row r="523">
      <c r="A523" s="5" t="inlineStr">
        <is>
          <t>CCAJ-CB11/13/2023</t>
        </is>
      </c>
      <c r="B523" s="6" t="n">
        <v>44943.83904931713</v>
      </c>
      <c r="C523" s="5" t="inlineStr">
        <is>
          <t>3726 MARCELO ROCABADO ROJAS</t>
        </is>
      </c>
      <c r="D523" s="15" t="n">
        <v>56210229995</v>
      </c>
      <c r="E523" s="8" t="inlineStr">
        <is>
          <t>BISA-100070031</t>
        </is>
      </c>
      <c r="H523" s="9" t="n">
        <v>210</v>
      </c>
      <c r="I523" s="5" t="inlineStr">
        <is>
          <t>DEPÓSITO BANCARIO</t>
        </is>
      </c>
      <c r="J523" s="5" t="inlineStr">
        <is>
          <t>2276 ESTEBAN MAMANI CATORCENO</t>
        </is>
      </c>
    </row>
    <row r="524">
      <c r="A524" s="5" t="inlineStr">
        <is>
          <t>CCAJ-CB11/13/2023</t>
        </is>
      </c>
      <c r="B524" s="6" t="n">
        <v>44943.83904931713</v>
      </c>
      <c r="C524" s="5" t="inlineStr">
        <is>
          <t>3726 MARCELO ROCABADO ROJAS</t>
        </is>
      </c>
      <c r="D524" s="15" t="n">
        <v>45133118949</v>
      </c>
      <c r="E524" s="8" t="inlineStr">
        <is>
          <t>BISA-100070031</t>
        </is>
      </c>
      <c r="H524" s="9" t="n">
        <v>601.63</v>
      </c>
      <c r="I524" s="5" t="inlineStr">
        <is>
          <t>DEPÓSITO BANCARIO</t>
        </is>
      </c>
      <c r="J524" s="5" t="inlineStr">
        <is>
          <t>2276 ESTEBAN MAMANI CATORCENO</t>
        </is>
      </c>
    </row>
    <row r="525">
      <c r="A525" s="5" t="inlineStr">
        <is>
          <t>CCAJ-CB11/13/2023</t>
        </is>
      </c>
      <c r="B525" s="6" t="n">
        <v>44943.83904931713</v>
      </c>
      <c r="C525" s="5" t="inlineStr">
        <is>
          <t>3726 MARCELO ROCABADO ROJAS</t>
        </is>
      </c>
      <c r="D525" s="15" t="n">
        <v>45173179366</v>
      </c>
      <c r="E525" s="8" t="inlineStr">
        <is>
          <t>BISA-100070031</t>
        </is>
      </c>
      <c r="H525" s="9" t="n">
        <v>1428.44</v>
      </c>
      <c r="I525" s="5" t="inlineStr">
        <is>
          <t>DEPÓSITO BANCARIO</t>
        </is>
      </c>
      <c r="J525" s="5" t="inlineStr">
        <is>
          <t>2276 ESTEBAN MAMANI CATORCENO</t>
        </is>
      </c>
    </row>
    <row r="526">
      <c r="A526" s="5" t="inlineStr">
        <is>
          <t>CCAJ-CB11/13/2023</t>
        </is>
      </c>
      <c r="B526" s="6" t="n">
        <v>44943.83904931713</v>
      </c>
      <c r="C526" s="5" t="inlineStr">
        <is>
          <t>3726 MARCELO ROCABADO ROJAS</t>
        </is>
      </c>
      <c r="D526" s="7" t="n">
        <v>279519</v>
      </c>
      <c r="E526" s="8" t="inlineStr">
        <is>
          <t>BISA-100070031</t>
        </is>
      </c>
      <c r="H526" s="9" t="n">
        <v>131940</v>
      </c>
      <c r="I526" s="5" t="inlineStr">
        <is>
          <t>DEPÓSITO BANCARIO</t>
        </is>
      </c>
      <c r="J526" s="8" t="inlineStr">
        <is>
          <t>4861 BRIAN ABAD FLORES CRUZ</t>
        </is>
      </c>
    </row>
    <row r="527">
      <c r="A527" s="5" t="inlineStr">
        <is>
          <t>CCAJ-CB11/13/202</t>
        </is>
      </c>
      <c r="B527" s="6" t="n">
        <v>44943.83904931713</v>
      </c>
      <c r="C527" s="5" t="inlineStr">
        <is>
          <t>3726 MARCELO ROCABADO ROJAS</t>
        </is>
      </c>
      <c r="D527" s="7" t="n"/>
      <c r="E527" s="8" t="n"/>
      <c r="F527" s="9" t="n">
        <v>16471.2</v>
      </c>
      <c r="I527" s="10" t="inlineStr">
        <is>
          <t>EFECTIVO</t>
        </is>
      </c>
      <c r="J527" s="8" t="inlineStr">
        <is>
          <t>4269 JULY GONZALES - T04</t>
        </is>
      </c>
    </row>
    <row r="528">
      <c r="A528" s="5" t="inlineStr">
        <is>
          <t>CCAJ-CB11/13/2023</t>
        </is>
      </c>
      <c r="B528" s="6" t="n">
        <v>44943.83904931713</v>
      </c>
      <c r="C528" s="5" t="inlineStr">
        <is>
          <t>3726 MARCELO ROCABADO ROJAS</t>
        </is>
      </c>
      <c r="D528" s="7" t="n"/>
      <c r="E528" s="8" t="n"/>
      <c r="F528" s="9" t="n">
        <v>11260.1</v>
      </c>
      <c r="I528" s="10" t="inlineStr">
        <is>
          <t>EFECTIVO</t>
        </is>
      </c>
      <c r="J528" s="5" t="inlineStr">
        <is>
          <t>2281 ANGEL DONATO GONZALES CONDORI</t>
        </is>
      </c>
    </row>
    <row r="529">
      <c r="A529" s="5" t="inlineStr">
        <is>
          <t>CCAJ-CB11/13/2023</t>
        </is>
      </c>
      <c r="B529" s="6" t="n">
        <v>44943.83904931713</v>
      </c>
      <c r="C529" s="5" t="inlineStr">
        <is>
          <t>3726 MARCELO ROCABADO ROJAS</t>
        </is>
      </c>
      <c r="D529" s="7" t="n"/>
      <c r="E529" s="8" t="n"/>
      <c r="F529" s="9" t="n">
        <v>43952.9</v>
      </c>
      <c r="I529" s="10" t="inlineStr">
        <is>
          <t>EFECTIVO</t>
        </is>
      </c>
      <c r="J529" s="8" t="inlineStr">
        <is>
          <t>2287 OLVER VACA ARCHONDO</t>
        </is>
      </c>
    </row>
    <row r="530">
      <c r="A530" s="5" t="inlineStr">
        <is>
          <t>CCAJ-CB11/13/2023</t>
        </is>
      </c>
      <c r="B530" s="6" t="n">
        <v>44943.83904931713</v>
      </c>
      <c r="C530" s="5" t="inlineStr">
        <is>
          <t>3726 MARCELO ROCABADO ROJAS</t>
        </is>
      </c>
      <c r="D530" s="7" t="n"/>
      <c r="E530" s="8" t="n"/>
      <c r="F530" s="9" t="n">
        <v>19108.5</v>
      </c>
      <c r="I530" s="10" t="inlineStr">
        <is>
          <t>EFECTIVO</t>
        </is>
      </c>
      <c r="J530" s="5" t="inlineStr">
        <is>
          <t>2378 EDDY DAREN JIMENEZ ROJAS</t>
        </is>
      </c>
    </row>
    <row r="531">
      <c r="A531" s="5" t="inlineStr">
        <is>
          <t>CCAJ-CB11/13/2023</t>
        </is>
      </c>
      <c r="B531" s="6" t="n">
        <v>44943.83904931713</v>
      </c>
      <c r="C531" s="5" t="inlineStr">
        <is>
          <t>3726 MARCELO ROCABADO ROJAS</t>
        </is>
      </c>
      <c r="D531" s="7" t="n"/>
      <c r="E531" s="8" t="n"/>
      <c r="F531" s="9" t="n">
        <v>9134</v>
      </c>
      <c r="I531" s="10" t="inlineStr">
        <is>
          <t>EFECTIVO</t>
        </is>
      </c>
      <c r="J531" s="8" t="inlineStr">
        <is>
          <t>2383 MAURO FELIPE CARICARI</t>
        </is>
      </c>
    </row>
    <row r="532">
      <c r="A532" s="5" t="inlineStr">
        <is>
          <t>CCAJ-CB11/13/2023</t>
        </is>
      </c>
      <c r="B532" s="6" t="n">
        <v>44943.83904931713</v>
      </c>
      <c r="C532" s="5" t="inlineStr">
        <is>
          <t>3726 MARCELO ROCABADO ROJAS</t>
        </is>
      </c>
      <c r="D532" s="7" t="n"/>
      <c r="E532" s="8" t="n"/>
      <c r="F532" s="9" t="n">
        <v>8160.5</v>
      </c>
      <c r="I532" s="10" t="inlineStr">
        <is>
          <t>EFECTIVO</t>
        </is>
      </c>
      <c r="J532" s="5" t="inlineStr">
        <is>
          <t>2537 JUAN CARLOS REVOLLO RODRIGUEZ</t>
        </is>
      </c>
    </row>
    <row r="533">
      <c r="A533" s="5" t="inlineStr">
        <is>
          <t>CCAJ-CB11/13/2023</t>
        </is>
      </c>
      <c r="B533" s="6" t="n">
        <v>44943.83904931713</v>
      </c>
      <c r="C533" s="5" t="inlineStr">
        <is>
          <t>3726 MARCELO ROCABADO ROJAS</t>
        </is>
      </c>
      <c r="D533" s="7" t="n"/>
      <c r="E533" s="8" t="n"/>
      <c r="F533" s="9" t="n">
        <v>17757</v>
      </c>
      <c r="I533" s="10" t="inlineStr">
        <is>
          <t>EFECTIVO</t>
        </is>
      </c>
      <c r="J533" s="5" t="inlineStr">
        <is>
          <t>2539 JUAN CARLOS ANGULO ROJAS</t>
        </is>
      </c>
    </row>
    <row r="534">
      <c r="A534" s="5" t="inlineStr">
        <is>
          <t>CCAJ-CB11/13/2023</t>
        </is>
      </c>
      <c r="B534" s="6" t="n">
        <v>44943.83904931713</v>
      </c>
      <c r="C534" s="5" t="inlineStr">
        <is>
          <t>3726 MARCELO ROCABADO ROJAS</t>
        </is>
      </c>
      <c r="D534" s="7" t="n"/>
      <c r="E534" s="8" t="n"/>
      <c r="F534" s="9" t="n">
        <v>13145.2</v>
      </c>
      <c r="I534" s="10" t="inlineStr">
        <is>
          <t>EFECTIVO</t>
        </is>
      </c>
      <c r="J534" s="5" t="inlineStr">
        <is>
          <t>2676 RUDDY AUGUSTO BASTO ZURITA</t>
        </is>
      </c>
    </row>
    <row r="535">
      <c r="A535" s="5" t="inlineStr">
        <is>
          <t>CCAJ-CB11/13/2023</t>
        </is>
      </c>
      <c r="B535" s="6" t="n">
        <v>44943.83904931713</v>
      </c>
      <c r="C535" s="5" t="inlineStr">
        <is>
          <t>3726 MARCELO ROCABADO ROJAS</t>
        </is>
      </c>
      <c r="D535" s="7" t="n"/>
      <c r="E535" s="8" t="n"/>
      <c r="F535" s="9" t="n">
        <v>14655.8</v>
      </c>
      <c r="I535" s="10" t="inlineStr">
        <is>
          <t>EFECTIVO</t>
        </is>
      </c>
      <c r="J535" s="8" t="inlineStr">
        <is>
          <t>2941 EFRAIN MAMANI CAMIÑO</t>
        </is>
      </c>
    </row>
    <row r="536">
      <c r="A536" s="5" t="inlineStr">
        <is>
          <t>CCAJ-CB11/13/2023</t>
        </is>
      </c>
      <c r="B536" s="6" t="n">
        <v>44943.83904931713</v>
      </c>
      <c r="C536" s="5" t="inlineStr">
        <is>
          <t>3726 MARCELO ROCABADO ROJAS</t>
        </is>
      </c>
      <c r="D536" s="7" t="n"/>
      <c r="E536" s="8" t="n"/>
      <c r="F536" s="9" t="n">
        <v>8406.9</v>
      </c>
      <c r="I536" s="10" t="inlineStr">
        <is>
          <t>EFECTIVO</t>
        </is>
      </c>
      <c r="J536" s="5" t="inlineStr">
        <is>
          <t>2979 ROBERTO CARLOS QUINTEROS FLORES</t>
        </is>
      </c>
    </row>
    <row r="537">
      <c r="A537" s="5" t="inlineStr">
        <is>
          <t>CCAJ-CB11/13/2023</t>
        </is>
      </c>
      <c r="B537" s="6" t="n">
        <v>44943.83904931713</v>
      </c>
      <c r="C537" s="5" t="inlineStr">
        <is>
          <t>3726 MARCELO ROCABADO ROJAS</t>
        </is>
      </c>
      <c r="D537" s="7" t="n"/>
      <c r="E537" s="8" t="n"/>
      <c r="F537" s="9" t="n">
        <v>12699.7</v>
      </c>
      <c r="I537" s="10" t="inlineStr">
        <is>
          <t>EFECTIVO</t>
        </is>
      </c>
      <c r="J537" s="5" t="inlineStr">
        <is>
          <t>3791 LIMBERT SALAZAR MALDONADO</t>
        </is>
      </c>
    </row>
    <row r="538">
      <c r="A538" s="5" t="inlineStr">
        <is>
          <t>CCAJ-CB11/13/2023</t>
        </is>
      </c>
      <c r="B538" s="6" t="n">
        <v>44943.83904931713</v>
      </c>
      <c r="C538" s="5" t="inlineStr">
        <is>
          <t>3726 MARCELO ROCABADO ROJAS</t>
        </is>
      </c>
      <c r="D538" s="7" t="n"/>
      <c r="E538" s="8" t="n"/>
      <c r="F538" s="9" t="n">
        <v>6600.4</v>
      </c>
      <c r="I538" s="10" t="inlineStr">
        <is>
          <t>EFECTIVO</t>
        </is>
      </c>
      <c r="J538" s="8" t="inlineStr">
        <is>
          <t>4269 JULY GONZALES - T01</t>
        </is>
      </c>
    </row>
    <row r="539">
      <c r="A539" s="5" t="inlineStr">
        <is>
          <t>CCAJ-CB11/13/2023</t>
        </is>
      </c>
      <c r="B539" s="6" t="n">
        <v>44943.83904931713</v>
      </c>
      <c r="C539" s="5" t="inlineStr">
        <is>
          <t>3726 MARCELO ROCABADO ROJAS</t>
        </is>
      </c>
      <c r="D539" s="7" t="n"/>
      <c r="E539" s="8" t="n"/>
      <c r="F539" s="9" t="n">
        <v>9815.1</v>
      </c>
      <c r="I539" s="10" t="inlineStr">
        <is>
          <t>EFECTIVO</t>
        </is>
      </c>
      <c r="J539" s="8" t="inlineStr">
        <is>
          <t>4269 JULY GONZALES - T02</t>
        </is>
      </c>
    </row>
    <row r="540">
      <c r="A540" s="5" t="inlineStr">
        <is>
          <t>CCAJ-CB11/13/2023</t>
        </is>
      </c>
      <c r="B540" s="6" t="n">
        <v>44943.83904931713</v>
      </c>
      <c r="C540" s="5" t="inlineStr">
        <is>
          <t>3726 MARCELO ROCABADO ROJAS</t>
        </is>
      </c>
      <c r="D540" s="7" t="n"/>
      <c r="E540" s="8" t="n"/>
      <c r="F540" s="9" t="n">
        <v>11739.4</v>
      </c>
      <c r="I540" s="10" t="inlineStr">
        <is>
          <t>EFECTIVO</t>
        </is>
      </c>
      <c r="J540" s="8" t="inlineStr">
        <is>
          <t>4269 JULY GONZALES - T03</t>
        </is>
      </c>
    </row>
    <row r="541">
      <c r="A541" s="5" t="inlineStr">
        <is>
          <t>CCAJ-CB11/13/2023</t>
        </is>
      </c>
      <c r="B541" s="6" t="n">
        <v>44943.83904931713</v>
      </c>
      <c r="C541" s="5" t="inlineStr">
        <is>
          <t>3726 MARCELO ROCABADO ROJAS</t>
        </is>
      </c>
      <c r="D541" s="7" t="n"/>
      <c r="E541" s="8" t="n"/>
      <c r="F541" s="9" t="n">
        <v>11841.9</v>
      </c>
      <c r="I541" s="10" t="inlineStr">
        <is>
          <t>EFECTIVO</t>
        </is>
      </c>
      <c r="J541" s="8" t="inlineStr">
        <is>
          <t>4269 JULY GONZALES - T05</t>
        </is>
      </c>
    </row>
    <row r="542">
      <c r="A542" s="5" t="inlineStr">
        <is>
          <t>CCAJ-CB11/13/2023</t>
        </is>
      </c>
      <c r="B542" s="6" t="n">
        <v>44943.83904931713</v>
      </c>
      <c r="C542" s="5" t="inlineStr">
        <is>
          <t>3726 MARCELO ROCABADO ROJAS</t>
        </is>
      </c>
      <c r="D542" s="7" t="n"/>
      <c r="E542" s="8" t="n"/>
      <c r="F542" s="9" t="n">
        <v>14126.3</v>
      </c>
      <c r="I542" s="10" t="inlineStr">
        <is>
          <t>EFECTIVO</t>
        </is>
      </c>
      <c r="J542" s="8" t="inlineStr">
        <is>
          <t>4269 JULY GONZALES - T06</t>
        </is>
      </c>
    </row>
    <row r="543">
      <c r="A543" s="5" t="inlineStr">
        <is>
          <t>CCAJ-CB11/13/2023</t>
        </is>
      </c>
      <c r="B543" s="6" t="n">
        <v>44943.83904931713</v>
      </c>
      <c r="C543" s="5" t="inlineStr">
        <is>
          <t>3726 MARCELO ROCABADO ROJAS</t>
        </is>
      </c>
      <c r="D543" s="7" t="n"/>
      <c r="E543" s="8" t="n"/>
      <c r="F543" s="9" t="n">
        <v>6052.4</v>
      </c>
      <c r="I543" s="10" t="inlineStr">
        <is>
          <t>EFECTIVO</t>
        </is>
      </c>
      <c r="J543" s="8" t="inlineStr">
        <is>
          <t>4269 JULY GONZALES - T07</t>
        </is>
      </c>
    </row>
    <row r="544">
      <c r="A544" s="5" t="inlineStr">
        <is>
          <t>CCAJ-CB11/13/2023</t>
        </is>
      </c>
      <c r="B544" s="6" t="n">
        <v>44943.83904931713</v>
      </c>
      <c r="C544" s="5" t="inlineStr">
        <is>
          <t>3726 MARCELO ROCABADO ROJAS</t>
        </is>
      </c>
      <c r="D544" s="7" t="n"/>
      <c r="E544" s="8" t="n"/>
      <c r="F544" s="9" t="n">
        <v>53951.4</v>
      </c>
      <c r="I544" s="10" t="inlineStr">
        <is>
          <t>EFECTIVO</t>
        </is>
      </c>
      <c r="J544" s="8" t="inlineStr">
        <is>
          <t>4861 BRIAN ABAD FLORES CRUZ</t>
        </is>
      </c>
    </row>
    <row r="545">
      <c r="A545" s="5" t="inlineStr">
        <is>
          <t>CCAJ-CB11/13/2023</t>
        </is>
      </c>
      <c r="B545" s="6" t="n">
        <v>44943.83904931713</v>
      </c>
      <c r="C545" s="5" t="inlineStr">
        <is>
          <t>3726 MARCELO ROCABADO ROJAS</t>
        </is>
      </c>
      <c r="D545" s="7" t="n"/>
      <c r="E545" s="8" t="n"/>
      <c r="F545" s="9" t="n">
        <v>10057</v>
      </c>
      <c r="I545" s="10" t="inlineStr">
        <is>
          <t>EFECTIVO</t>
        </is>
      </c>
      <c r="J545" s="5" t="inlineStr">
        <is>
          <t>4771 CHRISTIAN LEDEZMA - T10</t>
        </is>
      </c>
    </row>
    <row r="546">
      <c r="A546" s="11" t="inlineStr">
        <is>
          <t>SAP</t>
        </is>
      </c>
      <c r="B546" s="3" t="n"/>
      <c r="C546" s="3" t="n"/>
      <c r="D546" s="19">
        <f>330053.77+35008.8</f>
        <v/>
      </c>
      <c r="E546" s="8" t="n"/>
      <c r="F546" s="39">
        <f>SUM(F510:G545)</f>
        <v/>
      </c>
      <c r="G546" s="9" t="n"/>
      <c r="I546" s="10" t="n"/>
      <c r="J546" s="5" t="n"/>
    </row>
    <row r="547">
      <c r="A547" s="13" t="inlineStr">
        <is>
          <t>FECHA</t>
        </is>
      </c>
      <c r="B547" s="13" t="inlineStr">
        <is>
          <t>CIERRE DE CAJA</t>
        </is>
      </c>
      <c r="C547" s="13" t="inlineStr">
        <is>
          <t>IMPORTE</t>
        </is>
      </c>
      <c r="D547" s="7" t="n"/>
      <c r="E547" s="8" t="n"/>
      <c r="G547" s="9" t="n"/>
      <c r="I547" s="10" t="n"/>
      <c r="J547" s="5" t="n"/>
    </row>
    <row r="548" ht="15.75" customHeight="1">
      <c r="D548" s="14" t="n">
        <v>112617449</v>
      </c>
    </row>
    <row r="549" ht="15.75" customHeight="1">
      <c r="D549" s="14" t="n">
        <v>112617458</v>
      </c>
    </row>
    <row r="551">
      <c r="A551" s="1" t="inlineStr">
        <is>
          <t>Cierre Caja</t>
        </is>
      </c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3" t="inlineStr">
        <is>
          <t>Del 18/01/2022</t>
        </is>
      </c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98" t="inlineStr">
        <is>
          <t>Cierre Caja</t>
        </is>
      </c>
      <c r="B553" s="98" t="inlineStr">
        <is>
          <t>Fecha</t>
        </is>
      </c>
      <c r="C553" s="98" t="inlineStr">
        <is>
          <t>Cajero</t>
        </is>
      </c>
      <c r="D553" s="98" t="inlineStr">
        <is>
          <t>Nro Voucher</t>
        </is>
      </c>
      <c r="E553" s="98" t="inlineStr">
        <is>
          <t>Nro Cuenta</t>
        </is>
      </c>
      <c r="F553" s="98" t="inlineStr">
        <is>
          <t>Tipo Ingreso</t>
        </is>
      </c>
      <c r="G553" s="99" t="n"/>
      <c r="H553" s="100" t="n"/>
      <c r="I553" s="98" t="inlineStr">
        <is>
          <t>TIPO DE INGRESO</t>
        </is>
      </c>
      <c r="J553" s="98" t="inlineStr">
        <is>
          <t>Cobrador</t>
        </is>
      </c>
    </row>
    <row r="554">
      <c r="A554" s="101" t="n"/>
      <c r="B554" s="101" t="n"/>
      <c r="C554" s="101" t="n"/>
      <c r="D554" s="101" t="n"/>
      <c r="E554" s="101" t="n"/>
      <c r="F554" s="4" t="inlineStr">
        <is>
          <t>EFECTIVO</t>
        </is>
      </c>
      <c r="G554" s="4" t="inlineStr">
        <is>
          <t>CHEQUE</t>
        </is>
      </c>
      <c r="H554" s="4" t="inlineStr">
        <is>
          <t>TRANSFERENCIA</t>
        </is>
      </c>
      <c r="I554" s="101" t="n"/>
      <c r="J554" s="101" t="n"/>
    </row>
    <row r="555">
      <c r="A555" s="5" t="inlineStr">
        <is>
          <t>CCAJ-CB11/14/2023</t>
        </is>
      </c>
      <c r="B555" s="6" t="n">
        <v>44944.6688053125</v>
      </c>
      <c r="C555" s="5" t="inlineStr">
        <is>
          <t>3726 MARCELO ROCABADO ROJAS</t>
        </is>
      </c>
      <c r="D555" s="7" t="n"/>
      <c r="E555" s="8" t="n"/>
      <c r="G555" s="9" t="n">
        <v>5184.46</v>
      </c>
      <c r="I555" s="10" t="inlineStr">
        <is>
          <t>CHEQUE</t>
        </is>
      </c>
      <c r="J555" s="5" t="inlineStr">
        <is>
          <t>2378 EDDY DAREN JIMENEZ ROJAS</t>
        </is>
      </c>
    </row>
    <row r="556">
      <c r="A556" s="5" t="inlineStr">
        <is>
          <t>CCAJ-CB11/14/202</t>
        </is>
      </c>
      <c r="B556" s="6" t="n">
        <v>44944.6688053125</v>
      </c>
      <c r="C556" s="5" t="inlineStr">
        <is>
          <t>3726 MARCELO ROCABADO ROJAS</t>
        </is>
      </c>
      <c r="D556" s="15" t="n">
        <v>45133114907</v>
      </c>
      <c r="E556" s="8" t="inlineStr">
        <is>
          <t>BISA-100070031</t>
        </is>
      </c>
      <c r="H556" s="9" t="n">
        <v>339.89</v>
      </c>
      <c r="I556" s="5" t="inlineStr">
        <is>
          <t>DEPÓSITO BANCARIO</t>
        </is>
      </c>
      <c r="J556" s="5" t="inlineStr">
        <is>
          <t>2276 ESTEBAN MAMANI CATORCENO</t>
        </is>
      </c>
    </row>
    <row r="557">
      <c r="A557" s="5" t="inlineStr">
        <is>
          <t>CCAJ-CB11/14/2023</t>
        </is>
      </c>
      <c r="B557" s="6" t="n">
        <v>44944.6688053125</v>
      </c>
      <c r="C557" s="5" t="inlineStr">
        <is>
          <t>3726 MARCELO ROCABADO ROJAS</t>
        </is>
      </c>
      <c r="D557" s="15" t="n">
        <v>45123245279</v>
      </c>
      <c r="E557" s="8" t="inlineStr">
        <is>
          <t>BISA-100070031</t>
        </is>
      </c>
      <c r="H557" s="9" t="n">
        <v>11796.67</v>
      </c>
      <c r="I557" s="5" t="inlineStr">
        <is>
          <t>DEPÓSITO BANCARIO</t>
        </is>
      </c>
      <c r="J557" s="5" t="inlineStr">
        <is>
          <t>2378 EDDY DAREN JIMENEZ ROJAS</t>
        </is>
      </c>
    </row>
    <row r="558">
      <c r="A558" s="5" t="inlineStr">
        <is>
          <t>CCAJ-CB11/14/2023</t>
        </is>
      </c>
      <c r="B558" s="6" t="n">
        <v>44944.6688053125</v>
      </c>
      <c r="C558" s="5" t="inlineStr">
        <is>
          <t>3726 MARCELO ROCABADO ROJAS</t>
        </is>
      </c>
      <c r="D558" s="15" t="n">
        <v>45133113272</v>
      </c>
      <c r="E558" s="8" t="inlineStr">
        <is>
          <t>BISA-100070031</t>
        </is>
      </c>
      <c r="H558" s="9" t="n">
        <v>1225.56</v>
      </c>
      <c r="I558" s="5" t="inlineStr">
        <is>
          <t>DEPÓSITO BANCARIO</t>
        </is>
      </c>
      <c r="J558" s="5" t="inlineStr">
        <is>
          <t>2276 ESTEBAN MAMANI CATORCENO</t>
        </is>
      </c>
    </row>
    <row r="559">
      <c r="A559" s="5" t="inlineStr">
        <is>
          <t>CCAJ-CB11/14/2023</t>
        </is>
      </c>
      <c r="B559" s="6" t="n">
        <v>44944.6688053125</v>
      </c>
      <c r="C559" s="5" t="inlineStr">
        <is>
          <t>3726 MARCELO ROCABADO ROJAS</t>
        </is>
      </c>
      <c r="D559" s="15" t="n">
        <v>53512236102</v>
      </c>
      <c r="E559" s="8" t="inlineStr">
        <is>
          <t>BISA-100070031</t>
        </is>
      </c>
      <c r="H559" s="9" t="n">
        <v>287.58</v>
      </c>
      <c r="I559" s="5" t="inlineStr">
        <is>
          <t>DEPÓSITO BANCARIO</t>
        </is>
      </c>
      <c r="J559" s="5" t="inlineStr">
        <is>
          <t>2276 ESTEBAN MAMANI CATORCENO</t>
        </is>
      </c>
    </row>
    <row r="560">
      <c r="A560" s="5" t="inlineStr">
        <is>
          <t>CCAJ-CB11/14/2023</t>
        </is>
      </c>
      <c r="B560" s="6" t="n">
        <v>44944.6688053125</v>
      </c>
      <c r="C560" s="5" t="inlineStr">
        <is>
          <t>3726 MARCELO ROCABADO ROJAS</t>
        </is>
      </c>
      <c r="D560" s="15" t="n">
        <v>53512236102</v>
      </c>
      <c r="E560" s="8" t="inlineStr">
        <is>
          <t>BISA-100070031</t>
        </is>
      </c>
      <c r="H560" s="9" t="n">
        <v>319</v>
      </c>
      <c r="I560" s="5" t="inlineStr">
        <is>
          <t>DEPÓSITO BANCARIO</t>
        </is>
      </c>
      <c r="J560" s="5" t="inlineStr">
        <is>
          <t>2276 ESTEBAN MAMANI CATORCENO</t>
        </is>
      </c>
    </row>
    <row r="561">
      <c r="A561" s="5" t="inlineStr">
        <is>
          <t>CCAJ-CB11/14/2023</t>
        </is>
      </c>
      <c r="B561" s="6" t="n">
        <v>44944.6688053125</v>
      </c>
      <c r="C561" s="5" t="inlineStr">
        <is>
          <t>3726 MARCELO ROCABADO ROJAS</t>
        </is>
      </c>
      <c r="D561" s="15" t="n">
        <v>45123244435</v>
      </c>
      <c r="E561" s="8" t="inlineStr">
        <is>
          <t>BISA-100070031</t>
        </is>
      </c>
      <c r="H561" s="9" t="n">
        <v>1663.69</v>
      </c>
      <c r="I561" s="5" t="inlineStr">
        <is>
          <t>DEPÓSITO BANCARIO</t>
        </is>
      </c>
      <c r="J561" s="5" t="inlineStr">
        <is>
          <t>2276 ESTEBAN MAMANI CATORCENO</t>
        </is>
      </c>
    </row>
    <row r="562">
      <c r="A562" s="5" t="inlineStr">
        <is>
          <t>CCAJ-CB11/14/2023</t>
        </is>
      </c>
      <c r="B562" s="6" t="n">
        <v>44944.6688053125</v>
      </c>
      <c r="C562" s="5" t="inlineStr">
        <is>
          <t>3726 MARCELO ROCABADO ROJAS</t>
        </is>
      </c>
      <c r="D562" s="15" t="n">
        <v>45113264325</v>
      </c>
      <c r="E562" s="8" t="inlineStr">
        <is>
          <t>BISA-100070031</t>
        </is>
      </c>
      <c r="H562" s="9" t="n">
        <v>49</v>
      </c>
      <c r="I562" s="5" t="inlineStr">
        <is>
          <t>DEPÓSITO BANCARIO</t>
        </is>
      </c>
      <c r="J562" s="5" t="inlineStr">
        <is>
          <t>2276 ESTEBAN MAMANI CATORCENO</t>
        </is>
      </c>
    </row>
    <row r="563">
      <c r="A563" s="5" t="inlineStr">
        <is>
          <t>CCAJ-CB11/14/2023</t>
        </is>
      </c>
      <c r="B563" s="6" t="n">
        <v>44944.6688053125</v>
      </c>
      <c r="C563" s="5" t="inlineStr">
        <is>
          <t>3726 MARCELO ROCABADO ROJAS</t>
        </is>
      </c>
      <c r="D563" s="15" t="n">
        <v>45123246629</v>
      </c>
      <c r="E563" s="8" t="inlineStr">
        <is>
          <t>BISA-100070031</t>
        </is>
      </c>
      <c r="H563" s="9" t="n">
        <v>10000</v>
      </c>
      <c r="I563" s="5" t="inlineStr">
        <is>
          <t>DEPÓSITO BANCARIO</t>
        </is>
      </c>
      <c r="J563" s="5" t="inlineStr">
        <is>
          <t>2378 EDDY DAREN JIMENEZ ROJAS</t>
        </is>
      </c>
    </row>
    <row r="564">
      <c r="A564" s="5" t="inlineStr">
        <is>
          <t>CCAJ-CB11/14/2023</t>
        </is>
      </c>
      <c r="B564" s="6" t="n">
        <v>44944.6688053125</v>
      </c>
      <c r="C564" s="5" t="inlineStr">
        <is>
          <t>3726 MARCELO ROCABADO ROJAS</t>
        </is>
      </c>
      <c r="D564" s="15" t="n">
        <v>45123246726</v>
      </c>
      <c r="E564" s="8" t="inlineStr">
        <is>
          <t>BISA-100070031</t>
        </is>
      </c>
      <c r="H564" s="9" t="n">
        <v>6960</v>
      </c>
      <c r="I564" s="5" t="inlineStr">
        <is>
          <t>DEPÓSITO BANCARIO</t>
        </is>
      </c>
      <c r="J564" s="5" t="inlineStr">
        <is>
          <t>2378 EDDY DAREN JIMENEZ ROJAS</t>
        </is>
      </c>
    </row>
    <row r="565">
      <c r="A565" s="5" t="inlineStr">
        <is>
          <t>CCAJ-CB11/14/2023</t>
        </is>
      </c>
      <c r="B565" s="6" t="n">
        <v>44944.6688053125</v>
      </c>
      <c r="C565" s="5" t="inlineStr">
        <is>
          <t>3726 MARCELO ROCABADO ROJAS</t>
        </is>
      </c>
      <c r="D565" s="15" t="n">
        <v>45133116809</v>
      </c>
      <c r="E565" s="8" t="inlineStr">
        <is>
          <t>BISA-100070031</t>
        </is>
      </c>
      <c r="H565" s="9" t="n">
        <v>143.95</v>
      </c>
      <c r="I565" s="5" t="inlineStr">
        <is>
          <t>DEPÓSITO BANCARIO</t>
        </is>
      </c>
      <c r="J565" s="5" t="inlineStr">
        <is>
          <t>2276 ESTEBAN MAMANI CATORCENO</t>
        </is>
      </c>
    </row>
    <row r="566">
      <c r="A566" s="5" t="inlineStr">
        <is>
          <t>CCAJ-CB11/14/2023</t>
        </is>
      </c>
      <c r="B566" s="6" t="n">
        <v>44944.6688053125</v>
      </c>
      <c r="C566" s="5" t="inlineStr">
        <is>
          <t>3726 MARCELO ROCABADO ROJAS</t>
        </is>
      </c>
      <c r="D566" s="15" t="n">
        <v>53412229979</v>
      </c>
      <c r="E566" s="8" t="inlineStr">
        <is>
          <t>BISA-100070031</t>
        </is>
      </c>
      <c r="H566" s="9" t="n">
        <v>1021.84</v>
      </c>
      <c r="I566" s="5" t="inlineStr">
        <is>
          <t>DEPÓSITO BANCARIO</t>
        </is>
      </c>
      <c r="J566" s="5" t="inlineStr">
        <is>
          <t>2378 EDDY DAREN JIMENEZ ROJAS</t>
        </is>
      </c>
    </row>
    <row r="567">
      <c r="A567" s="5" t="inlineStr">
        <is>
          <t>CCAJ-CB11/14/2023</t>
        </is>
      </c>
      <c r="B567" s="6" t="n">
        <v>44944.6688053125</v>
      </c>
      <c r="C567" s="5" t="inlineStr">
        <is>
          <t>3726 MARCELO ROCABADO ROJAS</t>
        </is>
      </c>
      <c r="D567" s="15" t="n">
        <v>45113265448</v>
      </c>
      <c r="E567" s="8" t="inlineStr">
        <is>
          <t>BISA-100070031</t>
        </is>
      </c>
      <c r="H567" s="9" t="n">
        <v>519.9299999999999</v>
      </c>
      <c r="I567" s="5" t="inlineStr">
        <is>
          <t>DEPÓSITO BANCARIO</t>
        </is>
      </c>
      <c r="J567" s="5" t="inlineStr">
        <is>
          <t>2276 ESTEBAN MAMANI CATORCENO</t>
        </is>
      </c>
    </row>
    <row r="568">
      <c r="A568" s="5" t="inlineStr">
        <is>
          <t>CCAJ-CB11/14/2023</t>
        </is>
      </c>
      <c r="B568" s="6" t="n">
        <v>44944.6688053125</v>
      </c>
      <c r="C568" s="5" t="inlineStr">
        <is>
          <t>3726 MARCELO ROCABADO ROJAS</t>
        </is>
      </c>
      <c r="D568" s="15" t="n">
        <v>45153110977</v>
      </c>
      <c r="E568" s="8" t="inlineStr">
        <is>
          <t>BISA-100070031</t>
        </is>
      </c>
      <c r="H568" s="9" t="n">
        <v>1480.4</v>
      </c>
      <c r="I568" s="5" t="inlineStr">
        <is>
          <t>DEPÓSITO BANCARIO</t>
        </is>
      </c>
      <c r="J568" s="5" t="inlineStr">
        <is>
          <t>2276 ESTEBAN MAMANI CATORCENO</t>
        </is>
      </c>
    </row>
    <row r="569">
      <c r="A569" s="5" t="inlineStr">
        <is>
          <t>CCAJ-CB11/14/2023</t>
        </is>
      </c>
      <c r="B569" s="6" t="n">
        <v>44944.6688053125</v>
      </c>
      <c r="C569" s="5" t="inlineStr">
        <is>
          <t>3726 MARCELO ROCABADO ROJAS</t>
        </is>
      </c>
      <c r="D569" s="15" t="n">
        <v>45113265316</v>
      </c>
      <c r="E569" s="8" t="inlineStr">
        <is>
          <t>BISA-100070031</t>
        </is>
      </c>
      <c r="H569" s="9" t="n">
        <v>31182.45</v>
      </c>
      <c r="I569" s="5" t="inlineStr">
        <is>
          <t>DEPÓSITO BANCARIO</t>
        </is>
      </c>
      <c r="J569" s="5" t="inlineStr">
        <is>
          <t>2378 EDDY DAREN JIMENEZ ROJAS</t>
        </is>
      </c>
    </row>
    <row r="570">
      <c r="A570" s="5" t="inlineStr">
        <is>
          <t>CCAJ-CB11/14/2023</t>
        </is>
      </c>
      <c r="B570" s="6" t="n">
        <v>44944.6688053125</v>
      </c>
      <c r="C570" s="5" t="inlineStr">
        <is>
          <t>3726 MARCELO ROCABADO ROJAS</t>
        </is>
      </c>
      <c r="D570" s="15" t="n">
        <v>45113265109</v>
      </c>
      <c r="E570" s="8" t="inlineStr">
        <is>
          <t>BISA-100070031</t>
        </is>
      </c>
      <c r="H570" s="9" t="n">
        <v>19000</v>
      </c>
      <c r="I570" s="5" t="inlineStr">
        <is>
          <t>DEPÓSITO BANCARIO</t>
        </is>
      </c>
      <c r="J570" s="8" t="inlineStr">
        <is>
          <t>4861 BRIAN ABAD FLORES CRUZ</t>
        </is>
      </c>
    </row>
    <row r="571">
      <c r="A571" s="5" t="inlineStr">
        <is>
          <t>CCAJ-CB11/14/2023</t>
        </is>
      </c>
      <c r="B571" s="6" t="n">
        <v>44944.6688053125</v>
      </c>
      <c r="C571" s="5" t="inlineStr">
        <is>
          <t>3726 MARCELO ROCABADO ROJAS</t>
        </is>
      </c>
      <c r="D571" s="7" t="n"/>
      <c r="E571" s="8" t="n"/>
      <c r="F571" s="9" t="n">
        <v>5454.4</v>
      </c>
      <c r="I571" s="10" t="inlineStr">
        <is>
          <t>EFECTIVO</t>
        </is>
      </c>
      <c r="J571" s="5" t="inlineStr">
        <is>
          <t>2276 ESTEBAN MAMANI CATORCENO</t>
        </is>
      </c>
    </row>
    <row r="572">
      <c r="A572" s="5" t="inlineStr">
        <is>
          <t>CCAJ-CB11/14/2023</t>
        </is>
      </c>
      <c r="B572" s="6" t="n">
        <v>44944.6688053125</v>
      </c>
      <c r="C572" s="5" t="inlineStr">
        <is>
          <t>3726 MARCELO ROCABADO ROJAS</t>
        </is>
      </c>
      <c r="D572" s="7" t="n"/>
      <c r="E572" s="8" t="n"/>
      <c r="F572" s="9" t="n">
        <v>123623.8</v>
      </c>
      <c r="I572" s="10" t="inlineStr">
        <is>
          <t>EFECTIVO</t>
        </is>
      </c>
      <c r="J572" s="8" t="inlineStr">
        <is>
          <t>2287 OLVER VACA ARCHONDO</t>
        </is>
      </c>
    </row>
    <row r="573">
      <c r="A573" s="5" t="inlineStr">
        <is>
          <t>CCAJ-CB11/14/2023</t>
        </is>
      </c>
      <c r="B573" s="6" t="n">
        <v>44944.6688053125</v>
      </c>
      <c r="C573" s="5" t="inlineStr">
        <is>
          <t>3726 MARCELO ROCABADO ROJAS</t>
        </is>
      </c>
      <c r="D573" s="7" t="n"/>
      <c r="E573" s="8" t="n"/>
      <c r="F573" s="9" t="n">
        <v>86943.10000000001</v>
      </c>
      <c r="I573" s="10" t="inlineStr">
        <is>
          <t>EFECTIVO</t>
        </is>
      </c>
      <c r="J573" s="5" t="inlineStr">
        <is>
          <t>2378 EDDY DAREN JIMENEZ ROJAS</t>
        </is>
      </c>
    </row>
    <row r="574">
      <c r="A574" s="5" t="inlineStr">
        <is>
          <t>CCAJ-CB11/14/2023</t>
        </is>
      </c>
      <c r="B574" s="6" t="n">
        <v>44944.6688053125</v>
      </c>
      <c r="C574" s="5" t="inlineStr">
        <is>
          <t>3726 MARCELO ROCABADO ROJAS</t>
        </is>
      </c>
      <c r="D574" s="7" t="n"/>
      <c r="E574" s="8" t="n"/>
      <c r="F574" s="9" t="n">
        <v>16381.7</v>
      </c>
      <c r="I574" s="10" t="inlineStr">
        <is>
          <t>EFECTIVO</t>
        </is>
      </c>
      <c r="J574" s="8" t="inlineStr">
        <is>
          <t>2383 MAURO FELIPE CARICARI</t>
        </is>
      </c>
    </row>
    <row r="575">
      <c r="A575" s="5" t="inlineStr">
        <is>
          <t>CCAJ-CB11/14/2023</t>
        </is>
      </c>
      <c r="B575" s="6" t="n">
        <v>44944.6688053125</v>
      </c>
      <c r="C575" s="5" t="inlineStr">
        <is>
          <t>3726 MARCELO ROCABADO ROJAS</t>
        </is>
      </c>
      <c r="D575" s="7" t="n"/>
      <c r="E575" s="8" t="n"/>
      <c r="F575" s="9" t="n">
        <v>22379.6</v>
      </c>
      <c r="I575" s="10" t="inlineStr">
        <is>
          <t>EFECTIVO</t>
        </is>
      </c>
      <c r="J575" s="5" t="inlineStr">
        <is>
          <t>2537 JUAN CARLOS REVOLLO RODRIGUEZ</t>
        </is>
      </c>
    </row>
    <row r="576">
      <c r="A576" s="5" t="inlineStr">
        <is>
          <t>CCAJ-CB11/14/2023</t>
        </is>
      </c>
      <c r="B576" s="6" t="n">
        <v>44944.6688053125</v>
      </c>
      <c r="C576" s="5" t="inlineStr">
        <is>
          <t>3726 MARCELO ROCABADO ROJAS</t>
        </is>
      </c>
      <c r="D576" s="7" t="n"/>
      <c r="E576" s="8" t="n"/>
      <c r="F576" s="9" t="n">
        <v>17692.7</v>
      </c>
      <c r="I576" s="10" t="inlineStr">
        <is>
          <t>EFECTIVO</t>
        </is>
      </c>
      <c r="J576" s="5" t="inlineStr">
        <is>
          <t>2539 JUAN CARLOS ANGULO ROJAS</t>
        </is>
      </c>
    </row>
    <row r="577">
      <c r="A577" s="5" t="inlineStr">
        <is>
          <t>CCAJ-CB11/14/2023</t>
        </is>
      </c>
      <c r="B577" s="6" t="n">
        <v>44944.6688053125</v>
      </c>
      <c r="C577" s="5" t="inlineStr">
        <is>
          <t>3726 MARCELO ROCABADO ROJAS</t>
        </is>
      </c>
      <c r="D577" s="7" t="n"/>
      <c r="E577" s="8" t="n"/>
      <c r="F577" s="9" t="n">
        <v>13899.2</v>
      </c>
      <c r="I577" s="10" t="inlineStr">
        <is>
          <t>EFECTIVO</t>
        </is>
      </c>
      <c r="J577" s="5" t="inlineStr">
        <is>
          <t>2676 RUDDY AUGUSTO BASTO ZURITA</t>
        </is>
      </c>
    </row>
    <row r="578">
      <c r="A578" s="5" t="inlineStr">
        <is>
          <t>CCAJ-CB11/14/2023</t>
        </is>
      </c>
      <c r="B578" s="6" t="n">
        <v>44944.6688053125</v>
      </c>
      <c r="C578" s="5" t="inlineStr">
        <is>
          <t>3726 MARCELO ROCABADO ROJAS</t>
        </is>
      </c>
      <c r="D578" s="7" t="n"/>
      <c r="E578" s="8" t="n"/>
      <c r="F578" s="9" t="n">
        <v>16701.5</v>
      </c>
      <c r="I578" s="10" t="inlineStr">
        <is>
          <t>EFECTIVO</t>
        </is>
      </c>
      <c r="J578" s="8" t="inlineStr">
        <is>
          <t>2941 EFRAIN MAMANI CAMIÑO</t>
        </is>
      </c>
    </row>
    <row r="579">
      <c r="A579" s="5" t="inlineStr">
        <is>
          <t>CCAJ-CB11/14/2023</t>
        </is>
      </c>
      <c r="B579" s="6" t="n">
        <v>44944.6688053125</v>
      </c>
      <c r="C579" s="5" t="inlineStr">
        <is>
          <t>3726 MARCELO ROCABADO ROJAS</t>
        </is>
      </c>
      <c r="D579" s="7" t="n"/>
      <c r="E579" s="8" t="n"/>
      <c r="F579" s="9" t="n">
        <v>20313.8</v>
      </c>
      <c r="I579" s="10" t="inlineStr">
        <is>
          <t>EFECTIVO</t>
        </is>
      </c>
      <c r="J579" s="5" t="inlineStr">
        <is>
          <t>2979 ROBERTO CARLOS QUINTEROS FLORES</t>
        </is>
      </c>
    </row>
    <row r="580">
      <c r="A580" s="5" t="inlineStr">
        <is>
          <t>CCAJ-CB11/14/2023</t>
        </is>
      </c>
      <c r="B580" s="6" t="n">
        <v>44944.6688053125</v>
      </c>
      <c r="C580" s="5" t="inlineStr">
        <is>
          <t>3726 MARCELO ROCABADO ROJAS</t>
        </is>
      </c>
      <c r="D580" s="7" t="n"/>
      <c r="E580" s="8" t="n"/>
      <c r="F580" s="9" t="n">
        <v>49495.2</v>
      </c>
      <c r="I580" s="10" t="inlineStr">
        <is>
          <t>EFECTIVO</t>
        </is>
      </c>
      <c r="J580" s="5" t="inlineStr">
        <is>
          <t>3791 LIMBERT SALAZAR MALDONADO</t>
        </is>
      </c>
    </row>
    <row r="581">
      <c r="A581" s="5" t="inlineStr">
        <is>
          <t>CCAJ-CB11/14/2023</t>
        </is>
      </c>
      <c r="B581" s="6" t="n">
        <v>44944.6688053125</v>
      </c>
      <c r="C581" s="5" t="inlineStr">
        <is>
          <t>3726 MARCELO ROCABADO ROJAS</t>
        </is>
      </c>
      <c r="D581" s="7" t="n"/>
      <c r="E581" s="8" t="n"/>
      <c r="F581" s="9" t="n">
        <v>19254.4</v>
      </c>
      <c r="I581" s="10" t="inlineStr">
        <is>
          <t>EFECTIVO</t>
        </is>
      </c>
      <c r="J581" s="8" t="inlineStr">
        <is>
          <t>4269 JULY GONZALES - T01</t>
        </is>
      </c>
    </row>
    <row r="582">
      <c r="A582" s="5" t="inlineStr">
        <is>
          <t>CCAJ-CB11/14/2023</t>
        </is>
      </c>
      <c r="B582" s="6" t="n">
        <v>44944.6688053125</v>
      </c>
      <c r="C582" s="5" t="inlineStr">
        <is>
          <t>3726 MARCELO ROCABADO ROJAS</t>
        </is>
      </c>
      <c r="D582" s="7" t="n"/>
      <c r="E582" s="8" t="n"/>
      <c r="F582" s="9" t="n">
        <v>7153</v>
      </c>
      <c r="I582" s="10" t="inlineStr">
        <is>
          <t>EFECTIVO</t>
        </is>
      </c>
      <c r="J582" s="8" t="inlineStr">
        <is>
          <t>4269 JULY GONZALES - T02</t>
        </is>
      </c>
    </row>
    <row r="583">
      <c r="A583" s="5" t="inlineStr">
        <is>
          <t>CCAJ-CB11/14/2023</t>
        </is>
      </c>
      <c r="B583" s="6" t="n">
        <v>44944.6688053125</v>
      </c>
      <c r="C583" s="5" t="inlineStr">
        <is>
          <t>3726 MARCELO ROCABADO ROJAS</t>
        </is>
      </c>
      <c r="D583" s="7" t="n"/>
      <c r="E583" s="8" t="n"/>
      <c r="F583" s="9" t="n">
        <v>12426.3</v>
      </c>
      <c r="I583" s="10" t="inlineStr">
        <is>
          <t>EFECTIVO</t>
        </is>
      </c>
      <c r="J583" s="8" t="inlineStr">
        <is>
          <t>4269 JULY GONZALES - T03</t>
        </is>
      </c>
    </row>
    <row r="584">
      <c r="A584" s="5" t="inlineStr">
        <is>
          <t>CCAJ-CB11/14/2023</t>
        </is>
      </c>
      <c r="B584" s="6" t="n">
        <v>44944.6688053125</v>
      </c>
      <c r="C584" s="5" t="inlineStr">
        <is>
          <t>3726 MARCELO ROCABADO ROJAS</t>
        </is>
      </c>
      <c r="D584" s="7" t="n"/>
      <c r="E584" s="8" t="n"/>
      <c r="F584" s="9" t="n">
        <v>482.3</v>
      </c>
      <c r="I584" s="10" t="inlineStr">
        <is>
          <t>EFECTIVO</t>
        </is>
      </c>
      <c r="J584" s="8" t="inlineStr">
        <is>
          <t>4269 JULY GONZALES - T04</t>
        </is>
      </c>
    </row>
    <row r="585">
      <c r="A585" s="5" t="inlineStr">
        <is>
          <t>CCAJ-CB11/14/2023</t>
        </is>
      </c>
      <c r="B585" s="6" t="n">
        <v>44944.6688053125</v>
      </c>
      <c r="C585" s="5" t="inlineStr">
        <is>
          <t>3726 MARCELO ROCABADO ROJAS</t>
        </is>
      </c>
      <c r="D585" s="7" t="n"/>
      <c r="E585" s="8" t="n"/>
      <c r="F585" s="9" t="n">
        <v>19501.3</v>
      </c>
      <c r="I585" s="10" t="inlineStr">
        <is>
          <t>EFECTIVO</t>
        </is>
      </c>
      <c r="J585" s="8" t="inlineStr">
        <is>
          <t>4269 JULY GONZALES - T05</t>
        </is>
      </c>
    </row>
    <row r="586">
      <c r="A586" s="5" t="inlineStr">
        <is>
          <t>CCAJ-CB11/14/2023</t>
        </is>
      </c>
      <c r="B586" s="6" t="n">
        <v>44944.6688053125</v>
      </c>
      <c r="C586" s="5" t="inlineStr">
        <is>
          <t>3726 MARCELO ROCABADO ROJAS</t>
        </is>
      </c>
      <c r="D586" s="7" t="n"/>
      <c r="E586" s="8" t="n"/>
      <c r="F586" s="9" t="n">
        <v>23240.4</v>
      </c>
      <c r="I586" s="10" t="inlineStr">
        <is>
          <t>EFECTIVO</t>
        </is>
      </c>
      <c r="J586" s="8" t="inlineStr">
        <is>
          <t>4269 JULY GONZALES - T06</t>
        </is>
      </c>
    </row>
    <row r="587">
      <c r="A587" s="5" t="inlineStr">
        <is>
          <t>CCAJ-CB11/14/2023</t>
        </is>
      </c>
      <c r="B587" s="6" t="n">
        <v>44944.6688053125</v>
      </c>
      <c r="C587" s="5" t="inlineStr">
        <is>
          <t>3726 MARCELO ROCABADO ROJAS</t>
        </is>
      </c>
      <c r="D587" s="7" t="n"/>
      <c r="E587" s="8" t="n"/>
      <c r="F587" s="9" t="n">
        <v>4507.4</v>
      </c>
      <c r="I587" s="10" t="inlineStr">
        <is>
          <t>EFECTIVO</t>
        </is>
      </c>
      <c r="J587" s="8" t="inlineStr">
        <is>
          <t>4269 JULY GONZALES - T07</t>
        </is>
      </c>
    </row>
    <row r="588">
      <c r="A588" s="5" t="inlineStr">
        <is>
          <t>CCAJ-CB11/14/2023</t>
        </is>
      </c>
      <c r="B588" s="6" t="n">
        <v>44944.6688053125</v>
      </c>
      <c r="C588" s="5" t="inlineStr">
        <is>
          <t>3726 MARCELO ROCABADO ROJAS</t>
        </is>
      </c>
      <c r="D588" s="7" t="n"/>
      <c r="E588" s="8" t="n"/>
      <c r="F588" s="9" t="n">
        <v>208175</v>
      </c>
      <c r="I588" s="10" t="inlineStr">
        <is>
          <t>EFECTIVO</t>
        </is>
      </c>
      <c r="J588" s="8" t="inlineStr">
        <is>
          <t>4861 BRIAN ABAD FLORES CRUZ</t>
        </is>
      </c>
    </row>
    <row r="589">
      <c r="A589" s="5" t="inlineStr">
        <is>
          <t>CCAJ-CB11/14/2023</t>
        </is>
      </c>
      <c r="B589" s="6" t="n">
        <v>44944.6688053125</v>
      </c>
      <c r="C589" s="5" t="inlineStr">
        <is>
          <t>3726 MARCELO ROCABADO ROJAS</t>
        </is>
      </c>
      <c r="D589" s="7" t="n"/>
      <c r="E589" s="8" t="n"/>
      <c r="F589" s="9" t="n">
        <v>3384.1</v>
      </c>
      <c r="I589" s="10" t="inlineStr">
        <is>
          <t>EFECTIVO</t>
        </is>
      </c>
      <c r="J589" s="5" t="inlineStr">
        <is>
          <t>4771 CHRISTIAN LEDEZMA - T10</t>
        </is>
      </c>
    </row>
    <row r="590">
      <c r="A590" s="5" t="inlineStr">
        <is>
          <t>CCAJ-CB11/14/2023</t>
        </is>
      </c>
      <c r="B590" s="6" t="n">
        <v>44944.6688053125</v>
      </c>
      <c r="C590" s="5" t="inlineStr">
        <is>
          <t>3726 MARCELO ROCABADO ROJAS</t>
        </is>
      </c>
      <c r="D590" s="7" t="n"/>
      <c r="E590" s="8" t="n"/>
      <c r="F590" s="9" t="n">
        <v>82720.89999999999</v>
      </c>
      <c r="I590" s="10" t="inlineStr">
        <is>
          <t>EFECTIVO</t>
        </is>
      </c>
      <c r="J590" s="5" t="inlineStr">
        <is>
          <t>4771 CHRISTIAN LEDEZMA - T12</t>
        </is>
      </c>
    </row>
    <row r="591">
      <c r="A591" s="11" t="inlineStr">
        <is>
          <t>SAP</t>
        </is>
      </c>
      <c r="B591" s="3" t="n"/>
      <c r="C591" s="3" t="n"/>
      <c r="D591" s="19">
        <f>688131.36+70783.2</f>
        <v/>
      </c>
      <c r="E591" s="8" t="n"/>
      <c r="F591" s="54">
        <f>SUM(F555:G590)</f>
        <v/>
      </c>
      <c r="I591" s="10" t="n"/>
      <c r="J591" s="5" t="n"/>
    </row>
    <row r="592">
      <c r="A592" s="13" t="inlineStr">
        <is>
          <t>FECHA</t>
        </is>
      </c>
      <c r="B592" s="13" t="inlineStr">
        <is>
          <t>CIERRE DE CAJA</t>
        </is>
      </c>
      <c r="C592" s="13" t="inlineStr">
        <is>
          <t>IMPORTE</t>
        </is>
      </c>
      <c r="D592" s="7" t="n"/>
      <c r="E592" s="8" t="n"/>
      <c r="F592" s="9" t="n"/>
      <c r="I592" s="10" t="n"/>
      <c r="J592" s="5" t="n"/>
    </row>
    <row r="593" ht="15.75" customHeight="1">
      <c r="A593" s="5" t="n"/>
      <c r="B593" s="6" t="n"/>
      <c r="C593" s="5" t="n"/>
      <c r="D593" s="14" t="n">
        <v>112644488</v>
      </c>
      <c r="E593" s="8" t="n"/>
      <c r="F593" s="9" t="n"/>
      <c r="I593" s="10" t="n"/>
      <c r="J593" s="5" t="n"/>
    </row>
    <row r="594" ht="15.75" customHeight="1">
      <c r="A594" s="5" t="n"/>
      <c r="B594" s="6" t="n"/>
      <c r="C594" s="5" t="n"/>
      <c r="D594" s="14" t="n">
        <v>112651430</v>
      </c>
      <c r="E594" s="8" t="n"/>
      <c r="F594" s="9" t="n"/>
      <c r="I594" s="10" t="n"/>
      <c r="J594" s="5" t="n"/>
    </row>
    <row r="595">
      <c r="A595" s="5" t="n"/>
      <c r="B595" s="6" t="n"/>
      <c r="C595" s="5" t="n"/>
      <c r="D595" s="7" t="inlineStr">
        <is>
          <t xml:space="preserve">Se compensó el 26/01/23 debido a atraso en el tralsado </t>
        </is>
      </c>
      <c r="E595" s="8" t="n"/>
      <c r="F595" s="9" t="n"/>
      <c r="I595" s="10" t="n"/>
      <c r="J595" s="5" t="n"/>
    </row>
    <row r="596">
      <c r="A596" s="5" t="inlineStr">
        <is>
          <t>CCAJ-CB11/15/2023</t>
        </is>
      </c>
      <c r="B596" s="6" t="n">
        <v>44944.67421859954</v>
      </c>
      <c r="C596" s="5" t="inlineStr">
        <is>
          <t>3726 MARCELO ROCABADO ROJAS</t>
        </is>
      </c>
      <c r="D596" s="7" t="n"/>
      <c r="E596" s="8" t="n"/>
      <c r="F596" s="9" t="n">
        <v>8755.1</v>
      </c>
      <c r="I596" s="10" t="inlineStr">
        <is>
          <t>EFECTIVO</t>
        </is>
      </c>
      <c r="J596" s="8" t="inlineStr">
        <is>
          <t>4269 JULY GONZALES - T02</t>
        </is>
      </c>
    </row>
    <row r="597">
      <c r="A597" s="11" t="inlineStr">
        <is>
          <t>SAP</t>
        </is>
      </c>
      <c r="B597" s="3" t="n"/>
      <c r="C597" s="3" t="n"/>
      <c r="D597" s="7" t="n"/>
      <c r="E597" s="8" t="n"/>
      <c r="F597" s="9" t="n"/>
      <c r="I597" s="10" t="n"/>
      <c r="J597" s="5" t="n"/>
    </row>
    <row r="598" ht="15.75" customHeight="1">
      <c r="A598" s="13" t="inlineStr">
        <is>
          <t>FECHA</t>
        </is>
      </c>
      <c r="B598" s="13" t="inlineStr">
        <is>
          <t>CIERRE DE CAJA</t>
        </is>
      </c>
      <c r="C598" s="13" t="inlineStr">
        <is>
          <t>IMPORTE</t>
        </is>
      </c>
      <c r="D598" s="14" t="n">
        <v>112644490</v>
      </c>
      <c r="E598" s="8" t="n"/>
      <c r="F598" s="9" t="n"/>
      <c r="I598" s="10" t="n"/>
      <c r="J598" s="5" t="n"/>
    </row>
    <row r="599">
      <c r="A599" s="5" t="n"/>
      <c r="B599" s="6" t="n"/>
      <c r="C599" s="5" t="n"/>
      <c r="D599" s="7" t="n"/>
      <c r="E599" s="8" t="n"/>
      <c r="F599" s="9" t="n"/>
      <c r="I599" s="10" t="n"/>
      <c r="J599" s="5" t="n"/>
    </row>
    <row r="600">
      <c r="A600" s="5" t="n"/>
      <c r="B600" s="6" t="n"/>
      <c r="C600" s="5" t="n"/>
      <c r="D600" s="7" t="n"/>
      <c r="E600" s="8" t="n"/>
      <c r="F600" s="9" t="n"/>
      <c r="I600" s="10" t="n"/>
      <c r="J600" s="5" t="n"/>
    </row>
    <row r="601">
      <c r="A601" s="5" t="inlineStr">
        <is>
          <t>CCAJ-CB11/16/202</t>
        </is>
      </c>
      <c r="B601" s="6" t="n">
        <v>44944.83061935185</v>
      </c>
      <c r="C601" s="5" t="inlineStr">
        <is>
          <t>3726 MARCELO ROCABADO ROJAS</t>
        </is>
      </c>
      <c r="D601" s="15" t="n">
        <v>451531132896</v>
      </c>
      <c r="E601" s="8" t="inlineStr">
        <is>
          <t>BISA-100070031</t>
        </is>
      </c>
      <c r="H601" s="9" t="n">
        <v>6602.93</v>
      </c>
      <c r="I601" s="5" t="inlineStr">
        <is>
          <t>DEPÓSITO BANCARIO</t>
        </is>
      </c>
      <c r="J601" s="5" t="inlineStr">
        <is>
          <t>2276 ESTEBAN MAMANI CATORCENO</t>
        </is>
      </c>
    </row>
    <row r="602">
      <c r="A602" s="5" t="inlineStr">
        <is>
          <t>CCAJ-CB11/16/2023</t>
        </is>
      </c>
      <c r="B602" s="6" t="n">
        <v>44944.83061935185</v>
      </c>
      <c r="C602" s="5" t="inlineStr">
        <is>
          <t>3726 MARCELO ROCABADO ROJAS</t>
        </is>
      </c>
      <c r="D602" s="15" t="n">
        <v>45163207848</v>
      </c>
      <c r="E602" s="8" t="inlineStr">
        <is>
          <t>BISA-100070031</t>
        </is>
      </c>
      <c r="H602" s="9" t="n">
        <v>500</v>
      </c>
      <c r="I602" s="5" t="inlineStr">
        <is>
          <t>DEPÓSITO BANCARIO</t>
        </is>
      </c>
      <c r="J602" s="5" t="inlineStr">
        <is>
          <t>2378 EDDY DAREN JIMENEZ ROJAS</t>
        </is>
      </c>
    </row>
    <row r="603">
      <c r="A603" s="5" t="inlineStr">
        <is>
          <t>CCAJ-CB11/16/2023</t>
        </is>
      </c>
      <c r="B603" s="6" t="n">
        <v>44944.83061935185</v>
      </c>
      <c r="C603" s="5" t="inlineStr">
        <is>
          <t>3726 MARCELO ROCABADO ROJAS</t>
        </is>
      </c>
      <c r="D603" s="15" t="n">
        <v>45163207846</v>
      </c>
      <c r="E603" s="8" t="inlineStr">
        <is>
          <t>BISA-100070031</t>
        </is>
      </c>
      <c r="H603" s="9" t="n">
        <v>500</v>
      </c>
      <c r="I603" s="5" t="inlineStr">
        <is>
          <t>DEPÓSITO BANCARIO</t>
        </is>
      </c>
      <c r="J603" s="5" t="inlineStr">
        <is>
          <t>2378 EDDY DAREN JIMENEZ ROJAS</t>
        </is>
      </c>
    </row>
    <row r="604">
      <c r="A604" s="5" t="inlineStr">
        <is>
          <t>CCAJ-CB11/16/2023</t>
        </is>
      </c>
      <c r="B604" s="6" t="n">
        <v>44944.83061935185</v>
      </c>
      <c r="C604" s="5" t="inlineStr">
        <is>
          <t>3726 MARCELO ROCABADO ROJAS</t>
        </is>
      </c>
      <c r="D604" s="15" t="n">
        <v>45123250540</v>
      </c>
      <c r="E604" s="8" t="inlineStr">
        <is>
          <t>BISA-100070031</t>
        </is>
      </c>
      <c r="H604" s="9" t="n">
        <v>500</v>
      </c>
      <c r="I604" s="5" t="inlineStr">
        <is>
          <t>DEPÓSITO BANCARIO</t>
        </is>
      </c>
      <c r="J604" s="5" t="inlineStr">
        <is>
          <t>2378 EDDY DAREN JIMENEZ ROJAS</t>
        </is>
      </c>
    </row>
    <row r="605">
      <c r="A605" s="5" t="inlineStr">
        <is>
          <t>CCAJ-CB11/16/2023</t>
        </is>
      </c>
      <c r="B605" s="6" t="n">
        <v>44944.83061935185</v>
      </c>
      <c r="C605" s="5" t="inlineStr">
        <is>
          <t>3726 MARCELO ROCABADO ROJAS</t>
        </is>
      </c>
      <c r="D605" s="15" t="n">
        <v>45123250533</v>
      </c>
      <c r="E605" s="8" t="inlineStr">
        <is>
          <t>BISA-100070031</t>
        </is>
      </c>
      <c r="H605" s="9" t="n">
        <v>500</v>
      </c>
      <c r="I605" s="5" t="inlineStr">
        <is>
          <t>DEPÓSITO BANCARIO</t>
        </is>
      </c>
      <c r="J605" s="5" t="inlineStr">
        <is>
          <t>2378 EDDY DAREN JIMENEZ ROJAS</t>
        </is>
      </c>
    </row>
    <row r="606">
      <c r="A606" s="5" t="inlineStr">
        <is>
          <t>CCAJ-CB11/16/2023</t>
        </is>
      </c>
      <c r="B606" s="6" t="n">
        <v>44944.83061935185</v>
      </c>
      <c r="C606" s="5" t="inlineStr">
        <is>
          <t>3726 MARCELO ROCABADO ROJAS</t>
        </is>
      </c>
      <c r="D606" s="15" t="n">
        <v>451131132871</v>
      </c>
      <c r="E606" s="8" t="inlineStr">
        <is>
          <t>BISA-100070031</t>
        </is>
      </c>
      <c r="H606" s="9" t="n">
        <v>14517.39</v>
      </c>
      <c r="I606" s="5" t="inlineStr">
        <is>
          <t>DEPÓSITO BANCARIO</t>
        </is>
      </c>
      <c r="J606" s="5" t="inlineStr">
        <is>
          <t>2276 ESTEBAN MAMANI CATORCENO</t>
        </is>
      </c>
    </row>
    <row r="607">
      <c r="A607" s="5" t="inlineStr">
        <is>
          <t>CCAJ-CB11/16/2023</t>
        </is>
      </c>
      <c r="B607" s="6" t="n">
        <v>44944.83061935185</v>
      </c>
      <c r="C607" s="5" t="inlineStr">
        <is>
          <t>3726 MARCELO ROCABADO ROJAS</t>
        </is>
      </c>
      <c r="D607" s="15" t="n">
        <v>451531132872</v>
      </c>
      <c r="E607" s="8" t="inlineStr">
        <is>
          <t>BISA-100070031</t>
        </is>
      </c>
      <c r="H607" s="9" t="n">
        <v>3299.64</v>
      </c>
      <c r="I607" s="5" t="inlineStr">
        <is>
          <t>DEPÓSITO BANCARIO</t>
        </is>
      </c>
      <c r="J607" s="5" t="inlineStr">
        <is>
          <t>2276 ESTEBAN MAMANI CATORCENO</t>
        </is>
      </c>
    </row>
    <row r="608">
      <c r="A608" s="5" t="inlineStr">
        <is>
          <t>CCAJ-CB11/16/2023</t>
        </is>
      </c>
      <c r="B608" s="6" t="n">
        <v>44944.83061935185</v>
      </c>
      <c r="C608" s="5" t="inlineStr">
        <is>
          <t>3726 MARCELO ROCABADO ROJAS</t>
        </is>
      </c>
      <c r="D608" s="15" t="n">
        <v>451531132873</v>
      </c>
      <c r="E608" s="8" t="inlineStr">
        <is>
          <t>BISA-100070031</t>
        </is>
      </c>
      <c r="H608" s="9" t="n">
        <v>11166.44</v>
      </c>
      <c r="I608" s="5" t="inlineStr">
        <is>
          <t>DEPÓSITO BANCARIO</t>
        </is>
      </c>
      <c r="J608" s="5" t="inlineStr">
        <is>
          <t>2276 ESTEBAN MAMANI CATORCENO</t>
        </is>
      </c>
    </row>
    <row r="609">
      <c r="A609" s="5" t="inlineStr">
        <is>
          <t>CCAJ-CB11/16/2023</t>
        </is>
      </c>
      <c r="B609" s="6" t="n">
        <v>44944.83061935185</v>
      </c>
      <c r="C609" s="5" t="inlineStr">
        <is>
          <t>3726 MARCELO ROCABADO ROJAS</t>
        </is>
      </c>
      <c r="D609" s="15" t="n">
        <v>451531132874</v>
      </c>
      <c r="E609" s="8" t="inlineStr">
        <is>
          <t>BISA-100070031</t>
        </is>
      </c>
      <c r="H609" s="9" t="n">
        <v>10715.21</v>
      </c>
      <c r="I609" s="5" t="inlineStr">
        <is>
          <t>DEPÓSITO BANCARIO</t>
        </is>
      </c>
      <c r="J609" s="5" t="inlineStr">
        <is>
          <t>2276 ESTEBAN MAMANI CATORCENO</t>
        </is>
      </c>
    </row>
    <row r="610">
      <c r="A610" s="5" t="inlineStr">
        <is>
          <t>CCAJ-CB11/16/2023</t>
        </is>
      </c>
      <c r="B610" s="6" t="n">
        <v>44944.83061935185</v>
      </c>
      <c r="C610" s="5" t="inlineStr">
        <is>
          <t>3726 MARCELO ROCABADO ROJAS</t>
        </is>
      </c>
      <c r="D610" s="15" t="n">
        <v>451531132875</v>
      </c>
      <c r="E610" s="8" t="inlineStr">
        <is>
          <t>BISA-100070031</t>
        </is>
      </c>
      <c r="H610" s="9" t="n">
        <v>7976.18</v>
      </c>
      <c r="I610" s="5" t="inlineStr">
        <is>
          <t>DEPÓSITO BANCARIO</t>
        </is>
      </c>
      <c r="J610" s="5" t="inlineStr">
        <is>
          <t>2276 ESTEBAN MAMANI CATORCENO</t>
        </is>
      </c>
    </row>
    <row r="611">
      <c r="A611" s="5" t="inlineStr">
        <is>
          <t>CCAJ-CB11/16/2023</t>
        </is>
      </c>
      <c r="B611" s="6" t="n">
        <v>44944.83061935185</v>
      </c>
      <c r="C611" s="5" t="inlineStr">
        <is>
          <t>3726 MARCELO ROCABADO ROJAS</t>
        </is>
      </c>
      <c r="D611" s="15" t="n">
        <v>451531132876</v>
      </c>
      <c r="E611" s="8" t="inlineStr">
        <is>
          <t>BISA-100070031</t>
        </is>
      </c>
      <c r="H611" s="9" t="n">
        <v>9208.940000000001</v>
      </c>
      <c r="I611" s="5" t="inlineStr">
        <is>
          <t>DEPÓSITO BANCARIO</t>
        </is>
      </c>
      <c r="J611" s="5" t="inlineStr">
        <is>
          <t>2276 ESTEBAN MAMANI CATORCENO</t>
        </is>
      </c>
    </row>
    <row r="612">
      <c r="A612" s="5" t="inlineStr">
        <is>
          <t>CCAJ-CB11/16/2023</t>
        </is>
      </c>
      <c r="B612" s="6" t="n">
        <v>44944.83061935185</v>
      </c>
      <c r="C612" s="5" t="inlineStr">
        <is>
          <t>3726 MARCELO ROCABADO ROJAS</t>
        </is>
      </c>
      <c r="D612" s="15" t="n">
        <v>451531132891</v>
      </c>
      <c r="E612" s="8" t="inlineStr">
        <is>
          <t>BISA-100070031</t>
        </is>
      </c>
      <c r="H612" s="9" t="n">
        <v>13964.3</v>
      </c>
      <c r="I612" s="5" t="inlineStr">
        <is>
          <t>DEPÓSITO BANCARIO</t>
        </is>
      </c>
      <c r="J612" s="5" t="inlineStr">
        <is>
          <t>2276 ESTEBAN MAMANI CATORCENO</t>
        </is>
      </c>
    </row>
    <row r="613">
      <c r="A613" s="5" t="inlineStr">
        <is>
          <t>CCAJ-CB11/16/2023</t>
        </is>
      </c>
      <c r="B613" s="6" t="n">
        <v>44944.83061935185</v>
      </c>
      <c r="C613" s="5" t="inlineStr">
        <is>
          <t>3726 MARCELO ROCABADO ROJAS</t>
        </is>
      </c>
      <c r="D613" s="15" t="n">
        <v>451531132892</v>
      </c>
      <c r="E613" s="8" t="inlineStr">
        <is>
          <t>BISA-100070031</t>
        </is>
      </c>
      <c r="H613" s="9" t="n">
        <v>9400.57</v>
      </c>
      <c r="I613" s="5" t="inlineStr">
        <is>
          <t>DEPÓSITO BANCARIO</t>
        </is>
      </c>
      <c r="J613" s="5" t="inlineStr">
        <is>
          <t>2276 ESTEBAN MAMANI CATORCENO</t>
        </is>
      </c>
    </row>
    <row r="614">
      <c r="A614" s="5" t="inlineStr">
        <is>
          <t>CCAJ-CB11/16/2023</t>
        </is>
      </c>
      <c r="B614" s="6" t="n">
        <v>44944.83061935185</v>
      </c>
      <c r="C614" s="5" t="inlineStr">
        <is>
          <t>3726 MARCELO ROCABADO ROJAS</t>
        </is>
      </c>
      <c r="D614" s="15" t="n">
        <v>451531132893</v>
      </c>
      <c r="E614" s="8" t="inlineStr">
        <is>
          <t>BISA-100070031</t>
        </is>
      </c>
      <c r="H614" s="9" t="n">
        <v>7782.7</v>
      </c>
      <c r="I614" s="5" t="inlineStr">
        <is>
          <t>DEPÓSITO BANCARIO</t>
        </is>
      </c>
      <c r="J614" s="5" t="inlineStr">
        <is>
          <t>2276 ESTEBAN MAMANI CATORCENO</t>
        </is>
      </c>
    </row>
    <row r="615">
      <c r="A615" s="5" t="inlineStr">
        <is>
          <t>CCAJ-CB11/16/2023</t>
        </is>
      </c>
      <c r="B615" s="6" t="n">
        <v>44944.83061935185</v>
      </c>
      <c r="C615" s="5" t="inlineStr">
        <is>
          <t>3726 MARCELO ROCABADO ROJAS</t>
        </is>
      </c>
      <c r="D615" s="15" t="n">
        <v>451531132894</v>
      </c>
      <c r="E615" s="8" t="inlineStr">
        <is>
          <t>BISA-100070031</t>
        </is>
      </c>
      <c r="H615" s="9" t="n">
        <v>7934.4</v>
      </c>
      <c r="I615" s="5" t="inlineStr">
        <is>
          <t>DEPÓSITO BANCARIO</t>
        </is>
      </c>
      <c r="J615" s="5" t="inlineStr">
        <is>
          <t>2276 ESTEBAN MAMANI CATORCENO</t>
        </is>
      </c>
    </row>
    <row r="616">
      <c r="A616" s="5" t="inlineStr">
        <is>
          <t>CCAJ-CB11/16/2023</t>
        </is>
      </c>
      <c r="B616" s="6" t="n">
        <v>44944.83061935185</v>
      </c>
      <c r="C616" s="5" t="inlineStr">
        <is>
          <t>3726 MARCELO ROCABADO ROJAS</t>
        </is>
      </c>
      <c r="D616" s="15" t="n">
        <v>451531132895</v>
      </c>
      <c r="E616" s="8" t="inlineStr">
        <is>
          <t>BISA-100070031</t>
        </is>
      </c>
      <c r="H616" s="9" t="n">
        <v>9582.6</v>
      </c>
      <c r="I616" s="5" t="inlineStr">
        <is>
          <t>DEPÓSITO BANCARIO</t>
        </is>
      </c>
      <c r="J616" s="5" t="inlineStr">
        <is>
          <t>2276 ESTEBAN MAMANI CATORCENO</t>
        </is>
      </c>
    </row>
    <row r="617">
      <c r="A617" s="5" t="inlineStr">
        <is>
          <t>CCAJ-CB11/16/2023</t>
        </is>
      </c>
      <c r="B617" s="6" t="n">
        <v>44944.83061935185</v>
      </c>
      <c r="C617" s="5" t="inlineStr">
        <is>
          <t>3726 MARCELO ROCABADO ROJAS</t>
        </is>
      </c>
      <c r="D617" s="15" t="n">
        <v>451632072971</v>
      </c>
      <c r="E617" s="8" t="inlineStr">
        <is>
          <t>BISA-100070031</t>
        </is>
      </c>
      <c r="H617" s="9" t="n">
        <v>105593.23</v>
      </c>
      <c r="I617" s="5" t="inlineStr">
        <is>
          <t>DEPÓSITO BANCARIO</t>
        </is>
      </c>
      <c r="J617" s="5" t="inlineStr">
        <is>
          <t>2276 ESTEBAN MAMANI CATORCENO</t>
        </is>
      </c>
    </row>
    <row r="618">
      <c r="A618" s="5" t="inlineStr">
        <is>
          <t>CCAJ-CB11/16/2023</t>
        </is>
      </c>
      <c r="B618" s="6" t="n">
        <v>44944.83061935185</v>
      </c>
      <c r="C618" s="5" t="inlineStr">
        <is>
          <t>3726 MARCELO ROCABADO ROJAS</t>
        </is>
      </c>
      <c r="D618" s="15" t="n">
        <v>451632072972</v>
      </c>
      <c r="E618" s="8" t="inlineStr">
        <is>
          <t>BISA-100070031</t>
        </is>
      </c>
      <c r="H618" s="9" t="n">
        <v>74001.14</v>
      </c>
      <c r="I618" s="5" t="inlineStr">
        <is>
          <t>DEPÓSITO BANCARIO</t>
        </is>
      </c>
      <c r="J618" s="5" t="inlineStr">
        <is>
          <t>2276 ESTEBAN MAMANI CATORCENO</t>
        </is>
      </c>
    </row>
    <row r="619">
      <c r="A619" s="5" t="inlineStr">
        <is>
          <t>CCAJ-CB11/16/2023</t>
        </is>
      </c>
      <c r="B619" s="6" t="n">
        <v>44944.83061935185</v>
      </c>
      <c r="C619" s="5" t="inlineStr">
        <is>
          <t>3726 MARCELO ROCABADO ROJAS</t>
        </is>
      </c>
      <c r="D619" s="15" t="n">
        <v>451632072973</v>
      </c>
      <c r="E619" s="8" t="inlineStr">
        <is>
          <t>BISA-100070031</t>
        </is>
      </c>
      <c r="H619" s="9" t="n">
        <v>67405.74000000001</v>
      </c>
      <c r="I619" s="5" t="inlineStr">
        <is>
          <t>DEPÓSITO BANCARIO</t>
        </is>
      </c>
      <c r="J619" s="5" t="inlineStr">
        <is>
          <t>2276 ESTEBAN MAMANI CATORCENO</t>
        </is>
      </c>
    </row>
    <row r="620">
      <c r="A620" s="5" t="inlineStr">
        <is>
          <t>CCAJ-CB11/16/2023</t>
        </is>
      </c>
      <c r="B620" s="6" t="n">
        <v>44944.83061935185</v>
      </c>
      <c r="C620" s="5" t="inlineStr">
        <is>
          <t>3726 MARCELO ROCABADO ROJAS</t>
        </is>
      </c>
      <c r="D620" s="15" t="n">
        <v>451632072974</v>
      </c>
      <c r="E620" s="8" t="inlineStr">
        <is>
          <t>BISA-100070031</t>
        </is>
      </c>
      <c r="H620" s="9" t="n">
        <v>124000.29</v>
      </c>
      <c r="I620" s="5" t="inlineStr">
        <is>
          <t>DEPÓSITO BANCARIO</t>
        </is>
      </c>
      <c r="J620" s="5" t="inlineStr">
        <is>
          <t>2276 ESTEBAN MAMANI CATORCENO</t>
        </is>
      </c>
    </row>
    <row r="621">
      <c r="A621" s="5" t="inlineStr">
        <is>
          <t>CCAJ-CB11/16/2023</t>
        </is>
      </c>
      <c r="B621" s="6" t="n">
        <v>44944.83061935185</v>
      </c>
      <c r="C621" s="5" t="inlineStr">
        <is>
          <t>3726 MARCELO ROCABADO ROJAS</t>
        </is>
      </c>
      <c r="D621" s="15" t="n">
        <v>451632072975</v>
      </c>
      <c r="E621" s="8" t="inlineStr">
        <is>
          <t>BISA-100070031</t>
        </is>
      </c>
      <c r="H621" s="9" t="n">
        <v>103530.21</v>
      </c>
      <c r="I621" s="5" t="inlineStr">
        <is>
          <t>DEPÓSITO BANCARIO</t>
        </is>
      </c>
      <c r="J621" s="5" t="inlineStr">
        <is>
          <t>2276 ESTEBAN MAMANI CATORCENO</t>
        </is>
      </c>
    </row>
    <row r="622">
      <c r="A622" s="5" t="inlineStr">
        <is>
          <t>CCAJ-CB11/16/2023</t>
        </is>
      </c>
      <c r="B622" s="6" t="n">
        <v>44944.83061935185</v>
      </c>
      <c r="C622" s="5" t="inlineStr">
        <is>
          <t>3726 MARCELO ROCABADO ROJAS</t>
        </is>
      </c>
      <c r="D622" s="15" t="n">
        <v>451632072976</v>
      </c>
      <c r="E622" s="8" t="inlineStr">
        <is>
          <t>BISA-100070031</t>
        </is>
      </c>
      <c r="H622" s="9" t="n">
        <v>54222.93</v>
      </c>
      <c r="I622" s="5" t="inlineStr">
        <is>
          <t>DEPÓSITO BANCARIO</t>
        </is>
      </c>
      <c r="J622" s="5" t="inlineStr">
        <is>
          <t>2276 ESTEBAN MAMANI CATORCENO</t>
        </is>
      </c>
    </row>
    <row r="623">
      <c r="A623" s="5" t="inlineStr">
        <is>
          <t>CCAJ-CB11/16/2023</t>
        </is>
      </c>
      <c r="B623" s="6" t="n">
        <v>44944.83061935185</v>
      </c>
      <c r="C623" s="5" t="inlineStr">
        <is>
          <t>3726 MARCELO ROCABADO ROJAS</t>
        </is>
      </c>
      <c r="D623" s="15" t="n">
        <v>45113268716</v>
      </c>
      <c r="E623" s="8" t="inlineStr">
        <is>
          <t>BISA-100070031</t>
        </is>
      </c>
      <c r="H623" s="9" t="n">
        <v>1952.85</v>
      </c>
      <c r="I623" s="5" t="inlineStr">
        <is>
          <t>DEPÓSITO BANCARIO</t>
        </is>
      </c>
      <c r="J623" s="5" t="inlineStr">
        <is>
          <t>2276 ESTEBAN MAMANI CATORCENO</t>
        </is>
      </c>
    </row>
    <row r="624">
      <c r="A624" s="5" t="inlineStr">
        <is>
          <t>CCAJ-CB11/16/2023</t>
        </is>
      </c>
      <c r="B624" s="6" t="n">
        <v>44944.83061935185</v>
      </c>
      <c r="C624" s="5" t="inlineStr">
        <is>
          <t>3726 MARCELO ROCABADO ROJAS</t>
        </is>
      </c>
      <c r="D624" s="15" t="n">
        <v>45163208114</v>
      </c>
      <c r="E624" s="8" t="inlineStr">
        <is>
          <t>BISA-100070031</t>
        </is>
      </c>
      <c r="H624" s="9" t="n">
        <v>143.95</v>
      </c>
      <c r="I624" s="5" t="inlineStr">
        <is>
          <t>DEPÓSITO BANCARIO</t>
        </is>
      </c>
      <c r="J624" s="5" t="inlineStr">
        <is>
          <t>2276 ESTEBAN MAMANI CATORCENO</t>
        </is>
      </c>
    </row>
    <row r="625">
      <c r="A625" s="5" t="inlineStr">
        <is>
          <t>CCAJ-CB11/16/2023</t>
        </is>
      </c>
      <c r="B625" s="6" t="n">
        <v>44944.83061935185</v>
      </c>
      <c r="C625" s="5" t="inlineStr">
        <is>
          <t>3726 MARCELO ROCABADO ROJAS</t>
        </is>
      </c>
      <c r="D625" s="15" t="n">
        <v>45113268952</v>
      </c>
      <c r="E625" s="8" t="inlineStr">
        <is>
          <t>BISA-100070031</t>
        </is>
      </c>
      <c r="H625" s="9" t="n">
        <v>1189.66</v>
      </c>
      <c r="I625" s="5" t="inlineStr">
        <is>
          <t>DEPÓSITO BANCARIO</t>
        </is>
      </c>
      <c r="J625" s="5" t="inlineStr">
        <is>
          <t>2276 ESTEBAN MAMANI CATORCENO</t>
        </is>
      </c>
    </row>
    <row r="626">
      <c r="A626" s="5" t="inlineStr">
        <is>
          <t>CCAJ-CB11/16/2023</t>
        </is>
      </c>
      <c r="B626" s="6" t="n">
        <v>44944.83061935185</v>
      </c>
      <c r="C626" s="5" t="inlineStr">
        <is>
          <t>3726 MARCELO ROCABADO ROJAS</t>
        </is>
      </c>
      <c r="D626" s="15" t="n">
        <v>45153114368</v>
      </c>
      <c r="E626" s="8" t="inlineStr">
        <is>
          <t>BISA-100070031</t>
        </is>
      </c>
      <c r="H626" s="9" t="n">
        <v>644.8</v>
      </c>
      <c r="I626" s="5" t="inlineStr">
        <is>
          <t>DEPÓSITO BANCARIO</t>
        </is>
      </c>
      <c r="J626" s="5" t="inlineStr">
        <is>
          <t>2276 ESTEBAN MAMANI CATORCENO</t>
        </is>
      </c>
    </row>
    <row r="627">
      <c r="A627" s="5" t="inlineStr">
        <is>
          <t>CCAJ-CB11/16/2023</t>
        </is>
      </c>
      <c r="B627" s="6" t="n">
        <v>44944.83061935185</v>
      </c>
      <c r="C627" s="5" t="inlineStr">
        <is>
          <t>3726 MARCELO ROCABADO ROJAS</t>
        </is>
      </c>
      <c r="D627" s="15" t="n">
        <v>45173181313</v>
      </c>
      <c r="E627" s="8" t="inlineStr">
        <is>
          <t>BISA-100070031</t>
        </is>
      </c>
      <c r="H627" s="9" t="n">
        <v>1235.04</v>
      </c>
      <c r="I627" s="5" t="inlineStr">
        <is>
          <t>DEPÓSITO BANCARIO</t>
        </is>
      </c>
      <c r="J627" s="5" t="inlineStr">
        <is>
          <t>2276 ESTEBAN MAMANI CATORCENO</t>
        </is>
      </c>
    </row>
    <row r="628">
      <c r="A628" s="5" t="inlineStr">
        <is>
          <t>CCAJ-CB11/16/2023</t>
        </is>
      </c>
      <c r="B628" s="6" t="n">
        <v>44944.83061935185</v>
      </c>
      <c r="C628" s="5" t="inlineStr">
        <is>
          <t>3726 MARCELO ROCABADO ROJAS</t>
        </is>
      </c>
      <c r="D628" s="15" t="n">
        <v>45153114869</v>
      </c>
      <c r="E628" s="8" t="inlineStr">
        <is>
          <t>BISA-100070031</t>
        </is>
      </c>
      <c r="H628" s="9" t="n">
        <v>531.95</v>
      </c>
      <c r="I628" s="5" t="inlineStr">
        <is>
          <t>DEPÓSITO BANCARIO</t>
        </is>
      </c>
      <c r="J628" s="5" t="inlineStr">
        <is>
          <t>2276 ESTEBAN MAMANI CATORCENO</t>
        </is>
      </c>
    </row>
    <row r="629">
      <c r="A629" s="5" t="inlineStr">
        <is>
          <t>CCAJ-CB11/16/2023</t>
        </is>
      </c>
      <c r="B629" s="6" t="n">
        <v>44944.83061935185</v>
      </c>
      <c r="C629" s="5" t="inlineStr">
        <is>
          <t>3726 MARCELO ROCABADO ROJAS</t>
        </is>
      </c>
      <c r="D629" s="15" t="n">
        <v>45163208496</v>
      </c>
      <c r="E629" s="8" t="inlineStr">
        <is>
          <t>BISA-100070031</t>
        </is>
      </c>
      <c r="H629" s="9" t="n">
        <v>203</v>
      </c>
      <c r="I629" s="5" t="inlineStr">
        <is>
          <t>DEPÓSITO BANCARIO</t>
        </is>
      </c>
      <c r="J629" s="5" t="inlineStr">
        <is>
          <t>2276 ESTEBAN MAMANI CATORCENO</t>
        </is>
      </c>
    </row>
    <row r="630">
      <c r="A630" s="5" t="inlineStr">
        <is>
          <t>CCAJ-CB11/16/2023</t>
        </is>
      </c>
      <c r="B630" s="6" t="n">
        <v>44944.83061935185</v>
      </c>
      <c r="C630" s="5" t="inlineStr">
        <is>
          <t>3726 MARCELO ROCABADO ROJAS</t>
        </is>
      </c>
      <c r="D630" s="15" t="n">
        <v>45163208934</v>
      </c>
      <c r="E630" s="8" t="inlineStr">
        <is>
          <t>BISA-100070031</t>
        </is>
      </c>
      <c r="H630" s="9" t="n">
        <v>139.08</v>
      </c>
      <c r="I630" s="5" t="inlineStr">
        <is>
          <t>DEPÓSITO BANCARIO</t>
        </is>
      </c>
      <c r="J630" s="5" t="inlineStr">
        <is>
          <t>2276 ESTEBAN MAMANI CATORCENO</t>
        </is>
      </c>
    </row>
    <row r="631">
      <c r="A631" s="5" t="inlineStr">
        <is>
          <t>CCAJ-CB11/16/2023</t>
        </is>
      </c>
      <c r="B631" s="6" t="n">
        <v>44944.83061935185</v>
      </c>
      <c r="C631" s="5" t="inlineStr">
        <is>
          <t>3726 MARCELO ROCABADO ROJAS</t>
        </is>
      </c>
      <c r="D631" s="15" t="n">
        <v>45133121143</v>
      </c>
      <c r="E631" s="8" t="inlineStr">
        <is>
          <t>BISA-100070031</t>
        </is>
      </c>
      <c r="H631" s="9" t="n">
        <v>15000</v>
      </c>
      <c r="I631" s="5" t="inlineStr">
        <is>
          <t>DEPÓSITO BANCARIO</t>
        </is>
      </c>
      <c r="J631" s="8" t="inlineStr">
        <is>
          <t>4861 BRIAN ABAD FLORES CRUZ</t>
        </is>
      </c>
    </row>
    <row r="632">
      <c r="A632" s="5" t="inlineStr">
        <is>
          <t>CCAJ-CB11/16/2023</t>
        </is>
      </c>
      <c r="B632" s="6" t="n">
        <v>44944.83061935185</v>
      </c>
      <c r="C632" s="5" t="inlineStr">
        <is>
          <t>3726 MARCELO ROCABADO ROJAS</t>
        </is>
      </c>
      <c r="D632" s="7" t="n"/>
      <c r="E632" s="8" t="n"/>
      <c r="F632" s="9" t="n">
        <v>0.6</v>
      </c>
      <c r="I632" s="10" t="inlineStr">
        <is>
          <t>EFECTIVO</t>
        </is>
      </c>
      <c r="J632" s="5" t="inlineStr">
        <is>
          <t>2276 ESTEBAN MAMANI CATORCENO</t>
        </is>
      </c>
    </row>
    <row r="633">
      <c r="A633" s="5" t="inlineStr">
        <is>
          <t>CCAJ-CB11/16/2023</t>
        </is>
      </c>
      <c r="B633" s="6" t="n">
        <v>44944.83061935185</v>
      </c>
      <c r="C633" s="5" t="inlineStr">
        <is>
          <t>3726 MARCELO ROCABADO ROJAS</t>
        </is>
      </c>
      <c r="D633" s="7" t="n"/>
      <c r="E633" s="8" t="n"/>
      <c r="F633" s="9" t="n">
        <v>10261.2</v>
      </c>
      <c r="I633" s="10" t="inlineStr">
        <is>
          <t>EFECTIVO</t>
        </is>
      </c>
      <c r="J633" s="5" t="inlineStr">
        <is>
          <t>2286 JOSE MARCELO NOGALES SUAREZ</t>
        </is>
      </c>
    </row>
    <row r="634">
      <c r="A634" s="5" t="inlineStr">
        <is>
          <t>CCAJ-CB11/16/2023</t>
        </is>
      </c>
      <c r="B634" s="6" t="n">
        <v>44944.83061935185</v>
      </c>
      <c r="C634" s="5" t="inlineStr">
        <is>
          <t>3726 MARCELO ROCABADO ROJAS</t>
        </is>
      </c>
      <c r="D634" s="7" t="n"/>
      <c r="E634" s="8" t="n"/>
      <c r="F634" s="9" t="n">
        <v>54036.4</v>
      </c>
      <c r="I634" s="10" t="inlineStr">
        <is>
          <t>EFECTIVO</t>
        </is>
      </c>
      <c r="J634" s="5" t="inlineStr">
        <is>
          <t>2378 EDDY DAREN JIMENEZ ROJAS</t>
        </is>
      </c>
    </row>
    <row r="635">
      <c r="A635" s="5" t="inlineStr">
        <is>
          <t>CCAJ-CB11/16/2023</t>
        </is>
      </c>
      <c r="B635" s="6" t="n">
        <v>44944.83061935185</v>
      </c>
      <c r="C635" s="5" t="inlineStr">
        <is>
          <t>3726 MARCELO ROCABADO ROJAS</t>
        </is>
      </c>
      <c r="D635" s="7" t="n"/>
      <c r="E635" s="8" t="n"/>
      <c r="F635" s="9" t="n">
        <v>5737</v>
      </c>
      <c r="I635" s="10" t="inlineStr">
        <is>
          <t>EFECTIVO</t>
        </is>
      </c>
      <c r="J635" s="8" t="inlineStr">
        <is>
          <t>2383 MAURO FELIPE CARICARI</t>
        </is>
      </c>
    </row>
    <row r="636">
      <c r="A636" s="5" t="inlineStr">
        <is>
          <t>CCAJ-CB11/16/2023</t>
        </is>
      </c>
      <c r="B636" s="6" t="n">
        <v>44944.83061935185</v>
      </c>
      <c r="C636" s="5" t="inlineStr">
        <is>
          <t>3726 MARCELO ROCABADO ROJAS</t>
        </is>
      </c>
      <c r="D636" s="7" t="n"/>
      <c r="E636" s="8" t="n"/>
      <c r="F636" s="9" t="n">
        <v>14872.1</v>
      </c>
      <c r="I636" s="10" t="inlineStr">
        <is>
          <t>EFECTIVO</t>
        </is>
      </c>
      <c r="J636" s="5" t="inlineStr">
        <is>
          <t>2537 JUAN CARLOS REVOLLO RODRIGUEZ</t>
        </is>
      </c>
    </row>
    <row r="637">
      <c r="A637" s="5" t="inlineStr">
        <is>
          <t>CCAJ-CB11/16/2023</t>
        </is>
      </c>
      <c r="B637" s="6" t="n">
        <v>44944.83061935185</v>
      </c>
      <c r="C637" s="5" t="inlineStr">
        <is>
          <t>3726 MARCELO ROCABADO ROJAS</t>
        </is>
      </c>
      <c r="D637" s="7" t="n"/>
      <c r="E637" s="8" t="n"/>
      <c r="F637" s="9" t="n">
        <v>7975</v>
      </c>
      <c r="I637" s="10" t="inlineStr">
        <is>
          <t>EFECTIVO</t>
        </is>
      </c>
      <c r="J637" s="5" t="inlineStr">
        <is>
          <t>2539 JUAN CARLOS ANGULO ROJAS</t>
        </is>
      </c>
    </row>
    <row r="638">
      <c r="A638" s="5" t="inlineStr">
        <is>
          <t>CCAJ-CB11/16/2023</t>
        </is>
      </c>
      <c r="B638" s="6" t="n">
        <v>44944.83061935185</v>
      </c>
      <c r="C638" s="5" t="inlineStr">
        <is>
          <t>3726 MARCELO ROCABADO ROJAS</t>
        </is>
      </c>
      <c r="D638" s="7" t="n"/>
      <c r="E638" s="8" t="n"/>
      <c r="F638" s="9" t="n">
        <v>11654.2</v>
      </c>
      <c r="I638" s="10" t="inlineStr">
        <is>
          <t>EFECTIVO</t>
        </is>
      </c>
      <c r="J638" s="5" t="inlineStr">
        <is>
          <t>2676 RUDDY AUGUSTO BASTO ZURITA</t>
        </is>
      </c>
    </row>
    <row r="639">
      <c r="A639" s="5" t="inlineStr">
        <is>
          <t>CCAJ-CB11/16/2023</t>
        </is>
      </c>
      <c r="B639" s="6" t="n">
        <v>44944.83061935185</v>
      </c>
      <c r="C639" s="5" t="inlineStr">
        <is>
          <t>3726 MARCELO ROCABADO ROJAS</t>
        </is>
      </c>
      <c r="D639" s="7" t="n"/>
      <c r="E639" s="8" t="n"/>
      <c r="F639" s="9" t="n">
        <v>9010.299999999999</v>
      </c>
      <c r="I639" s="10" t="inlineStr">
        <is>
          <t>EFECTIVO</t>
        </is>
      </c>
      <c r="J639" s="8" t="inlineStr">
        <is>
          <t>2941 EFRAIN MAMANI CAMIÑO</t>
        </is>
      </c>
    </row>
    <row r="640">
      <c r="A640" s="5" t="inlineStr">
        <is>
          <t>CCAJ-CB11/16/2023</t>
        </is>
      </c>
      <c r="B640" s="6" t="n">
        <v>44944.83061935185</v>
      </c>
      <c r="C640" s="5" t="inlineStr">
        <is>
          <t>3726 MARCELO ROCABADO ROJAS</t>
        </is>
      </c>
      <c r="D640" s="7" t="n"/>
      <c r="E640" s="8" t="n"/>
      <c r="F640" s="9" t="n">
        <v>8722.1</v>
      </c>
      <c r="I640" s="10" t="inlineStr">
        <is>
          <t>EFECTIVO</t>
        </is>
      </c>
      <c r="J640" s="5" t="inlineStr">
        <is>
          <t>2979 ROBERTO CARLOS QUINTEROS FLORES</t>
        </is>
      </c>
    </row>
    <row r="641">
      <c r="A641" s="5" t="inlineStr">
        <is>
          <t>CCAJ-CB11/16/2023</t>
        </is>
      </c>
      <c r="B641" s="6" t="n">
        <v>44944.83061935185</v>
      </c>
      <c r="C641" s="5" t="inlineStr">
        <is>
          <t>3726 MARCELO ROCABADO ROJAS</t>
        </is>
      </c>
      <c r="D641" s="7" t="n"/>
      <c r="E641" s="8" t="n"/>
      <c r="F641" s="9" t="n">
        <v>16037.7</v>
      </c>
      <c r="I641" s="10" t="inlineStr">
        <is>
          <t>EFECTIVO</t>
        </is>
      </c>
      <c r="J641" s="5" t="inlineStr">
        <is>
          <t>3791 LIMBERT SALAZAR MALDONADO</t>
        </is>
      </c>
    </row>
    <row r="642">
      <c r="A642" s="5" t="inlineStr">
        <is>
          <t>CCAJ-CB11/16/2023</t>
        </is>
      </c>
      <c r="B642" s="6" t="n">
        <v>44944.83061935185</v>
      </c>
      <c r="C642" s="5" t="inlineStr">
        <is>
          <t>3726 MARCELO ROCABADO ROJAS</t>
        </is>
      </c>
      <c r="D642" s="7" t="n"/>
      <c r="E642" s="8" t="n"/>
      <c r="F642" s="9" t="n">
        <v>11588.4</v>
      </c>
      <c r="I642" s="10" t="inlineStr">
        <is>
          <t>EFECTIVO</t>
        </is>
      </c>
      <c r="J642" s="8" t="inlineStr">
        <is>
          <t>4269 JULY GONZALES - T01</t>
        </is>
      </c>
    </row>
    <row r="643">
      <c r="A643" s="5" t="inlineStr">
        <is>
          <t>CCAJ-CB11/16/2023</t>
        </is>
      </c>
      <c r="B643" s="6" t="n">
        <v>44944.83061935185</v>
      </c>
      <c r="C643" s="5" t="inlineStr">
        <is>
          <t>3726 MARCELO ROCABADO ROJAS</t>
        </is>
      </c>
      <c r="D643" s="7" t="n"/>
      <c r="E643" s="8" t="n"/>
      <c r="F643" s="9" t="n">
        <v>9415.700000000001</v>
      </c>
      <c r="I643" s="10" t="inlineStr">
        <is>
          <t>EFECTIVO</t>
        </is>
      </c>
      <c r="J643" s="8" t="inlineStr">
        <is>
          <t>4269 JULY GONZALES - T02</t>
        </is>
      </c>
    </row>
    <row r="644">
      <c r="A644" s="5" t="inlineStr">
        <is>
          <t>CCAJ-CB11/16/2023</t>
        </is>
      </c>
      <c r="B644" s="6" t="n">
        <v>44944.83061935185</v>
      </c>
      <c r="C644" s="5" t="inlineStr">
        <is>
          <t>3726 MARCELO ROCABADO ROJAS</t>
        </is>
      </c>
      <c r="D644" s="7" t="n"/>
      <c r="E644" s="8" t="n"/>
      <c r="F644" s="9" t="n">
        <v>8114.6</v>
      </c>
      <c r="I644" s="10" t="inlineStr">
        <is>
          <t>EFECTIVO</t>
        </is>
      </c>
      <c r="J644" s="8" t="inlineStr">
        <is>
          <t>4269 JULY GONZALES - T03</t>
        </is>
      </c>
    </row>
    <row r="645">
      <c r="A645" s="5" t="inlineStr">
        <is>
          <t>CCAJ-CB11/16/2023</t>
        </is>
      </c>
      <c r="B645" s="6" t="n">
        <v>44944.83061935185</v>
      </c>
      <c r="C645" s="5" t="inlineStr">
        <is>
          <t>3726 MARCELO ROCABADO ROJAS</t>
        </is>
      </c>
      <c r="D645" s="7" t="n"/>
      <c r="E645" s="8" t="n"/>
      <c r="F645" s="9" t="n">
        <v>15850.7</v>
      </c>
      <c r="I645" s="10" t="inlineStr">
        <is>
          <t>EFECTIVO</t>
        </is>
      </c>
      <c r="J645" s="8" t="inlineStr">
        <is>
          <t>4269 JULY GONZALES - T05</t>
        </is>
      </c>
    </row>
    <row r="646">
      <c r="A646" s="5" t="inlineStr">
        <is>
          <t>CCAJ-CB11/16/2023</t>
        </is>
      </c>
      <c r="B646" s="6" t="n">
        <v>44944.83061935185</v>
      </c>
      <c r="C646" s="5" t="inlineStr">
        <is>
          <t>3726 MARCELO ROCABADO ROJAS</t>
        </is>
      </c>
      <c r="D646" s="7" t="n"/>
      <c r="E646" s="8" t="n"/>
      <c r="F646" s="9" t="n">
        <v>11445.7</v>
      </c>
      <c r="I646" s="10" t="inlineStr">
        <is>
          <t>EFECTIVO</t>
        </is>
      </c>
      <c r="J646" s="8" t="inlineStr">
        <is>
          <t>4269 JULY GONZALES - T06</t>
        </is>
      </c>
    </row>
    <row r="647">
      <c r="A647" s="5" t="inlineStr">
        <is>
          <t>CCAJ-CB11/16/2023</t>
        </is>
      </c>
      <c r="B647" s="6" t="n">
        <v>44944.83061935185</v>
      </c>
      <c r="C647" s="5" t="inlineStr">
        <is>
          <t>3726 MARCELO ROCABADO ROJAS</t>
        </is>
      </c>
      <c r="D647" s="7" t="n"/>
      <c r="E647" s="8" t="n"/>
      <c r="F647" s="9" t="n">
        <v>4611</v>
      </c>
      <c r="I647" s="10" t="inlineStr">
        <is>
          <t>EFECTIVO</t>
        </is>
      </c>
      <c r="J647" s="8" t="inlineStr">
        <is>
          <t>4269 JULY GONZALES - T07</t>
        </is>
      </c>
    </row>
    <row r="648">
      <c r="A648" s="5" t="inlineStr">
        <is>
          <t>CCAJ-CB11/16/2023</t>
        </is>
      </c>
      <c r="B648" s="6" t="n">
        <v>44944.83061935185</v>
      </c>
      <c r="C648" s="5" t="inlineStr">
        <is>
          <t>3726 MARCELO ROCABADO ROJAS</t>
        </is>
      </c>
      <c r="D648" s="7" t="n"/>
      <c r="E648" s="8" t="n"/>
      <c r="F648" s="9" t="n">
        <v>81688.89999999999</v>
      </c>
      <c r="I648" s="10" t="inlineStr">
        <is>
          <t>EFECTIVO</t>
        </is>
      </c>
      <c r="J648" s="8" t="inlineStr">
        <is>
          <t>4861 BRIAN ABAD FLORES CRUZ</t>
        </is>
      </c>
    </row>
    <row r="649">
      <c r="A649" s="5" t="inlineStr">
        <is>
          <t>CCAJ-CB11/16/2023</t>
        </is>
      </c>
      <c r="B649" s="6" t="n">
        <v>44944.83061935185</v>
      </c>
      <c r="C649" s="5" t="inlineStr">
        <is>
          <t>3726 MARCELO ROCABADO ROJAS</t>
        </is>
      </c>
      <c r="D649" s="7" t="n"/>
      <c r="E649" s="8" t="n"/>
      <c r="F649" s="9" t="n">
        <v>11470.1</v>
      </c>
      <c r="I649" s="10" t="inlineStr">
        <is>
          <t>EFECTIVO</t>
        </is>
      </c>
      <c r="J649" s="5" t="inlineStr">
        <is>
          <t>4771 CHRISTIAN LEDEZMA - T10</t>
        </is>
      </c>
    </row>
    <row r="650">
      <c r="A650" s="5" t="inlineStr">
        <is>
          <t>CCAJ-CB11/16/2023</t>
        </is>
      </c>
      <c r="B650" s="6" t="n">
        <v>44944.83061935185</v>
      </c>
      <c r="C650" s="5" t="inlineStr">
        <is>
          <t>3726 MARCELO ROCABADO ROJAS</t>
        </is>
      </c>
      <c r="D650" s="7" t="n"/>
      <c r="E650" s="8" t="n"/>
      <c r="F650" s="9" t="n">
        <v>35211.5</v>
      </c>
      <c r="I650" s="10" t="inlineStr">
        <is>
          <t>EFECTIVO</t>
        </is>
      </c>
      <c r="J650" s="5" t="inlineStr">
        <is>
          <t>4771 CHRISTIAN LEDEZMA - T12</t>
        </is>
      </c>
    </row>
    <row r="651">
      <c r="A651" s="11" t="inlineStr">
        <is>
          <t>SAP</t>
        </is>
      </c>
      <c r="B651" s="3" t="n"/>
      <c r="C651" s="3" t="n"/>
      <c r="D651" s="19">
        <f>324223.2+3480</f>
        <v/>
      </c>
      <c r="E651" s="8" t="n"/>
      <c r="F651" s="54">
        <f>SUM(F601:G650)</f>
        <v/>
      </c>
      <c r="I651" s="10" t="n"/>
      <c r="J651" s="5" t="n"/>
    </row>
    <row r="652">
      <c r="A652" s="13" t="inlineStr">
        <is>
          <t>FECHA</t>
        </is>
      </c>
      <c r="B652" s="13" t="inlineStr">
        <is>
          <t>CIERRE DE CAJA</t>
        </is>
      </c>
      <c r="C652" s="13" t="inlineStr">
        <is>
          <t>IMPORTE</t>
        </is>
      </c>
      <c r="D652" s="7" t="n"/>
      <c r="E652" s="8" t="n"/>
      <c r="F652" s="9" t="n"/>
      <c r="I652" s="10" t="n"/>
      <c r="J652" s="5" t="n"/>
    </row>
    <row r="653" ht="15.75" customHeight="1">
      <c r="D653" s="14" t="n">
        <v>112624656</v>
      </c>
    </row>
    <row r="654" ht="15.75" customHeight="1">
      <c r="D654" s="14" t="n">
        <v>112624662</v>
      </c>
    </row>
    <row r="656">
      <c r="A656" s="1" t="inlineStr">
        <is>
          <t>Cierre Caja</t>
        </is>
      </c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3" t="inlineStr">
        <is>
          <t>Del 19/01/2022</t>
        </is>
      </c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98" t="inlineStr">
        <is>
          <t>Cierre Caja</t>
        </is>
      </c>
      <c r="B658" s="98" t="inlineStr">
        <is>
          <t>Fecha</t>
        </is>
      </c>
      <c r="C658" s="98" t="inlineStr">
        <is>
          <t>Cajero</t>
        </is>
      </c>
      <c r="D658" s="98" t="inlineStr">
        <is>
          <t>Nro Voucher</t>
        </is>
      </c>
      <c r="E658" s="98" t="inlineStr">
        <is>
          <t>Nro Cuenta</t>
        </is>
      </c>
      <c r="F658" s="98" t="inlineStr">
        <is>
          <t>Tipo Ingreso</t>
        </is>
      </c>
      <c r="G658" s="99" t="n"/>
      <c r="H658" s="100" t="n"/>
      <c r="I658" s="98" t="inlineStr">
        <is>
          <t>TIPO DE INGRESO</t>
        </is>
      </c>
      <c r="J658" s="98" t="inlineStr">
        <is>
          <t>Cobrador</t>
        </is>
      </c>
    </row>
    <row r="659">
      <c r="A659" s="101" t="n"/>
      <c r="B659" s="101" t="n"/>
      <c r="C659" s="101" t="n"/>
      <c r="D659" s="101" t="n"/>
      <c r="E659" s="101" t="n"/>
      <c r="F659" s="4" t="inlineStr">
        <is>
          <t>EFECTIVO</t>
        </is>
      </c>
      <c r="G659" s="4" t="inlineStr">
        <is>
          <t>CHEQUE</t>
        </is>
      </c>
      <c r="H659" s="4" t="inlineStr">
        <is>
          <t>TRANSFERENCIA</t>
        </is>
      </c>
      <c r="I659" s="101" t="n"/>
      <c r="J659" s="101" t="n"/>
    </row>
    <row r="660">
      <c r="A660" s="5" t="inlineStr">
        <is>
          <t>CCAJ-CB11/17/2023</t>
        </is>
      </c>
      <c r="B660" s="6" t="n">
        <v>44945.82853180556</v>
      </c>
      <c r="C660" s="5" t="inlineStr">
        <is>
          <t>3726 MARCELO ROCABADO ROJAS</t>
        </is>
      </c>
      <c r="D660" s="7" t="n"/>
      <c r="E660" s="8" t="n"/>
      <c r="G660" s="9" t="n">
        <v>21224.55</v>
      </c>
      <c r="I660" s="10" t="inlineStr">
        <is>
          <t>CHEQUE</t>
        </is>
      </c>
      <c r="J660" s="5" t="inlineStr">
        <is>
          <t>2378 EDDY DAREN JIMENEZ ROJAS</t>
        </is>
      </c>
    </row>
    <row r="661">
      <c r="A661" s="5" t="inlineStr">
        <is>
          <t>CCAJ-CB11/17/2023</t>
        </is>
      </c>
      <c r="B661" s="6" t="n">
        <v>44945.82853180556</v>
      </c>
      <c r="C661" s="5" t="inlineStr">
        <is>
          <t>3726 MARCELO ROCABADO ROJAS</t>
        </is>
      </c>
      <c r="D661" s="15" t="n">
        <v>23550683012</v>
      </c>
      <c r="E661" s="8" t="inlineStr">
        <is>
          <t>BISA-100070031</t>
        </is>
      </c>
      <c r="H661" s="9" t="n">
        <v>2900</v>
      </c>
      <c r="I661" s="5" t="inlineStr">
        <is>
          <t>DEPÓSITO BANCARIO</t>
        </is>
      </c>
      <c r="J661" s="5" t="inlineStr">
        <is>
          <t>2378 EDDY DAREN JIMENEZ ROJAS</t>
        </is>
      </c>
    </row>
    <row r="662">
      <c r="A662" s="5" t="inlineStr">
        <is>
          <t>CCAJ-CB11/17/2023</t>
        </is>
      </c>
      <c r="B662" s="6" t="n">
        <v>44945.82853180556</v>
      </c>
      <c r="C662" s="5" t="inlineStr">
        <is>
          <t>3726 MARCELO ROCABADO ROJAS</t>
        </is>
      </c>
      <c r="D662" s="15" t="n">
        <v>45113270624</v>
      </c>
      <c r="E662" s="8" t="inlineStr">
        <is>
          <t>BISA-100070031</t>
        </is>
      </c>
      <c r="H662" s="9" t="n">
        <v>166.65</v>
      </c>
      <c r="I662" s="5" t="inlineStr">
        <is>
          <t>DEPÓSITO BANCARIO</t>
        </is>
      </c>
      <c r="J662" s="5" t="inlineStr">
        <is>
          <t>2276 ESTEBAN MAMANI CATORCENO</t>
        </is>
      </c>
    </row>
    <row r="663">
      <c r="A663" s="5" t="inlineStr">
        <is>
          <t>CCAJ-CB11/17/2023</t>
        </is>
      </c>
      <c r="B663" s="6" t="n">
        <v>44945.82853180556</v>
      </c>
      <c r="C663" s="5" t="inlineStr">
        <is>
          <t>3726 MARCELO ROCABADO ROJAS</t>
        </is>
      </c>
      <c r="D663" s="15" t="n">
        <v>45163210223</v>
      </c>
      <c r="E663" s="8" t="inlineStr">
        <is>
          <t>BISA-100070031</t>
        </is>
      </c>
      <c r="H663" s="9" t="n">
        <v>259.96</v>
      </c>
      <c r="I663" s="5" t="inlineStr">
        <is>
          <t>DEPÓSITO BANCARIO</t>
        </is>
      </c>
      <c r="J663" s="5" t="inlineStr">
        <is>
          <t>2276 ESTEBAN MAMANI CATORCENO</t>
        </is>
      </c>
    </row>
    <row r="664">
      <c r="A664" s="5" t="inlineStr">
        <is>
          <t>CCAJ-CB11/17/2023</t>
        </is>
      </c>
      <c r="B664" s="6" t="n">
        <v>44945.82853180556</v>
      </c>
      <c r="C664" s="5" t="inlineStr">
        <is>
          <t>3726 MARCELO ROCABADO ROJAS</t>
        </is>
      </c>
      <c r="D664" s="15" t="n">
        <v>45113271078</v>
      </c>
      <c r="E664" s="8" t="inlineStr">
        <is>
          <t>BISA-100070031</t>
        </is>
      </c>
      <c r="H664" s="9" t="n">
        <v>882.5700000000001</v>
      </c>
      <c r="I664" s="5" t="inlineStr">
        <is>
          <t>DEPÓSITO BANCARIO</t>
        </is>
      </c>
      <c r="J664" s="5" t="inlineStr">
        <is>
          <t>2276 ESTEBAN MAMANI CATORCENO</t>
        </is>
      </c>
    </row>
    <row r="665">
      <c r="A665" s="5" t="inlineStr">
        <is>
          <t>CCAJ-CB11/17/2023</t>
        </is>
      </c>
      <c r="B665" s="6" t="n">
        <v>44945.82853180556</v>
      </c>
      <c r="C665" s="5" t="inlineStr">
        <is>
          <t>3726 MARCELO ROCABADO ROJAS</t>
        </is>
      </c>
      <c r="D665" s="15" t="n">
        <v>45133122613</v>
      </c>
      <c r="E665" s="8" t="inlineStr">
        <is>
          <t>BISA-100070031</t>
        </is>
      </c>
      <c r="H665" s="9" t="n">
        <v>149.6</v>
      </c>
      <c r="I665" s="5" t="inlineStr">
        <is>
          <t>DEPÓSITO BANCARIO</t>
        </is>
      </c>
      <c r="J665" s="5" t="inlineStr">
        <is>
          <t>2276 ESTEBAN MAMANI CATORCENO</t>
        </is>
      </c>
    </row>
    <row r="666">
      <c r="A666" s="5" t="inlineStr">
        <is>
          <t>CCAJ-CB11/17/2023</t>
        </is>
      </c>
      <c r="B666" s="6" t="n">
        <v>44945.82853180556</v>
      </c>
      <c r="C666" s="5" t="inlineStr">
        <is>
          <t>3726 MARCELO ROCABADO ROJAS</t>
        </is>
      </c>
      <c r="D666" s="15" t="n">
        <v>45163210396</v>
      </c>
      <c r="E666" s="8" t="inlineStr">
        <is>
          <t>BISA-100070031</t>
        </is>
      </c>
      <c r="H666" s="9" t="n">
        <v>113.6</v>
      </c>
      <c r="I666" s="5" t="inlineStr">
        <is>
          <t>DEPÓSITO BANCARIO</t>
        </is>
      </c>
      <c r="J666" s="5" t="inlineStr">
        <is>
          <t>2276 ESTEBAN MAMANI CATORCENO</t>
        </is>
      </c>
    </row>
    <row r="667">
      <c r="A667" s="5" t="inlineStr">
        <is>
          <t>CCAJ-CB11/17/2023</t>
        </is>
      </c>
      <c r="B667" s="6" t="n">
        <v>44945.82853180556</v>
      </c>
      <c r="C667" s="5" t="inlineStr">
        <is>
          <t>3726 MARCELO ROCABADO ROJAS</t>
        </is>
      </c>
      <c r="D667" s="15" t="n">
        <v>45153116467</v>
      </c>
      <c r="E667" s="8" t="inlineStr">
        <is>
          <t>BISA-100070031</t>
        </is>
      </c>
      <c r="H667" s="9" t="n">
        <v>121</v>
      </c>
      <c r="I667" s="5" t="inlineStr">
        <is>
          <t>DEPÓSITO BANCARIO</t>
        </is>
      </c>
      <c r="J667" s="5" t="inlineStr">
        <is>
          <t>2276 ESTEBAN MAMANI CATORCENO</t>
        </is>
      </c>
    </row>
    <row r="668">
      <c r="A668" s="5" t="inlineStr">
        <is>
          <t>CCAJ-CB11/17/2023</t>
        </is>
      </c>
      <c r="B668" s="6" t="n">
        <v>44945.82853180556</v>
      </c>
      <c r="C668" s="5" t="inlineStr">
        <is>
          <t>3726 MARCELO ROCABADO ROJAS</t>
        </is>
      </c>
      <c r="D668" s="15" t="n">
        <v>45143489891</v>
      </c>
      <c r="E668" s="8" t="inlineStr">
        <is>
          <t>BISA-100070031</t>
        </is>
      </c>
      <c r="H668" s="9" t="n">
        <v>601.63</v>
      </c>
      <c r="I668" s="5" t="inlineStr">
        <is>
          <t>DEPÓSITO BANCARIO</t>
        </is>
      </c>
      <c r="J668" s="5" t="inlineStr">
        <is>
          <t>2276 ESTEBAN MAMANI CATORCENO</t>
        </is>
      </c>
    </row>
    <row r="669">
      <c r="A669" s="5" t="inlineStr">
        <is>
          <t>CCAJ-CB11/17/2023</t>
        </is>
      </c>
      <c r="B669" s="6" t="n">
        <v>44945.82853180556</v>
      </c>
      <c r="C669" s="5" t="inlineStr">
        <is>
          <t>3726 MARCELO ROCABADO ROJAS</t>
        </is>
      </c>
      <c r="D669" s="15" t="n">
        <v>45143489910</v>
      </c>
      <c r="E669" s="8" t="inlineStr">
        <is>
          <t>BISA-100070031</t>
        </is>
      </c>
      <c r="H669" s="9" t="n">
        <v>70.03</v>
      </c>
      <c r="I669" s="5" t="inlineStr">
        <is>
          <t>DEPÓSITO BANCARIO</t>
        </is>
      </c>
      <c r="J669" s="5" t="inlineStr">
        <is>
          <t>2276 ESTEBAN MAMANI CATORCENO</t>
        </is>
      </c>
    </row>
    <row r="670">
      <c r="A670" s="5" t="inlineStr">
        <is>
          <t>CCAJ-CB11/17/2023</t>
        </is>
      </c>
      <c r="B670" s="6" t="n">
        <v>44945.82853180556</v>
      </c>
      <c r="C670" s="5" t="inlineStr">
        <is>
          <t>3726 MARCELO ROCABADO ROJAS</t>
        </is>
      </c>
      <c r="D670" s="15" t="n">
        <v>53512244499</v>
      </c>
      <c r="E670" s="8" t="inlineStr">
        <is>
          <t>BISA-100070031</t>
        </is>
      </c>
      <c r="H670" s="9" t="n">
        <v>357.92</v>
      </c>
      <c r="I670" s="5" t="inlineStr">
        <is>
          <t>DEPÓSITO BANCARIO</t>
        </is>
      </c>
      <c r="J670" s="5" t="inlineStr">
        <is>
          <t>2276 ESTEBAN MAMANI CATORCENO</t>
        </is>
      </c>
    </row>
    <row r="671">
      <c r="A671" s="5" t="inlineStr">
        <is>
          <t>CCAJ-CB11/17/2023</t>
        </is>
      </c>
      <c r="B671" s="6" t="n">
        <v>44945.82853180556</v>
      </c>
      <c r="C671" s="5" t="inlineStr">
        <is>
          <t>3726 MARCELO ROCABADO ROJAS</t>
        </is>
      </c>
      <c r="D671" s="15" t="n">
        <v>45123253523</v>
      </c>
      <c r="E671" s="8" t="inlineStr">
        <is>
          <t>BISA-100070031</t>
        </is>
      </c>
      <c r="H671" s="9" t="n">
        <v>92.97</v>
      </c>
      <c r="I671" s="5" t="inlineStr">
        <is>
          <t>DEPÓSITO BANCARIO</t>
        </is>
      </c>
      <c r="J671" s="5" t="inlineStr">
        <is>
          <t>2276 ESTEBAN MAMANI CATORCENO</t>
        </is>
      </c>
    </row>
    <row r="672">
      <c r="A672" s="5" t="inlineStr">
        <is>
          <t>CCAJ-CB11/17/2023</t>
        </is>
      </c>
      <c r="B672" s="6" t="n">
        <v>44945.82853180556</v>
      </c>
      <c r="C672" s="5" t="inlineStr">
        <is>
          <t>3726 MARCELO ROCABADO ROJAS</t>
        </is>
      </c>
      <c r="D672" s="15" t="n">
        <v>53112281509</v>
      </c>
      <c r="E672" s="8" t="inlineStr">
        <is>
          <t>BISA-100070031</t>
        </is>
      </c>
      <c r="H672" s="9" t="n">
        <v>140.07</v>
      </c>
      <c r="I672" s="5" t="inlineStr">
        <is>
          <t>DEPÓSITO BANCARIO</t>
        </is>
      </c>
      <c r="J672" s="5" t="inlineStr">
        <is>
          <t>2276 ESTEBAN MAMANI CATORCENO</t>
        </is>
      </c>
    </row>
    <row r="673">
      <c r="A673" s="5" t="inlineStr">
        <is>
          <t>CCAJ-CB11/17/2023</t>
        </is>
      </c>
      <c r="B673" s="6" t="n">
        <v>44945.82853180556</v>
      </c>
      <c r="C673" s="5" t="inlineStr">
        <is>
          <t>3726 MARCELO ROCABADO ROJAS</t>
        </is>
      </c>
      <c r="D673" s="15" t="n">
        <v>45163210702</v>
      </c>
      <c r="E673" s="8" t="inlineStr">
        <is>
          <t>BISA-100070031</t>
        </is>
      </c>
      <c r="H673" s="9" t="n">
        <v>159.12</v>
      </c>
      <c r="I673" s="5" t="inlineStr">
        <is>
          <t>DEPÓSITO BANCARIO</t>
        </is>
      </c>
      <c r="J673" s="5" t="inlineStr">
        <is>
          <t>2276 ESTEBAN MAMANI CATORCENO</t>
        </is>
      </c>
    </row>
    <row r="674">
      <c r="A674" s="5" t="inlineStr">
        <is>
          <t>CCAJ-CB11/17/2023</t>
        </is>
      </c>
      <c r="B674" s="6" t="n">
        <v>44945.82853180556</v>
      </c>
      <c r="C674" s="5" t="inlineStr">
        <is>
          <t>3726 MARCELO ROCABADO ROJAS</t>
        </is>
      </c>
      <c r="D674" s="15" t="n">
        <v>51217490370</v>
      </c>
      <c r="E674" s="8" t="inlineStr">
        <is>
          <t>BISA-100070031</t>
        </is>
      </c>
      <c r="H674" s="9" t="n">
        <v>763.92</v>
      </c>
      <c r="I674" s="5" t="inlineStr">
        <is>
          <t>DEPÓSITO BANCARIO</t>
        </is>
      </c>
      <c r="J674" s="5" t="inlineStr">
        <is>
          <t>2276 ESTEBAN MAMANI CATORCENO</t>
        </is>
      </c>
    </row>
    <row r="675">
      <c r="A675" s="5" t="inlineStr">
        <is>
          <t>CCAJ-CB11/17/2023</t>
        </is>
      </c>
      <c r="B675" s="6" t="n">
        <v>44945.82853180556</v>
      </c>
      <c r="C675" s="5" t="inlineStr">
        <is>
          <t>3726 MARCELO ROCABADO ROJAS</t>
        </is>
      </c>
      <c r="D675" s="15" t="n">
        <v>53712250198</v>
      </c>
      <c r="E675" s="8" t="inlineStr">
        <is>
          <t>BISA-100070031</t>
        </is>
      </c>
      <c r="H675" s="9" t="n">
        <v>174.1</v>
      </c>
      <c r="I675" s="5" t="inlineStr">
        <is>
          <t>DEPÓSITO BANCARIO</t>
        </is>
      </c>
      <c r="J675" s="5" t="inlineStr">
        <is>
          <t>2276 ESTEBAN MAMANI CATORCENO</t>
        </is>
      </c>
    </row>
    <row r="676">
      <c r="A676" s="5" t="inlineStr">
        <is>
          <t>CCAJ-CB11/17/2023</t>
        </is>
      </c>
      <c r="B676" s="6" t="n">
        <v>44945.82853180556</v>
      </c>
      <c r="C676" s="5" t="inlineStr">
        <is>
          <t>3726 MARCELO ROCABADO ROJAS</t>
        </is>
      </c>
      <c r="D676" s="15" t="n">
        <v>45153116948</v>
      </c>
      <c r="E676" s="8" t="inlineStr">
        <is>
          <t>BISA-100070031</t>
        </is>
      </c>
      <c r="H676" s="9" t="n">
        <v>742</v>
      </c>
      <c r="I676" s="5" t="inlineStr">
        <is>
          <t>DEPÓSITO BANCARIO</t>
        </is>
      </c>
      <c r="J676" s="5" t="inlineStr">
        <is>
          <t>2276 ESTEBAN MAMANI CATORCENO</t>
        </is>
      </c>
    </row>
    <row r="677">
      <c r="A677" s="5" t="inlineStr">
        <is>
          <t>CCAJ-CB11/17/2023</t>
        </is>
      </c>
      <c r="B677" s="6" t="n">
        <v>44945.82853180556</v>
      </c>
      <c r="C677" s="5" t="inlineStr">
        <is>
          <t>3726 MARCELO ROCABADO ROJAS</t>
        </is>
      </c>
      <c r="D677" s="15" t="n">
        <v>45123253692</v>
      </c>
      <c r="E677" s="8" t="inlineStr">
        <is>
          <t>BISA-100070031</t>
        </is>
      </c>
      <c r="H677" s="9" t="n">
        <v>2328</v>
      </c>
      <c r="I677" s="5" t="inlineStr">
        <is>
          <t>DEPÓSITO BANCARIO</t>
        </is>
      </c>
      <c r="J677" s="5" t="inlineStr">
        <is>
          <t>2378 EDDY DAREN JIMENEZ ROJAS</t>
        </is>
      </c>
    </row>
    <row r="678">
      <c r="A678" s="5" t="inlineStr">
        <is>
          <t>CCAJ-CB11/17/202</t>
        </is>
      </c>
      <c r="B678" s="6" t="n">
        <v>44945.82853180556</v>
      </c>
      <c r="C678" s="5" t="inlineStr">
        <is>
          <t>3726 MARCELO ROCABADO ROJAS</t>
        </is>
      </c>
      <c r="D678" s="7" t="n"/>
      <c r="E678" s="8" t="n"/>
      <c r="F678" s="9" t="n">
        <v>709.1</v>
      </c>
      <c r="I678" s="10" t="inlineStr">
        <is>
          <t>EFECTIVO</t>
        </is>
      </c>
      <c r="J678" s="8" t="inlineStr">
        <is>
          <t>4269 JULY GONZALES - T04</t>
        </is>
      </c>
    </row>
    <row r="679">
      <c r="A679" s="5" t="inlineStr">
        <is>
          <t>CCAJ-CB11/17/2023</t>
        </is>
      </c>
      <c r="B679" s="6" t="n">
        <v>44945.82853180556</v>
      </c>
      <c r="C679" s="5" t="inlineStr">
        <is>
          <t>3726 MARCELO ROCABADO ROJAS</t>
        </is>
      </c>
      <c r="D679" s="7" t="n"/>
      <c r="E679" s="8" t="n"/>
      <c r="F679" s="9" t="n">
        <v>7481.4</v>
      </c>
      <c r="I679" s="10" t="inlineStr">
        <is>
          <t>EFECTIVO</t>
        </is>
      </c>
      <c r="J679" s="5" t="inlineStr">
        <is>
          <t>2281 ANGEL DONATO GONZALES CONDORI</t>
        </is>
      </c>
    </row>
    <row r="680">
      <c r="A680" s="5" t="inlineStr">
        <is>
          <t>CCAJ-CB11/17/2023</t>
        </is>
      </c>
      <c r="B680" s="6" t="n">
        <v>44945.82853180556</v>
      </c>
      <c r="C680" s="5" t="inlineStr">
        <is>
          <t>3726 MARCELO ROCABADO ROJAS</t>
        </is>
      </c>
      <c r="D680" s="7" t="n"/>
      <c r="E680" s="8" t="n"/>
      <c r="F680" s="9" t="n">
        <v>84018.7</v>
      </c>
      <c r="I680" s="10" t="inlineStr">
        <is>
          <t>EFECTIVO</t>
        </is>
      </c>
      <c r="J680" s="5" t="inlineStr">
        <is>
          <t>2378 EDDY DAREN JIMENEZ ROJAS</t>
        </is>
      </c>
    </row>
    <row r="681">
      <c r="A681" s="5" t="inlineStr">
        <is>
          <t>CCAJ-CB11/17/2023</t>
        </is>
      </c>
      <c r="B681" s="6" t="n">
        <v>44945.82853180556</v>
      </c>
      <c r="C681" s="5" t="inlineStr">
        <is>
          <t>3726 MARCELO ROCABADO ROJAS</t>
        </is>
      </c>
      <c r="D681" s="7" t="n"/>
      <c r="E681" s="8" t="n"/>
      <c r="F681" s="9" t="n">
        <v>7036.1</v>
      </c>
      <c r="I681" s="10" t="inlineStr">
        <is>
          <t>EFECTIVO</t>
        </is>
      </c>
      <c r="J681" s="8" t="inlineStr">
        <is>
          <t>2383 MAURO FELIPE CARICARI</t>
        </is>
      </c>
    </row>
    <row r="682">
      <c r="A682" s="5" t="inlineStr">
        <is>
          <t>CCAJ-CB11/17/2023</t>
        </is>
      </c>
      <c r="B682" s="6" t="n">
        <v>44945.82853180556</v>
      </c>
      <c r="C682" s="5" t="inlineStr">
        <is>
          <t>3726 MARCELO ROCABADO ROJAS</t>
        </is>
      </c>
      <c r="D682" s="7" t="n"/>
      <c r="E682" s="8" t="n"/>
      <c r="F682" s="9" t="n">
        <v>13621.7</v>
      </c>
      <c r="I682" s="10" t="inlineStr">
        <is>
          <t>EFECTIVO</t>
        </is>
      </c>
      <c r="J682" s="5" t="inlineStr">
        <is>
          <t>2537 JUAN CARLOS REVOLLO RODRIGUEZ</t>
        </is>
      </c>
    </row>
    <row r="683">
      <c r="A683" s="5" t="inlineStr">
        <is>
          <t>CCAJ-CB11/17/2023</t>
        </is>
      </c>
      <c r="B683" s="6" t="n">
        <v>44945.82853180556</v>
      </c>
      <c r="C683" s="5" t="inlineStr">
        <is>
          <t>3726 MARCELO ROCABADO ROJAS</t>
        </is>
      </c>
      <c r="D683" s="7" t="n"/>
      <c r="E683" s="8" t="n"/>
      <c r="F683" s="9" t="n">
        <v>5210.5</v>
      </c>
      <c r="I683" s="10" t="inlineStr">
        <is>
          <t>EFECTIVO</t>
        </is>
      </c>
      <c r="J683" s="5" t="inlineStr">
        <is>
          <t>2539 JUAN CARLOS ANGULO ROJAS</t>
        </is>
      </c>
    </row>
    <row r="684">
      <c r="A684" s="5" t="inlineStr">
        <is>
          <t>CCAJ-CB11/17/2023</t>
        </is>
      </c>
      <c r="B684" s="6" t="n">
        <v>44945.82853180556</v>
      </c>
      <c r="C684" s="5" t="inlineStr">
        <is>
          <t>3726 MARCELO ROCABADO ROJAS</t>
        </is>
      </c>
      <c r="D684" s="7" t="n"/>
      <c r="E684" s="8" t="n"/>
      <c r="F684" s="9" t="n">
        <v>17804.9</v>
      </c>
      <c r="I684" s="10" t="inlineStr">
        <is>
          <t>EFECTIVO</t>
        </is>
      </c>
      <c r="J684" s="5" t="inlineStr">
        <is>
          <t>2676 RUDDY AUGUSTO BASTO ZURITA</t>
        </is>
      </c>
    </row>
    <row r="685">
      <c r="A685" s="5" t="inlineStr">
        <is>
          <t>CCAJ-CB11/17/2023</t>
        </is>
      </c>
      <c r="B685" s="6" t="n">
        <v>44945.82853180556</v>
      </c>
      <c r="C685" s="5" t="inlineStr">
        <is>
          <t>3726 MARCELO ROCABADO ROJAS</t>
        </is>
      </c>
      <c r="D685" s="7" t="n"/>
      <c r="E685" s="8" t="n"/>
      <c r="F685" s="9" t="n">
        <v>13253.6</v>
      </c>
      <c r="I685" s="10" t="inlineStr">
        <is>
          <t>EFECTIVO</t>
        </is>
      </c>
      <c r="J685" s="8" t="inlineStr">
        <is>
          <t>2941 EFRAIN MAMANI CAMIÑO</t>
        </is>
      </c>
    </row>
    <row r="686">
      <c r="A686" s="5" t="inlineStr">
        <is>
          <t>CCAJ-CB11/17/2023</t>
        </is>
      </c>
      <c r="B686" s="6" t="n">
        <v>44945.82853180556</v>
      </c>
      <c r="C686" s="5" t="inlineStr">
        <is>
          <t>3726 MARCELO ROCABADO ROJAS</t>
        </is>
      </c>
      <c r="D686" s="7" t="n"/>
      <c r="E686" s="8" t="n"/>
      <c r="F686" s="9" t="n">
        <v>3641.7</v>
      </c>
      <c r="I686" s="10" t="inlineStr">
        <is>
          <t>EFECTIVO</t>
        </is>
      </c>
      <c r="J686" s="5" t="inlineStr">
        <is>
          <t>2979 ROBERTO CARLOS QUINTEROS FLORES</t>
        </is>
      </c>
    </row>
    <row r="687">
      <c r="A687" s="5" t="inlineStr">
        <is>
          <t>CCAJ-CB11/17/2023</t>
        </is>
      </c>
      <c r="B687" s="6" t="n">
        <v>44945.82853180556</v>
      </c>
      <c r="C687" s="5" t="inlineStr">
        <is>
          <t>3726 MARCELO ROCABADO ROJAS</t>
        </is>
      </c>
      <c r="D687" s="7" t="n"/>
      <c r="E687" s="8" t="n"/>
      <c r="F687" s="9" t="n">
        <v>9168.799999999999</v>
      </c>
      <c r="I687" s="10" t="inlineStr">
        <is>
          <t>EFECTIVO</t>
        </is>
      </c>
      <c r="J687" s="8" t="inlineStr">
        <is>
          <t>4269 JULY GONZALES - T01</t>
        </is>
      </c>
    </row>
    <row r="688">
      <c r="A688" s="5" t="inlineStr">
        <is>
          <t>CCAJ-CB11/17/2023</t>
        </is>
      </c>
      <c r="B688" s="6" t="n">
        <v>44945.82853180556</v>
      </c>
      <c r="C688" s="5" t="inlineStr">
        <is>
          <t>3726 MARCELO ROCABADO ROJAS</t>
        </is>
      </c>
      <c r="D688" s="7" t="n"/>
      <c r="E688" s="8" t="n"/>
      <c r="F688" s="9" t="n">
        <v>11820.2</v>
      </c>
      <c r="I688" s="10" t="inlineStr">
        <is>
          <t>EFECTIVO</t>
        </is>
      </c>
      <c r="J688" s="8" t="inlineStr">
        <is>
          <t>4269 JULY GONZALES - T02</t>
        </is>
      </c>
    </row>
    <row r="689">
      <c r="A689" s="5" t="inlineStr">
        <is>
          <t>CCAJ-CB11/17/2023</t>
        </is>
      </c>
      <c r="B689" s="6" t="n">
        <v>44945.82853180556</v>
      </c>
      <c r="C689" s="5" t="inlineStr">
        <is>
          <t>3726 MARCELO ROCABADO ROJAS</t>
        </is>
      </c>
      <c r="D689" s="7" t="n"/>
      <c r="E689" s="8" t="n"/>
      <c r="F689" s="9" t="n">
        <v>12130.4</v>
      </c>
      <c r="I689" s="10" t="inlineStr">
        <is>
          <t>EFECTIVO</t>
        </is>
      </c>
      <c r="J689" s="8" t="inlineStr">
        <is>
          <t>4269 JULY GONZALES - T03</t>
        </is>
      </c>
    </row>
    <row r="690">
      <c r="A690" s="5" t="inlineStr">
        <is>
          <t>CCAJ-CB11/17/2023</t>
        </is>
      </c>
      <c r="B690" s="6" t="n">
        <v>44945.82853180556</v>
      </c>
      <c r="C690" s="5" t="inlineStr">
        <is>
          <t>3726 MARCELO ROCABADO ROJAS</t>
        </is>
      </c>
      <c r="D690" s="7" t="n"/>
      <c r="E690" s="8" t="n"/>
      <c r="F690" s="9" t="n">
        <v>14485.2</v>
      </c>
      <c r="I690" s="10" t="inlineStr">
        <is>
          <t>EFECTIVO</t>
        </is>
      </c>
      <c r="J690" s="8" t="inlineStr">
        <is>
          <t>4269 JULY GONZALES - T05</t>
        </is>
      </c>
    </row>
    <row r="691">
      <c r="A691" s="5" t="inlineStr">
        <is>
          <t>CCAJ-CB11/17/2023</t>
        </is>
      </c>
      <c r="B691" s="6" t="n">
        <v>44945.82853180556</v>
      </c>
      <c r="C691" s="5" t="inlineStr">
        <is>
          <t>3726 MARCELO ROCABADO ROJAS</t>
        </is>
      </c>
      <c r="D691" s="7" t="n"/>
      <c r="E691" s="8" t="n"/>
      <c r="F691" s="9" t="n">
        <v>13067.6</v>
      </c>
      <c r="I691" s="10" t="inlineStr">
        <is>
          <t>EFECTIVO</t>
        </is>
      </c>
      <c r="J691" s="8" t="inlineStr">
        <is>
          <t>4269 JULY GONZALES - T06</t>
        </is>
      </c>
    </row>
    <row r="692">
      <c r="A692" s="5" t="inlineStr">
        <is>
          <t>CCAJ-CB11/17/2023</t>
        </is>
      </c>
      <c r="B692" s="6" t="n">
        <v>44945.82853180556</v>
      </c>
      <c r="C692" s="5" t="inlineStr">
        <is>
          <t>3726 MARCELO ROCABADO ROJAS</t>
        </is>
      </c>
      <c r="D692" s="7" t="n"/>
      <c r="E692" s="8" t="n"/>
      <c r="F692" s="9" t="n">
        <v>167277.7</v>
      </c>
      <c r="I692" s="10" t="inlineStr">
        <is>
          <t>EFECTIVO</t>
        </is>
      </c>
      <c r="J692" s="8" t="inlineStr">
        <is>
          <t>4861 BRIAN ABAD FLORES CRUZ</t>
        </is>
      </c>
    </row>
    <row r="693">
      <c r="A693" s="5" t="inlineStr">
        <is>
          <t>CCAJ-CB11/17/2023</t>
        </is>
      </c>
      <c r="B693" s="6" t="n">
        <v>44945.82853180556</v>
      </c>
      <c r="C693" s="5" t="inlineStr">
        <is>
          <t>3726 MARCELO ROCABADO ROJAS</t>
        </is>
      </c>
      <c r="D693" s="7" t="n"/>
      <c r="E693" s="8" t="n"/>
      <c r="F693" s="9" t="n">
        <v>14753.7</v>
      </c>
      <c r="I693" s="10" t="inlineStr">
        <is>
          <t>EFECTIVO</t>
        </is>
      </c>
      <c r="J693" s="5" t="inlineStr">
        <is>
          <t>4771 CHRISTIAN LEDEZMA - T08</t>
        </is>
      </c>
    </row>
    <row r="694">
      <c r="A694" s="11" t="inlineStr">
        <is>
          <t>SAP</t>
        </is>
      </c>
      <c r="B694" s="3" t="n"/>
      <c r="C694" s="3" t="n"/>
      <c r="D694" s="19">
        <f>415313.85+1392</f>
        <v/>
      </c>
      <c r="E694" s="8" t="n"/>
      <c r="F694" s="54">
        <f>SUM(F660:G693)</f>
        <v/>
      </c>
      <c r="H694" s="9" t="n"/>
      <c r="I694" s="10" t="n"/>
      <c r="J694" s="5" t="n"/>
    </row>
    <row r="695">
      <c r="A695" s="13" t="inlineStr">
        <is>
          <t>FECHA</t>
        </is>
      </c>
      <c r="B695" s="13" t="inlineStr">
        <is>
          <t>CIERRE DE CAJA</t>
        </is>
      </c>
      <c r="C695" s="13" t="inlineStr">
        <is>
          <t>IMPORTE</t>
        </is>
      </c>
      <c r="D695" s="7" t="n"/>
      <c r="E695" s="8" t="n"/>
      <c r="H695" s="9" t="n"/>
      <c r="I695" s="10" t="n"/>
      <c r="J695" s="5" t="n"/>
    </row>
    <row r="696" ht="15.75" customHeight="1">
      <c r="A696" s="5" t="n"/>
      <c r="B696" s="6" t="n"/>
      <c r="C696" s="5" t="n"/>
      <c r="D696" s="14" t="n">
        <v>112636332</v>
      </c>
      <c r="E696" s="8" t="n"/>
      <c r="H696" s="9" t="n"/>
      <c r="I696" s="10" t="n"/>
      <c r="J696" s="5" t="n"/>
    </row>
    <row r="697" ht="15.75" customHeight="1">
      <c r="D697" s="14" t="n">
        <v>112636375</v>
      </c>
    </row>
    <row r="699">
      <c r="A699" s="1" t="inlineStr">
        <is>
          <t>Cierre Caja</t>
        </is>
      </c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3" t="inlineStr">
        <is>
          <t>Del 20/01/2023</t>
        </is>
      </c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98" t="inlineStr">
        <is>
          <t>Cierre Caja</t>
        </is>
      </c>
      <c r="B701" s="98" t="inlineStr">
        <is>
          <t>Fecha</t>
        </is>
      </c>
      <c r="C701" s="98" t="inlineStr">
        <is>
          <t>Cajero</t>
        </is>
      </c>
      <c r="D701" s="98" t="inlineStr">
        <is>
          <t>Nro Voucher</t>
        </is>
      </c>
      <c r="E701" s="98" t="inlineStr">
        <is>
          <t>Nro Cuenta</t>
        </is>
      </c>
      <c r="F701" s="98" t="inlineStr">
        <is>
          <t>Tipo Ingreso</t>
        </is>
      </c>
      <c r="G701" s="99" t="n"/>
      <c r="H701" s="100" t="n"/>
      <c r="I701" s="98" t="inlineStr">
        <is>
          <t>TIPO DE INGRESO</t>
        </is>
      </c>
      <c r="J701" s="98" t="inlineStr">
        <is>
          <t>Cobrador</t>
        </is>
      </c>
    </row>
    <row r="702">
      <c r="A702" s="101" t="n"/>
      <c r="B702" s="101" t="n"/>
      <c r="C702" s="101" t="n"/>
      <c r="D702" s="101" t="n"/>
      <c r="E702" s="101" t="n"/>
      <c r="F702" s="4" t="inlineStr">
        <is>
          <t>EFECTIVO</t>
        </is>
      </c>
      <c r="G702" s="4" t="inlineStr">
        <is>
          <t>CHEQUE</t>
        </is>
      </c>
      <c r="H702" s="4" t="inlineStr">
        <is>
          <t>TRANSFERENCIA</t>
        </is>
      </c>
      <c r="I702" s="101" t="n"/>
      <c r="J702" s="101" t="n"/>
    </row>
    <row r="703">
      <c r="A703" s="5" t="inlineStr">
        <is>
          <t>CCAJ-CB11/18/2023</t>
        </is>
      </c>
      <c r="B703" s="6" t="n">
        <v>44946.41844123843</v>
      </c>
      <c r="C703" s="5" t="inlineStr">
        <is>
          <t>3726 MARCELO ROCABADO ROJAS</t>
        </is>
      </c>
      <c r="D703" s="10" t="n"/>
      <c r="E703" s="8" t="n"/>
      <c r="F703" s="9" t="n">
        <v>1691.3</v>
      </c>
      <c r="I703" s="10" t="inlineStr">
        <is>
          <t>EFECTIVO</t>
        </is>
      </c>
      <c r="J703" s="5" t="inlineStr">
        <is>
          <t>2276 ESTEBAN MAMANI CATORCENO</t>
        </is>
      </c>
    </row>
    <row r="704">
      <c r="A704" s="11" t="inlineStr">
        <is>
          <t>SAP</t>
        </is>
      </c>
      <c r="B704" s="3" t="n"/>
      <c r="C704" s="3" t="n"/>
      <c r="D704" s="10" t="n"/>
      <c r="E704" s="8" t="n"/>
      <c r="H704" s="9" t="n"/>
      <c r="I704" s="10" t="n"/>
      <c r="J704" s="5" t="n"/>
    </row>
    <row r="705" ht="15.75" customHeight="1">
      <c r="A705" s="13" t="inlineStr">
        <is>
          <t>FECHA</t>
        </is>
      </c>
      <c r="B705" s="13" t="inlineStr">
        <is>
          <t>CIERRE DE CAJA</t>
        </is>
      </c>
      <c r="C705" s="13" t="inlineStr">
        <is>
          <t>IMPORTE</t>
        </is>
      </c>
      <c r="D705" s="14" t="n">
        <v>112644436</v>
      </c>
      <c r="E705" s="8" t="n"/>
      <c r="H705" s="9" t="n"/>
      <c r="I705" s="10" t="n"/>
      <c r="J705" s="5" t="n"/>
    </row>
    <row r="706">
      <c r="A706" s="5" t="n"/>
      <c r="B706" s="6" t="n"/>
      <c r="C706" s="5" t="n"/>
      <c r="D706" s="10" t="n"/>
      <c r="E706" s="8" t="n"/>
      <c r="H706" s="9" t="n"/>
      <c r="I706" s="10" t="n"/>
      <c r="J706" s="5" t="n"/>
    </row>
    <row r="707">
      <c r="A707" s="5" t="n"/>
      <c r="B707" s="6" t="n"/>
      <c r="C707" s="5" t="n"/>
      <c r="D707" s="10" t="n"/>
      <c r="E707" s="8" t="n"/>
      <c r="H707" s="9" t="n"/>
      <c r="I707" s="10" t="n"/>
      <c r="J707" s="5" t="n"/>
    </row>
    <row r="708">
      <c r="A708" s="5" t="inlineStr">
        <is>
          <t>CCAJ-CB11/19/2023</t>
        </is>
      </c>
      <c r="B708" s="6" t="n">
        <v>44946.84781787037</v>
      </c>
      <c r="C708" s="5" t="inlineStr">
        <is>
          <t>3726 MARCELO ROCABADO ROJAS</t>
        </is>
      </c>
      <c r="D708" s="7" t="n"/>
      <c r="E708" s="8" t="n"/>
      <c r="G708" s="9" t="n">
        <v>48678.97</v>
      </c>
      <c r="I708" s="10" t="inlineStr">
        <is>
          <t>CHEQUE</t>
        </is>
      </c>
      <c r="J708" s="5" t="inlineStr">
        <is>
          <t>2378 EDDY DAREN JIMENEZ ROJAS</t>
        </is>
      </c>
    </row>
    <row r="709">
      <c r="A709" s="5" t="inlineStr">
        <is>
          <t>CCAJ-CB11/19/202</t>
        </is>
      </c>
      <c r="B709" s="6" t="n">
        <v>44946.84781787037</v>
      </c>
      <c r="C709" s="5" t="inlineStr">
        <is>
          <t>3726 MARCELO ROCABADO ROJAS</t>
        </is>
      </c>
      <c r="D709" s="15" t="n">
        <v>45143490133</v>
      </c>
      <c r="E709" s="8" t="inlineStr">
        <is>
          <t>BISA-100070031</t>
        </is>
      </c>
      <c r="H709" s="9" t="n">
        <v>216.98</v>
      </c>
      <c r="I709" s="5" t="inlineStr">
        <is>
          <t>DEPÓSITO BANCARIO</t>
        </is>
      </c>
      <c r="J709" s="5" t="inlineStr">
        <is>
          <t>2276 ESTEBAN MAMANI CATORCENO</t>
        </is>
      </c>
    </row>
    <row r="710">
      <c r="A710" s="5" t="inlineStr">
        <is>
          <t>CCAJ-CB11/19/2023</t>
        </is>
      </c>
      <c r="B710" s="6" t="n">
        <v>44946.84781787037</v>
      </c>
      <c r="C710" s="5" t="inlineStr">
        <is>
          <t>3726 MARCELO ROCABADO ROJAS</t>
        </is>
      </c>
      <c r="D710" s="15" t="n">
        <v>45113271924</v>
      </c>
      <c r="E710" s="8" t="inlineStr">
        <is>
          <t>BISA-100070031</t>
        </is>
      </c>
      <c r="H710" s="9" t="n">
        <v>2085.35</v>
      </c>
      <c r="I710" s="5" t="inlineStr">
        <is>
          <t>DEPÓSITO BANCARIO</t>
        </is>
      </c>
      <c r="J710" s="5" t="inlineStr">
        <is>
          <t>2378 EDDY DAREN JIMENEZ ROJAS</t>
        </is>
      </c>
    </row>
    <row r="711">
      <c r="A711" s="5" t="inlineStr">
        <is>
          <t>CCAJ-CB11/19/2023</t>
        </is>
      </c>
      <c r="B711" s="6" t="n">
        <v>44946.84781787037</v>
      </c>
      <c r="C711" s="5" t="inlineStr">
        <is>
          <t>3726 MARCELO ROCABADO ROJAS</t>
        </is>
      </c>
      <c r="D711" s="15" t="n">
        <v>45113271505</v>
      </c>
      <c r="E711" s="8" t="inlineStr">
        <is>
          <t>BISA-100070049</t>
        </is>
      </c>
      <c r="H711" s="9" t="n">
        <v>1327</v>
      </c>
      <c r="I711" s="5" t="inlineStr">
        <is>
          <t>DEPÓSITO BANCARIO</t>
        </is>
      </c>
      <c r="J711" s="5" t="inlineStr">
        <is>
          <t>2378 EDDY DAREN JIMENEZ ROJAS</t>
        </is>
      </c>
    </row>
    <row r="712">
      <c r="A712" s="5" t="inlineStr">
        <is>
          <t>CCAJ-CB11/19/2023</t>
        </is>
      </c>
      <c r="B712" s="6" t="n">
        <v>44946.84781787037</v>
      </c>
      <c r="C712" s="5" t="inlineStr">
        <is>
          <t>3726 MARCELO ROCABADO ROJAS</t>
        </is>
      </c>
      <c r="D712" s="15" t="n">
        <v>45173184249</v>
      </c>
      <c r="E712" s="8" t="inlineStr">
        <is>
          <t>BISA-100070031</t>
        </is>
      </c>
      <c r="H712" s="9" t="n">
        <v>238.8</v>
      </c>
      <c r="I712" s="5" t="inlineStr">
        <is>
          <t>DEPÓSITO BANCARIO</t>
        </is>
      </c>
      <c r="J712" s="5" t="inlineStr">
        <is>
          <t>2276 ESTEBAN MAMANI CATORCENO</t>
        </is>
      </c>
    </row>
    <row r="713">
      <c r="A713" s="5" t="inlineStr">
        <is>
          <t>CCAJ-CB11/19/2023</t>
        </is>
      </c>
      <c r="B713" s="6" t="n">
        <v>44946.84781787037</v>
      </c>
      <c r="C713" s="5" t="inlineStr">
        <is>
          <t>3726 MARCELO ROCABADO ROJAS</t>
        </is>
      </c>
      <c r="D713" s="15" t="n">
        <v>45133124445</v>
      </c>
      <c r="E713" s="8" t="inlineStr">
        <is>
          <t>BISA-100070031</t>
        </is>
      </c>
      <c r="H713" s="9" t="n">
        <v>669.12</v>
      </c>
      <c r="I713" s="5" t="inlineStr">
        <is>
          <t>DEPÓSITO BANCARIO</t>
        </is>
      </c>
      <c r="J713" s="5" t="inlineStr">
        <is>
          <t>2276 ESTEBAN MAMANI CATORCENO</t>
        </is>
      </c>
    </row>
    <row r="714">
      <c r="A714" s="5" t="inlineStr">
        <is>
          <t>CCAJ-CB11/19/2023</t>
        </is>
      </c>
      <c r="B714" s="6" t="n">
        <v>44946.84781787037</v>
      </c>
      <c r="C714" s="5" t="inlineStr">
        <is>
          <t>3726 MARCELO ROCABADO ROJAS</t>
        </is>
      </c>
      <c r="D714" s="15" t="n">
        <v>45173184817</v>
      </c>
      <c r="E714" s="8" t="inlineStr">
        <is>
          <t>BISA-100070031</t>
        </is>
      </c>
      <c r="H714" s="9" t="n">
        <v>156.07</v>
      </c>
      <c r="I714" s="5" t="inlineStr">
        <is>
          <t>DEPÓSITO BANCARIO</t>
        </is>
      </c>
      <c r="J714" s="5" t="inlineStr">
        <is>
          <t>2276 ESTEBAN MAMANI CATORCENO</t>
        </is>
      </c>
    </row>
    <row r="715">
      <c r="A715" s="5" t="inlineStr">
        <is>
          <t>CCAJ-CB11/19/2023</t>
        </is>
      </c>
      <c r="B715" s="6" t="n">
        <v>44946.84781787037</v>
      </c>
      <c r="C715" s="5" t="inlineStr">
        <is>
          <t>3726 MARCELO ROCABADO ROJAS</t>
        </is>
      </c>
      <c r="D715" s="15" t="n">
        <v>45153118386</v>
      </c>
      <c r="E715" s="8" t="inlineStr">
        <is>
          <t>BISA-100070031</t>
        </is>
      </c>
      <c r="H715" s="9" t="n">
        <v>1539.97</v>
      </c>
      <c r="I715" s="5" t="inlineStr">
        <is>
          <t>DEPÓSITO BANCARIO</t>
        </is>
      </c>
      <c r="J715" s="5" t="inlineStr">
        <is>
          <t>2276 ESTEBAN MAMANI CATORCENO</t>
        </is>
      </c>
    </row>
    <row r="716">
      <c r="A716" s="5" t="inlineStr">
        <is>
          <t>CCAJ-CB11/19/2023</t>
        </is>
      </c>
      <c r="B716" s="6" t="n">
        <v>44946.84781787037</v>
      </c>
      <c r="C716" s="5" t="inlineStr">
        <is>
          <t>3726 MARCELO ROCABADO ROJAS</t>
        </is>
      </c>
      <c r="D716" s="15" t="n">
        <v>53412237328</v>
      </c>
      <c r="E716" s="8" t="inlineStr">
        <is>
          <t>BISA-100070031</t>
        </is>
      </c>
      <c r="H716" s="9" t="n">
        <v>274.2</v>
      </c>
      <c r="I716" s="5" t="inlineStr">
        <is>
          <t>DEPÓSITO BANCARIO</t>
        </is>
      </c>
      <c r="J716" s="5" t="inlineStr">
        <is>
          <t>2276 ESTEBAN MAMANI CATORCENO</t>
        </is>
      </c>
    </row>
    <row r="717">
      <c r="A717" s="5" t="inlineStr">
        <is>
          <t>CCAJ-CB11/19/2023</t>
        </is>
      </c>
      <c r="B717" s="6" t="n">
        <v>44946.84781787037</v>
      </c>
      <c r="C717" s="5" t="inlineStr">
        <is>
          <t>3726 MARCELO ROCABADO ROJAS</t>
        </is>
      </c>
      <c r="D717" s="15" t="n">
        <v>534122373281</v>
      </c>
      <c r="E717" s="8" t="inlineStr">
        <is>
          <t>BISA-100070031</t>
        </is>
      </c>
      <c r="H717" s="9" t="n">
        <v>276.72</v>
      </c>
      <c r="I717" s="5" t="inlineStr">
        <is>
          <t>DEPÓSITO BANCARIO</t>
        </is>
      </c>
      <c r="J717" s="5" t="inlineStr">
        <is>
          <t>2276 ESTEBAN MAMANI CATORCENO</t>
        </is>
      </c>
    </row>
    <row r="718">
      <c r="A718" s="5" t="inlineStr">
        <is>
          <t>CCAJ-CB11/19/2023</t>
        </is>
      </c>
      <c r="B718" s="6" t="n">
        <v>44946.84781787037</v>
      </c>
      <c r="C718" s="5" t="inlineStr">
        <is>
          <t>3726 MARCELO ROCABADO ROJAS</t>
        </is>
      </c>
      <c r="D718" s="15" t="n">
        <v>45153118633</v>
      </c>
      <c r="E718" s="8" t="inlineStr">
        <is>
          <t>BISA-100070031</t>
        </is>
      </c>
      <c r="H718" s="9" t="n">
        <v>1284.32</v>
      </c>
      <c r="I718" s="5" t="inlineStr">
        <is>
          <t>DEPÓSITO BANCARIO</t>
        </is>
      </c>
      <c r="J718" s="5" t="inlineStr">
        <is>
          <t>2276 ESTEBAN MAMANI CATORCENO</t>
        </is>
      </c>
    </row>
    <row r="719">
      <c r="A719" s="5" t="inlineStr">
        <is>
          <t>CCAJ-CB11/19/2023</t>
        </is>
      </c>
      <c r="B719" s="6" t="n">
        <v>44946.84781787037</v>
      </c>
      <c r="C719" s="5" t="inlineStr">
        <is>
          <t>3726 MARCELO ROCABADO ROJAS</t>
        </is>
      </c>
      <c r="D719" s="15" t="n">
        <v>45143491941</v>
      </c>
      <c r="E719" s="8" t="inlineStr">
        <is>
          <t>BISA-100070031</t>
        </is>
      </c>
      <c r="H719" s="9" t="n">
        <v>1885.9</v>
      </c>
      <c r="I719" s="5" t="inlineStr">
        <is>
          <t>DEPÓSITO BANCARIO</t>
        </is>
      </c>
      <c r="J719" s="5" t="inlineStr">
        <is>
          <t>2276 ESTEBAN MAMANI CATORCENO</t>
        </is>
      </c>
    </row>
    <row r="720">
      <c r="A720" s="5" t="inlineStr">
        <is>
          <t>CCAJ-CB11/19/2023</t>
        </is>
      </c>
      <c r="B720" s="6" t="n">
        <v>44946.84781787037</v>
      </c>
      <c r="C720" s="5" t="inlineStr">
        <is>
          <t>3726 MARCELO ROCABADO ROJAS</t>
        </is>
      </c>
      <c r="D720" s="15" t="n">
        <v>53612243463</v>
      </c>
      <c r="E720" s="8" t="inlineStr">
        <is>
          <t>BISA-100070031</t>
        </is>
      </c>
      <c r="H720" s="9" t="n">
        <v>415.94</v>
      </c>
      <c r="I720" s="5" t="inlineStr">
        <is>
          <t>DEPÓSITO BANCARIO</t>
        </is>
      </c>
      <c r="J720" s="5" t="inlineStr">
        <is>
          <t>2276 ESTEBAN MAMANI CATORCENO</t>
        </is>
      </c>
    </row>
    <row r="721">
      <c r="A721" s="5" t="inlineStr">
        <is>
          <t>CCAJ-CB11/19/2023</t>
        </is>
      </c>
      <c r="B721" s="6" t="n">
        <v>44946.84781787037</v>
      </c>
      <c r="C721" s="5" t="inlineStr">
        <is>
          <t>3726 MARCELO ROCABADO ROJAS</t>
        </is>
      </c>
      <c r="D721" s="15" t="n">
        <v>45123255488</v>
      </c>
      <c r="E721" s="8" t="inlineStr">
        <is>
          <t>BISA-100070031</t>
        </is>
      </c>
      <c r="H721" s="9" t="n">
        <v>521.39</v>
      </c>
      <c r="I721" s="5" t="inlineStr">
        <is>
          <t>DEPÓSITO BANCARIO</t>
        </is>
      </c>
      <c r="J721" s="5" t="inlineStr">
        <is>
          <t>2276 ESTEBAN MAMANI CATORCENO</t>
        </is>
      </c>
    </row>
    <row r="722">
      <c r="A722" s="5" t="inlineStr">
        <is>
          <t>CCAJ-CB11/19/2023</t>
        </is>
      </c>
      <c r="B722" s="6" t="n">
        <v>44946.84781787037</v>
      </c>
      <c r="C722" s="5" t="inlineStr">
        <is>
          <t>3726 MARCELO ROCABADO ROJAS</t>
        </is>
      </c>
      <c r="D722" s="15" t="n">
        <v>45123255598</v>
      </c>
      <c r="E722" s="8" t="inlineStr">
        <is>
          <t>BISA-100070031</t>
        </is>
      </c>
      <c r="H722" s="9" t="n">
        <v>515.59</v>
      </c>
      <c r="I722" s="5" t="inlineStr">
        <is>
          <t>DEPÓSITO BANCARIO</t>
        </is>
      </c>
      <c r="J722" s="5" t="inlineStr">
        <is>
          <t>2276 ESTEBAN MAMANI CATORCENO</t>
        </is>
      </c>
    </row>
    <row r="723">
      <c r="A723" s="5" t="inlineStr">
        <is>
          <t>CCAJ-CB11/19/2023</t>
        </is>
      </c>
      <c r="B723" s="6" t="n">
        <v>44946.84781787037</v>
      </c>
      <c r="C723" s="5" t="inlineStr">
        <is>
          <t>3726 MARCELO ROCABADO ROJAS</t>
        </is>
      </c>
      <c r="D723" s="15" t="n">
        <v>45123255607</v>
      </c>
      <c r="E723" s="8" t="inlineStr">
        <is>
          <t>BISA-100070031</t>
        </is>
      </c>
      <c r="H723" s="9" t="n">
        <v>324.35</v>
      </c>
      <c r="I723" s="5" t="inlineStr">
        <is>
          <t>DEPÓSITO BANCARIO</t>
        </is>
      </c>
      <c r="J723" s="5" t="inlineStr">
        <is>
          <t>2276 ESTEBAN MAMANI CATORCENO</t>
        </is>
      </c>
    </row>
    <row r="724">
      <c r="A724" s="5" t="inlineStr">
        <is>
          <t>CCAJ-CB11/19/2023</t>
        </is>
      </c>
      <c r="B724" s="6" t="n">
        <v>44946.84781787037</v>
      </c>
      <c r="C724" s="5" t="inlineStr">
        <is>
          <t>3726 MARCELO ROCABADO ROJAS</t>
        </is>
      </c>
      <c r="D724" s="15" t="n">
        <v>53612243539</v>
      </c>
      <c r="E724" s="8" t="inlineStr">
        <is>
          <t>BISA-100070031</t>
        </is>
      </c>
      <c r="H724" s="9" t="n">
        <v>2200</v>
      </c>
      <c r="I724" s="5" t="inlineStr">
        <is>
          <t>DEPÓSITO BANCARIO</t>
        </is>
      </c>
      <c r="J724" s="5" t="inlineStr">
        <is>
          <t>2378 EDDY DAREN JIMENEZ ROJAS</t>
        </is>
      </c>
    </row>
    <row r="725">
      <c r="A725" s="5" t="inlineStr">
        <is>
          <t>CCAJ-CB11/19/2023</t>
        </is>
      </c>
      <c r="B725" s="6" t="n">
        <v>44946.84781787037</v>
      </c>
      <c r="C725" s="5" t="inlineStr">
        <is>
          <t>3726 MARCELO ROCABADO ROJAS</t>
        </is>
      </c>
      <c r="D725" s="7" t="n"/>
      <c r="E725" s="8" t="n"/>
      <c r="F725" s="9" t="n">
        <v>7778.3</v>
      </c>
      <c r="I725" s="10" t="inlineStr">
        <is>
          <t>EFECTIVO</t>
        </is>
      </c>
      <c r="J725" s="5" t="inlineStr">
        <is>
          <t>2281 ANGEL DONATO GONZALES CONDORI</t>
        </is>
      </c>
    </row>
    <row r="726">
      <c r="A726" s="5" t="inlineStr">
        <is>
          <t>CCAJ-CB11/19/2023</t>
        </is>
      </c>
      <c r="B726" s="6" t="n">
        <v>44946.84781787037</v>
      </c>
      <c r="C726" s="5" t="inlineStr">
        <is>
          <t>3726 MARCELO ROCABADO ROJAS</t>
        </is>
      </c>
      <c r="D726" s="7" t="n"/>
      <c r="E726" s="8" t="n"/>
      <c r="F726" s="9" t="n">
        <v>13261.4</v>
      </c>
      <c r="I726" s="10" t="inlineStr">
        <is>
          <t>EFECTIVO</t>
        </is>
      </c>
      <c r="J726" s="5" t="inlineStr">
        <is>
          <t>2286 JOSE MARCELO NOGALES SUAREZ</t>
        </is>
      </c>
    </row>
    <row r="727">
      <c r="A727" s="5" t="inlineStr">
        <is>
          <t>CCAJ-CB11/19/2023</t>
        </is>
      </c>
      <c r="B727" s="6" t="n">
        <v>44946.84781787037</v>
      </c>
      <c r="C727" s="5" t="inlineStr">
        <is>
          <t>3726 MARCELO ROCABADO ROJAS</t>
        </is>
      </c>
      <c r="D727" s="7" t="n"/>
      <c r="E727" s="8" t="n"/>
      <c r="F727" s="9" t="n">
        <v>8462.6</v>
      </c>
      <c r="I727" s="10" t="inlineStr">
        <is>
          <t>EFECTIVO</t>
        </is>
      </c>
      <c r="J727" s="8" t="inlineStr">
        <is>
          <t>2340 NAIN QUIÑONES TIPA</t>
        </is>
      </c>
    </row>
    <row r="728">
      <c r="A728" s="5" t="inlineStr">
        <is>
          <t>CCAJ-CB11/19/2023</t>
        </is>
      </c>
      <c r="B728" s="6" t="n">
        <v>44946.84781787037</v>
      </c>
      <c r="C728" s="5" t="inlineStr">
        <is>
          <t>3726 MARCELO ROCABADO ROJAS</t>
        </is>
      </c>
      <c r="D728" s="7" t="n"/>
      <c r="E728" s="8" t="n"/>
      <c r="F728" s="9" t="n">
        <v>159333.3</v>
      </c>
      <c r="I728" s="10" t="inlineStr">
        <is>
          <t>EFECTIVO</t>
        </is>
      </c>
      <c r="J728" s="5" t="inlineStr">
        <is>
          <t>2378 EDDY DAREN JIMENEZ ROJAS</t>
        </is>
      </c>
    </row>
    <row r="729">
      <c r="A729" s="5" t="inlineStr">
        <is>
          <t>CCAJ-CB11/19/2023</t>
        </is>
      </c>
      <c r="B729" s="6" t="n">
        <v>44946.84781787037</v>
      </c>
      <c r="C729" s="5" t="inlineStr">
        <is>
          <t>3726 MARCELO ROCABADO ROJAS</t>
        </is>
      </c>
      <c r="D729" s="7" t="n"/>
      <c r="E729" s="8" t="n"/>
      <c r="F729" s="9" t="n">
        <v>10020.5</v>
      </c>
      <c r="I729" s="10" t="inlineStr">
        <is>
          <t>EFECTIVO</t>
        </is>
      </c>
      <c r="J729" s="8" t="inlineStr">
        <is>
          <t>2383 MAURO FELIPE CARICARI</t>
        </is>
      </c>
    </row>
    <row r="730">
      <c r="A730" s="5" t="inlineStr">
        <is>
          <t>CCAJ-CB11/19/2023</t>
        </is>
      </c>
      <c r="B730" s="6" t="n">
        <v>44946.84781787037</v>
      </c>
      <c r="C730" s="5" t="inlineStr">
        <is>
          <t>3726 MARCELO ROCABADO ROJAS</t>
        </is>
      </c>
      <c r="D730" s="7" t="n"/>
      <c r="E730" s="8" t="n"/>
      <c r="F730" s="9" t="n">
        <v>12354.5</v>
      </c>
      <c r="I730" s="10" t="inlineStr">
        <is>
          <t>EFECTIVO</t>
        </is>
      </c>
      <c r="J730" s="5" t="inlineStr">
        <is>
          <t>2537 JUAN CARLOS REVOLLO RODRIGUEZ</t>
        </is>
      </c>
    </row>
    <row r="731">
      <c r="A731" s="5" t="inlineStr">
        <is>
          <t>CCAJ-CB11/19/2023</t>
        </is>
      </c>
      <c r="B731" s="6" t="n">
        <v>44946.84781787037</v>
      </c>
      <c r="C731" s="5" t="inlineStr">
        <is>
          <t>3726 MARCELO ROCABADO ROJAS</t>
        </is>
      </c>
      <c r="D731" s="7" t="n"/>
      <c r="E731" s="8" t="n"/>
      <c r="F731" s="9" t="n">
        <v>12293.6</v>
      </c>
      <c r="I731" s="10" t="inlineStr">
        <is>
          <t>EFECTIVO</t>
        </is>
      </c>
      <c r="J731" s="5" t="inlineStr">
        <is>
          <t>2539 JUAN CARLOS ANGULO ROJAS</t>
        </is>
      </c>
    </row>
    <row r="732">
      <c r="A732" s="5" t="inlineStr">
        <is>
          <t>CCAJ-CB11/19/2023</t>
        </is>
      </c>
      <c r="B732" s="6" t="n">
        <v>44946.84781787037</v>
      </c>
      <c r="C732" s="5" t="inlineStr">
        <is>
          <t>3726 MARCELO ROCABADO ROJAS</t>
        </is>
      </c>
      <c r="D732" s="7" t="n"/>
      <c r="E732" s="8" t="n"/>
      <c r="F732" s="9" t="n">
        <v>10904.9</v>
      </c>
      <c r="I732" s="10" t="inlineStr">
        <is>
          <t>EFECTIVO</t>
        </is>
      </c>
      <c r="J732" s="8" t="inlineStr">
        <is>
          <t>2941 EFRAIN MAMANI CAMIÑO</t>
        </is>
      </c>
    </row>
    <row r="733">
      <c r="A733" s="5" t="inlineStr">
        <is>
          <t>CCAJ-CB11/19/2023</t>
        </is>
      </c>
      <c r="B733" s="6" t="n">
        <v>44946.84781787037</v>
      </c>
      <c r="C733" s="5" t="inlineStr">
        <is>
          <t>3726 MARCELO ROCABADO ROJAS</t>
        </is>
      </c>
      <c r="D733" s="7" t="n"/>
      <c r="E733" s="8" t="n"/>
      <c r="F733" s="9" t="n">
        <v>3900.6</v>
      </c>
      <c r="I733" s="10" t="inlineStr">
        <is>
          <t>EFECTIVO</t>
        </is>
      </c>
      <c r="J733" s="5" t="inlineStr">
        <is>
          <t>2979 ROBERTO CARLOS QUINTEROS FLORES</t>
        </is>
      </c>
    </row>
    <row r="734">
      <c r="A734" s="5" t="inlineStr">
        <is>
          <t>CCAJ-CB11/19/2023</t>
        </is>
      </c>
      <c r="B734" s="6" t="n">
        <v>44946.84781787037</v>
      </c>
      <c r="C734" s="5" t="inlineStr">
        <is>
          <t>3726 MARCELO ROCABADO ROJAS</t>
        </is>
      </c>
      <c r="D734" s="7" t="n"/>
      <c r="E734" s="8" t="n"/>
      <c r="F734" s="9" t="n">
        <v>14738.5</v>
      </c>
      <c r="I734" s="10" t="inlineStr">
        <is>
          <t>EFECTIVO</t>
        </is>
      </c>
      <c r="J734" s="5" t="inlineStr">
        <is>
          <t>3791 LIMBERT SALAZAR MALDONADO</t>
        </is>
      </c>
    </row>
    <row r="735">
      <c r="A735" s="5" t="inlineStr">
        <is>
          <t>CCAJ-CB11/19/2023</t>
        </is>
      </c>
      <c r="B735" s="6" t="n">
        <v>44946.84781787037</v>
      </c>
      <c r="C735" s="5" t="inlineStr">
        <is>
          <t>3726 MARCELO ROCABADO ROJAS</t>
        </is>
      </c>
      <c r="D735" s="7" t="n"/>
      <c r="E735" s="8" t="n"/>
      <c r="F735" s="9" t="n">
        <v>8360.200000000001</v>
      </c>
      <c r="I735" s="10" t="inlineStr">
        <is>
          <t>EFECTIVO</t>
        </is>
      </c>
      <c r="J735" s="8" t="inlineStr">
        <is>
          <t>4269 JULY GONZALES - T01</t>
        </is>
      </c>
    </row>
    <row r="736">
      <c r="A736" s="5" t="inlineStr">
        <is>
          <t>CCAJ-CB11/19/2023</t>
        </is>
      </c>
      <c r="B736" s="6" t="n">
        <v>44946.84781787037</v>
      </c>
      <c r="C736" s="5" t="inlineStr">
        <is>
          <t>3726 MARCELO ROCABADO ROJAS</t>
        </is>
      </c>
      <c r="D736" s="7" t="n"/>
      <c r="E736" s="8" t="n"/>
      <c r="F736" s="9" t="n">
        <v>6638.9</v>
      </c>
      <c r="I736" s="10" t="inlineStr">
        <is>
          <t>EFECTIVO</t>
        </is>
      </c>
      <c r="J736" s="8" t="inlineStr">
        <is>
          <t>4269 JULY GONZALES - T02</t>
        </is>
      </c>
    </row>
    <row r="737">
      <c r="A737" s="5" t="inlineStr">
        <is>
          <t>CCAJ-CB11/19/2023</t>
        </is>
      </c>
      <c r="B737" s="6" t="n">
        <v>44946.84781787037</v>
      </c>
      <c r="C737" s="5" t="inlineStr">
        <is>
          <t>3726 MARCELO ROCABADO ROJAS</t>
        </is>
      </c>
      <c r="D737" s="7" t="n"/>
      <c r="E737" s="8" t="n"/>
      <c r="F737" s="9" t="n">
        <v>11642</v>
      </c>
      <c r="I737" s="10" t="inlineStr">
        <is>
          <t>EFECTIVO</t>
        </is>
      </c>
      <c r="J737" s="8" t="inlineStr">
        <is>
          <t>4269 JULY GONZALES - T03</t>
        </is>
      </c>
    </row>
    <row r="738">
      <c r="A738" s="5" t="inlineStr">
        <is>
          <t>CCAJ-CB11/19/2023</t>
        </is>
      </c>
      <c r="B738" s="6" t="n">
        <v>44946.84781787037</v>
      </c>
      <c r="C738" s="5" t="inlineStr">
        <is>
          <t>3726 MARCELO ROCABADO ROJAS</t>
        </is>
      </c>
      <c r="D738" s="7" t="n"/>
      <c r="E738" s="8" t="n"/>
      <c r="F738" s="9" t="n">
        <v>4384.4</v>
      </c>
      <c r="I738" s="10" t="inlineStr">
        <is>
          <t>EFECTIVO</t>
        </is>
      </c>
      <c r="J738" s="8" t="inlineStr">
        <is>
          <t>4269 JULY GONZALES - T04</t>
        </is>
      </c>
    </row>
    <row r="739">
      <c r="A739" s="5" t="inlineStr">
        <is>
          <t>CCAJ-CB11/19/2023</t>
        </is>
      </c>
      <c r="B739" s="6" t="n">
        <v>44946.84781787037</v>
      </c>
      <c r="C739" s="5" t="inlineStr">
        <is>
          <t>3726 MARCELO ROCABADO ROJAS</t>
        </is>
      </c>
      <c r="D739" s="7" t="n"/>
      <c r="E739" s="8" t="n"/>
      <c r="F739" s="9" t="n">
        <v>9523.9</v>
      </c>
      <c r="I739" s="10" t="inlineStr">
        <is>
          <t>EFECTIVO</t>
        </is>
      </c>
      <c r="J739" s="8" t="inlineStr">
        <is>
          <t>4269 JULY GONZALES - T05</t>
        </is>
      </c>
    </row>
    <row r="740">
      <c r="A740" s="5" t="inlineStr">
        <is>
          <t>CCAJ-CB11/19/2023</t>
        </is>
      </c>
      <c r="B740" s="6" t="n">
        <v>44946.84781787037</v>
      </c>
      <c r="C740" s="5" t="inlineStr">
        <is>
          <t>3726 MARCELO ROCABADO ROJAS</t>
        </is>
      </c>
      <c r="D740" s="7" t="n"/>
      <c r="E740" s="8" t="n"/>
      <c r="F740" s="9" t="n">
        <v>15984.1</v>
      </c>
      <c r="I740" s="10" t="inlineStr">
        <is>
          <t>EFECTIVO</t>
        </is>
      </c>
      <c r="J740" s="8" t="inlineStr">
        <is>
          <t>4269 JULY GONZALES - T06</t>
        </is>
      </c>
    </row>
    <row r="741">
      <c r="A741" s="5" t="inlineStr">
        <is>
          <t>CCAJ-CB11/19/2023</t>
        </is>
      </c>
      <c r="B741" s="6" t="n">
        <v>44946.84781787037</v>
      </c>
      <c r="C741" s="5" t="inlineStr">
        <is>
          <t>3726 MARCELO ROCABADO ROJAS</t>
        </is>
      </c>
      <c r="D741" s="7" t="n"/>
      <c r="E741" s="8" t="n"/>
      <c r="F741" s="9" t="n">
        <v>68176.5</v>
      </c>
      <c r="I741" s="10" t="inlineStr">
        <is>
          <t>EFECTIVO</t>
        </is>
      </c>
      <c r="J741" s="8" t="inlineStr">
        <is>
          <t>4861 BRIAN ABAD FLORES CRUZ</t>
        </is>
      </c>
    </row>
    <row r="742">
      <c r="A742" s="5" t="inlineStr">
        <is>
          <t>CCAJ-CB11/19/2023</t>
        </is>
      </c>
      <c r="B742" s="6" t="n">
        <v>44946.84781787037</v>
      </c>
      <c r="C742" s="5" t="inlineStr">
        <is>
          <t>3726 MARCELO ROCABADO ROJAS</t>
        </is>
      </c>
      <c r="D742" s="7" t="n"/>
      <c r="E742" s="8" t="n"/>
      <c r="F742" s="9" t="n">
        <v>17728.5</v>
      </c>
      <c r="I742" s="10" t="inlineStr">
        <is>
          <t>EFECTIVO</t>
        </is>
      </c>
      <c r="J742" s="5" t="inlineStr">
        <is>
          <t>4771 CHRISTIAN LEDEZMA - T10</t>
        </is>
      </c>
    </row>
    <row r="743">
      <c r="A743" s="11" t="inlineStr">
        <is>
          <t>SAP</t>
        </is>
      </c>
      <c r="B743" s="3" t="n"/>
      <c r="C743" s="3" t="n"/>
      <c r="D743" s="65">
        <f>441381.67+2784</f>
        <v/>
      </c>
      <c r="E743" s="8" t="n"/>
      <c r="F743" s="39">
        <f>SUM(F708:G742)</f>
        <v/>
      </c>
      <c r="H743" s="9" t="n"/>
      <c r="I743" s="10" t="n"/>
      <c r="J743" s="5" t="n"/>
    </row>
    <row r="744">
      <c r="A744" s="13" t="inlineStr">
        <is>
          <t>FECHA</t>
        </is>
      </c>
      <c r="B744" s="13" t="inlineStr">
        <is>
          <t>CIERRE DE CAJA</t>
        </is>
      </c>
      <c r="C744" s="13" t="inlineStr">
        <is>
          <t>IMPORTE</t>
        </is>
      </c>
      <c r="D744" s="10" t="n"/>
      <c r="E744" s="8" t="n"/>
      <c r="H744" s="9" t="n"/>
      <c r="I744" s="10" t="n"/>
      <c r="J744" s="5" t="n"/>
    </row>
    <row r="745" ht="15.75" customHeight="1">
      <c r="A745" s="5" t="n"/>
      <c r="B745" s="6" t="n"/>
      <c r="C745" s="5" t="n"/>
      <c r="D745" s="14" t="n">
        <v>112644437</v>
      </c>
      <c r="H745" s="9" t="n"/>
      <c r="I745" s="10" t="n"/>
      <c r="J745" s="5" t="n"/>
    </row>
    <row r="746" ht="15.75" customHeight="1">
      <c r="A746" s="5" t="n"/>
      <c r="B746" s="6" t="n"/>
      <c r="C746" s="5" t="n"/>
      <c r="D746" s="14" t="n">
        <v>112644480</v>
      </c>
      <c r="E746" s="8" t="n"/>
      <c r="H746" s="9" t="n"/>
      <c r="I746" s="10" t="n"/>
      <c r="J746" s="5" t="n"/>
    </row>
    <row r="747">
      <c r="A747" s="5" t="n"/>
      <c r="B747" s="6" t="n"/>
      <c r="C747" s="5" t="n"/>
      <c r="E747" s="8" t="n"/>
      <c r="H747" s="9" t="n"/>
      <c r="I747" s="10" t="n"/>
      <c r="J747" s="5" t="n"/>
    </row>
    <row r="748">
      <c r="A748" s="1" t="inlineStr">
        <is>
          <t>Cierre Caja</t>
        </is>
      </c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3" t="inlineStr">
        <is>
          <t>Del 21/01/2023</t>
        </is>
      </c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98" t="inlineStr">
        <is>
          <t>Cierre Caja</t>
        </is>
      </c>
      <c r="B750" s="98" t="inlineStr">
        <is>
          <t>Fecha</t>
        </is>
      </c>
      <c r="C750" s="98" t="inlineStr">
        <is>
          <t>Cajero</t>
        </is>
      </c>
      <c r="D750" s="98" t="inlineStr">
        <is>
          <t>Nro Voucher</t>
        </is>
      </c>
      <c r="E750" s="98" t="inlineStr">
        <is>
          <t>Nro Cuenta</t>
        </is>
      </c>
      <c r="F750" s="98" t="inlineStr">
        <is>
          <t>Tipo Ingreso</t>
        </is>
      </c>
      <c r="G750" s="99" t="n"/>
      <c r="H750" s="100" t="n"/>
      <c r="I750" s="98" t="inlineStr">
        <is>
          <t>TIPO DE INGRESO</t>
        </is>
      </c>
      <c r="J750" s="98" t="inlineStr">
        <is>
          <t>Cobrador</t>
        </is>
      </c>
    </row>
    <row r="751">
      <c r="A751" s="101" t="n"/>
      <c r="B751" s="101" t="n"/>
      <c r="C751" s="101" t="n"/>
      <c r="D751" s="101" t="n"/>
      <c r="E751" s="101" t="n"/>
      <c r="F751" s="4" t="inlineStr">
        <is>
          <t>EFECTIVO</t>
        </is>
      </c>
      <c r="G751" s="4" t="inlineStr">
        <is>
          <t>CHEQUE</t>
        </is>
      </c>
      <c r="H751" s="4" t="inlineStr">
        <is>
          <t>TRANSFERENCIA</t>
        </is>
      </c>
      <c r="I751" s="101" t="n"/>
      <c r="J751" s="101" t="n"/>
    </row>
    <row r="752">
      <c r="A752" s="5" t="inlineStr">
        <is>
          <t>CCAJ-CB11/20/2023</t>
        </is>
      </c>
      <c r="B752" s="6" t="n">
        <v>44947.63394253473</v>
      </c>
      <c r="C752" s="5" t="inlineStr">
        <is>
          <t>3726 MARCELO ROCABADO ROJAS</t>
        </is>
      </c>
      <c r="D752" s="15" t="n">
        <v>23550683264</v>
      </c>
      <c r="E752" s="8" t="inlineStr">
        <is>
          <t>BISA-100070031</t>
        </is>
      </c>
      <c r="H752" s="9" t="n">
        <v>200</v>
      </c>
      <c r="I752" s="5" t="inlineStr">
        <is>
          <t>DEPÓSITO BANCARIO</t>
        </is>
      </c>
      <c r="J752" s="5" t="inlineStr">
        <is>
          <t>2378 EDDY DAREN JIMENEZ ROJAS</t>
        </is>
      </c>
    </row>
    <row r="753">
      <c r="A753" s="5" t="inlineStr">
        <is>
          <t>CCAJ-CB11/20/2023</t>
        </is>
      </c>
      <c r="B753" s="6" t="n">
        <v>44947.63394253473</v>
      </c>
      <c r="C753" s="5" t="inlineStr">
        <is>
          <t>3726 MARCELO ROCABADO ROJAS</t>
        </is>
      </c>
      <c r="D753" s="15" t="n">
        <v>23550683263</v>
      </c>
      <c r="E753" s="8" t="inlineStr">
        <is>
          <t>BISA-100070031</t>
        </is>
      </c>
      <c r="H753" s="9" t="n">
        <v>1990</v>
      </c>
      <c r="I753" s="5" t="inlineStr">
        <is>
          <t>DEPÓSITO BANCARIO</t>
        </is>
      </c>
      <c r="J753" s="5" t="inlineStr">
        <is>
          <t>2378 EDDY DAREN JIMENEZ ROJAS</t>
        </is>
      </c>
    </row>
    <row r="754">
      <c r="A754" s="5" t="inlineStr">
        <is>
          <t>CCAJ-CB11/20/2023</t>
        </is>
      </c>
      <c r="B754" s="6" t="n">
        <v>44947.63394253473</v>
      </c>
      <c r="C754" s="5" t="inlineStr">
        <is>
          <t>3726 MARCELO ROCABADO ROJAS</t>
        </is>
      </c>
      <c r="D754" s="7" t="n">
        <v>261220</v>
      </c>
      <c r="E754" s="8" t="inlineStr">
        <is>
          <t>BISA-100072017</t>
        </is>
      </c>
      <c r="H754" s="9" t="n">
        <v>2088</v>
      </c>
      <c r="I754" s="5" t="inlineStr">
        <is>
          <t>DEPÓSITO BANCARIO</t>
        </is>
      </c>
      <c r="J754" s="5" t="inlineStr">
        <is>
          <t>2378 EDDY DAREN JIMENEZ ROJAS</t>
        </is>
      </c>
    </row>
    <row r="755">
      <c r="A755" s="5" t="inlineStr">
        <is>
          <t>CCAJ-CB11/20/2023</t>
        </is>
      </c>
      <c r="B755" s="6" t="n">
        <v>44947.63394253473</v>
      </c>
      <c r="C755" s="5" t="inlineStr">
        <is>
          <t>3726 MARCELO ROCABADO ROJAS</t>
        </is>
      </c>
      <c r="D755" s="7" t="n">
        <v>261225</v>
      </c>
      <c r="E755" s="8" t="inlineStr">
        <is>
          <t>BISA-100070031</t>
        </is>
      </c>
      <c r="H755" s="9" t="n">
        <v>12203.52</v>
      </c>
      <c r="I755" s="5" t="inlineStr">
        <is>
          <t>DEPÓSITO BANCARIO</t>
        </is>
      </c>
      <c r="J755" s="5" t="inlineStr">
        <is>
          <t>2378 EDDY DAREN JIMENEZ ROJAS</t>
        </is>
      </c>
    </row>
    <row r="756">
      <c r="A756" s="5" t="inlineStr">
        <is>
          <t>CCAJ-CB11/20/2023</t>
        </is>
      </c>
      <c r="B756" s="6" t="n">
        <v>44947.63394253473</v>
      </c>
      <c r="C756" s="5" t="inlineStr">
        <is>
          <t>3726 MARCELO ROCABADO ROJAS</t>
        </is>
      </c>
      <c r="D756" s="7" t="n">
        <v>279989</v>
      </c>
      <c r="E756" s="8" t="inlineStr">
        <is>
          <t>BISA-100070031</t>
        </is>
      </c>
      <c r="H756" s="9" t="n">
        <v>34853.81</v>
      </c>
      <c r="I756" s="5" t="inlineStr">
        <is>
          <t>DEPÓSITO BANCARIO</t>
        </is>
      </c>
      <c r="J756" s="8" t="inlineStr">
        <is>
          <t>4861 BRIAN ABAD FLORES CRUZ</t>
        </is>
      </c>
    </row>
    <row r="757">
      <c r="A757" s="5" t="inlineStr">
        <is>
          <t>CCAJ-CB11/20/2023</t>
        </is>
      </c>
      <c r="B757" s="6" t="n">
        <v>44947.63394253473</v>
      </c>
      <c r="C757" s="5" t="inlineStr">
        <is>
          <t>3726 MARCELO ROCABADO ROJAS</t>
        </is>
      </c>
      <c r="D757" s="7" t="n"/>
      <c r="E757" s="8" t="n"/>
      <c r="F757" s="9" t="n">
        <v>77839.89999999999</v>
      </c>
      <c r="I757" s="10" t="inlineStr">
        <is>
          <t>EFECTIVO</t>
        </is>
      </c>
      <c r="J757" s="8" t="inlineStr">
        <is>
          <t>2287 OLVER VACA ARCHONDO</t>
        </is>
      </c>
    </row>
    <row r="758">
      <c r="A758" s="11" t="inlineStr">
        <is>
          <t>SAP</t>
        </is>
      </c>
      <c r="B758" s="3" t="n"/>
      <c r="C758" s="3" t="n"/>
      <c r="D758" s="64">
        <f>52087.9+25752</f>
        <v/>
      </c>
      <c r="E758" s="8" t="n"/>
      <c r="H758" s="9" t="n"/>
      <c r="I758" s="10" t="n"/>
      <c r="J758" s="5" t="n"/>
    </row>
    <row r="759">
      <c r="A759" s="13" t="inlineStr">
        <is>
          <t>FECHA</t>
        </is>
      </c>
      <c r="B759" s="13" t="inlineStr">
        <is>
          <t>CIERRE DE CAJA</t>
        </is>
      </c>
      <c r="C759" s="13" t="inlineStr">
        <is>
          <t>IMPORTE</t>
        </is>
      </c>
      <c r="D759" s="10" t="n"/>
      <c r="E759" s="8" t="n"/>
      <c r="H759" s="9" t="n"/>
      <c r="I759" s="10" t="n"/>
      <c r="J759" s="5" t="n"/>
    </row>
    <row r="760" ht="15.75" customHeight="1">
      <c r="D760" s="14" t="n">
        <v>112644438</v>
      </c>
    </row>
    <row r="761" ht="15.75" customHeight="1">
      <c r="D761" s="14" t="n">
        <v>112644481</v>
      </c>
    </row>
    <row r="763">
      <c r="A763" s="1" t="inlineStr">
        <is>
          <t>Cierre Caja</t>
        </is>
      </c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3" t="inlineStr">
        <is>
          <t>Del 23/01/2023</t>
        </is>
      </c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98" t="inlineStr">
        <is>
          <t>Cierre Caja</t>
        </is>
      </c>
      <c r="B765" s="98" t="inlineStr">
        <is>
          <t>Fecha</t>
        </is>
      </c>
      <c r="C765" s="98" t="inlineStr">
        <is>
          <t>Cajero</t>
        </is>
      </c>
      <c r="D765" s="98" t="inlineStr">
        <is>
          <t>Nro Voucher</t>
        </is>
      </c>
      <c r="E765" s="98" t="inlineStr">
        <is>
          <t>Nro Cuenta</t>
        </is>
      </c>
      <c r="F765" s="98" t="inlineStr">
        <is>
          <t>Tipo Ingreso</t>
        </is>
      </c>
      <c r="G765" s="99" t="n"/>
      <c r="H765" s="100" t="n"/>
      <c r="I765" s="98" t="inlineStr">
        <is>
          <t>TIPO DE INGRESO</t>
        </is>
      </c>
      <c r="J765" s="98" t="inlineStr">
        <is>
          <t>Cobrador</t>
        </is>
      </c>
    </row>
    <row r="766">
      <c r="A766" s="101" t="n"/>
      <c r="B766" s="101" t="n"/>
      <c r="C766" s="101" t="n"/>
      <c r="D766" s="101" t="n"/>
      <c r="E766" s="101" t="n"/>
      <c r="F766" s="4" t="inlineStr">
        <is>
          <t>EFECTIVO</t>
        </is>
      </c>
      <c r="G766" s="4" t="inlineStr">
        <is>
          <t>CHEQUE</t>
        </is>
      </c>
      <c r="H766" s="4" t="inlineStr">
        <is>
          <t>TRANSFERENCIA</t>
        </is>
      </c>
      <c r="I766" s="101" t="n"/>
      <c r="J766" s="101" t="n"/>
    </row>
    <row r="767">
      <c r="A767" s="40" t="inlineStr">
        <is>
          <t>NO HUBO CIERRES DE CAJA DEBIDO A FERIADO NACIONAL POR EL DIA DEL ESTADO PLURINACIONAL</t>
        </is>
      </c>
      <c r="B767" s="41" t="n"/>
      <c r="C767" s="42" t="n"/>
      <c r="D767" s="70" t="n"/>
      <c r="E767" s="71" t="n"/>
      <c r="F767" s="9" t="n"/>
      <c r="I767" s="10" t="n"/>
      <c r="J767" s="5" t="n"/>
    </row>
    <row r="768">
      <c r="A768" s="11" t="inlineStr">
        <is>
          <t>SAP</t>
        </is>
      </c>
      <c r="B768" s="3" t="n"/>
      <c r="C768" s="3" t="n"/>
      <c r="D768" s="7" t="n"/>
      <c r="E768" s="8" t="n"/>
      <c r="H768" s="9" t="n"/>
      <c r="I768" s="10" t="n"/>
      <c r="J768" s="5" t="n"/>
    </row>
    <row r="769" ht="15.75" customHeight="1">
      <c r="A769" s="13" t="inlineStr">
        <is>
          <t>FECHA</t>
        </is>
      </c>
      <c r="B769" s="13" t="inlineStr">
        <is>
          <t>CIERRE DE CAJA</t>
        </is>
      </c>
      <c r="C769" s="13" t="inlineStr">
        <is>
          <t>IMPORTE</t>
        </is>
      </c>
      <c r="D769" s="28" t="n"/>
      <c r="E769" s="14" t="n"/>
      <c r="H769" s="9" t="n"/>
      <c r="I769" s="10" t="n"/>
      <c r="J769" s="5" t="n"/>
    </row>
    <row r="772">
      <c r="A772" s="1" t="inlineStr">
        <is>
          <t>Cierre Caja</t>
        </is>
      </c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3" t="inlineStr">
        <is>
          <t>Del 24/01/2023</t>
        </is>
      </c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98" t="inlineStr">
        <is>
          <t>Cierre Caja</t>
        </is>
      </c>
      <c r="B774" s="98" t="inlineStr">
        <is>
          <t>Fecha</t>
        </is>
      </c>
      <c r="C774" s="98" t="inlineStr">
        <is>
          <t>Cajero</t>
        </is>
      </c>
      <c r="D774" s="98" t="inlineStr">
        <is>
          <t>Nro Voucher</t>
        </is>
      </c>
      <c r="E774" s="98" t="inlineStr">
        <is>
          <t>Nro Cuenta</t>
        </is>
      </c>
      <c r="F774" s="98" t="inlineStr">
        <is>
          <t>Tipo Ingreso</t>
        </is>
      </c>
      <c r="G774" s="99" t="n"/>
      <c r="H774" s="100" t="n"/>
      <c r="I774" s="98" t="inlineStr">
        <is>
          <t>TIPO DE INGRESO</t>
        </is>
      </c>
      <c r="J774" s="98" t="inlineStr">
        <is>
          <t>Cobrador</t>
        </is>
      </c>
    </row>
    <row r="775">
      <c r="A775" s="101" t="n"/>
      <c r="B775" s="101" t="n"/>
      <c r="C775" s="101" t="n"/>
      <c r="D775" s="101" t="n"/>
      <c r="E775" s="101" t="n"/>
      <c r="F775" s="4" t="inlineStr">
        <is>
          <t>EFECTIVO</t>
        </is>
      </c>
      <c r="G775" s="4" t="inlineStr">
        <is>
          <t>CHEQUE</t>
        </is>
      </c>
      <c r="H775" s="4" t="inlineStr">
        <is>
          <t>TRANSFERENCIA</t>
        </is>
      </c>
      <c r="I775" s="101" t="n"/>
      <c r="J775" s="101" t="n"/>
    </row>
    <row r="776">
      <c r="A776" s="5" t="inlineStr">
        <is>
          <t>CCAJ-CB11/21/202</t>
        </is>
      </c>
      <c r="B776" s="6" t="n">
        <v>44950.82418981481</v>
      </c>
      <c r="C776" s="5" t="inlineStr">
        <is>
          <t>3726 MARCELO ROCABADO ROJAS</t>
        </is>
      </c>
      <c r="D776" s="15" t="n">
        <v>45143496251</v>
      </c>
      <c r="E776" s="8" t="inlineStr">
        <is>
          <t>BISA-100070031</t>
        </is>
      </c>
      <c r="H776" s="9" t="n">
        <v>584.76</v>
      </c>
      <c r="I776" s="5" t="inlineStr">
        <is>
          <t>DEPÓSITO BANCARIO</t>
        </is>
      </c>
      <c r="J776" s="5" t="inlineStr">
        <is>
          <t>2378 EDDY DAREN JIMENEZ ROJAS</t>
        </is>
      </c>
    </row>
    <row r="777">
      <c r="A777" s="5" t="inlineStr">
        <is>
          <t>CCAJ-CB11/21/2023</t>
        </is>
      </c>
      <c r="B777" s="6" t="n">
        <v>44950.82418981481</v>
      </c>
      <c r="C777" s="5" t="inlineStr">
        <is>
          <t>3726 MARCELO ROCABADO ROJAS</t>
        </is>
      </c>
      <c r="D777" s="15" t="n">
        <v>45113276482</v>
      </c>
      <c r="E777" s="8" t="inlineStr">
        <is>
          <t>BISA-100070031</t>
        </is>
      </c>
      <c r="H777" s="9" t="n">
        <v>5320</v>
      </c>
      <c r="I777" s="5" t="inlineStr">
        <is>
          <t>DEPÓSITO BANCARIO</t>
        </is>
      </c>
      <c r="J777" s="5" t="inlineStr">
        <is>
          <t>2378 EDDY DAREN JIMENEZ ROJAS</t>
        </is>
      </c>
    </row>
    <row r="778">
      <c r="A778" s="5" t="inlineStr">
        <is>
          <t>CCAJ-CB11/21/2023</t>
        </is>
      </c>
      <c r="B778" s="6" t="n">
        <v>44950.82418981481</v>
      </c>
      <c r="C778" s="5" t="inlineStr">
        <is>
          <t>3726 MARCELO ROCABADO ROJAS</t>
        </is>
      </c>
      <c r="D778" s="15" t="n">
        <v>45113275118</v>
      </c>
      <c r="E778" s="8" t="inlineStr">
        <is>
          <t>BISA-100070031</t>
        </is>
      </c>
      <c r="H778" s="9" t="n">
        <v>1798.16</v>
      </c>
      <c r="I778" s="5" t="inlineStr">
        <is>
          <t>DEPÓSITO BANCARIO</t>
        </is>
      </c>
      <c r="J778" s="5" t="inlineStr">
        <is>
          <t>2378 EDDY DAREN JIMENEZ ROJAS</t>
        </is>
      </c>
    </row>
    <row r="779">
      <c r="A779" s="5" t="inlineStr">
        <is>
          <t>CCAJ-CB11/21/2023</t>
        </is>
      </c>
      <c r="B779" s="6" t="n">
        <v>44950.82418981481</v>
      </c>
      <c r="C779" s="5" t="inlineStr">
        <is>
          <t>3726 MARCELO ROCABADO ROJAS</t>
        </is>
      </c>
      <c r="D779" s="15" t="n">
        <v>45133126379</v>
      </c>
      <c r="E779" s="8" t="inlineStr">
        <is>
          <t>BISA-100070031</t>
        </is>
      </c>
      <c r="H779" s="9" t="n">
        <v>11691.77</v>
      </c>
      <c r="I779" s="5" t="inlineStr">
        <is>
          <t>DEPÓSITO BANCARIO</t>
        </is>
      </c>
      <c r="J779" s="8" t="inlineStr">
        <is>
          <t>4861 BRIAN ABAD FLORES CRUZ</t>
        </is>
      </c>
    </row>
    <row r="780">
      <c r="A780" s="5" t="inlineStr">
        <is>
          <t>CCAJ-CB11/21/2023</t>
        </is>
      </c>
      <c r="B780" s="6" t="n">
        <v>44950.82418981481</v>
      </c>
      <c r="C780" s="5" t="inlineStr">
        <is>
          <t>3726 MARCELO ROCABADO ROJAS</t>
        </is>
      </c>
      <c r="D780" s="7" t="n">
        <v>36050326</v>
      </c>
      <c r="E780" s="8" t="inlineStr">
        <is>
          <t>BANCO UNION-120271437</t>
        </is>
      </c>
      <c r="H780" s="9" t="n">
        <v>7385.52</v>
      </c>
      <c r="I780" s="5" t="inlineStr">
        <is>
          <t>DEPÓSITO BANCARIO</t>
        </is>
      </c>
      <c r="J780" s="5" t="inlineStr">
        <is>
          <t>2276 ESTEBAN MAMANI CATORCENO</t>
        </is>
      </c>
    </row>
    <row r="781">
      <c r="A781" s="5" t="inlineStr">
        <is>
          <t>CCAJ-CB11/21/2023</t>
        </is>
      </c>
      <c r="B781" s="6" t="n">
        <v>44950.82418981481</v>
      </c>
      <c r="C781" s="5" t="inlineStr">
        <is>
          <t>3726 MARCELO ROCABADO ROJAS</t>
        </is>
      </c>
      <c r="D781" s="15" t="n">
        <v>45123256582</v>
      </c>
      <c r="E781" s="8" t="inlineStr">
        <is>
          <t>BISA-100070031</t>
        </is>
      </c>
      <c r="H781" s="9" t="n">
        <v>300</v>
      </c>
      <c r="I781" s="5" t="inlineStr">
        <is>
          <t>DEPÓSITO BANCARIO</t>
        </is>
      </c>
      <c r="J781" s="5" t="inlineStr">
        <is>
          <t>2276 ESTEBAN MAMANI CATORCENO</t>
        </is>
      </c>
    </row>
    <row r="782">
      <c r="A782" s="5" t="inlineStr">
        <is>
          <t>CCAJ-CB11/21/2023</t>
        </is>
      </c>
      <c r="B782" s="6" t="n">
        <v>44950.82418981481</v>
      </c>
      <c r="C782" s="5" t="inlineStr">
        <is>
          <t>3726 MARCELO ROCABADO ROJAS</t>
        </is>
      </c>
      <c r="D782" s="15" t="n">
        <v>45153119824</v>
      </c>
      <c r="E782" s="8" t="inlineStr">
        <is>
          <t>BISA-100070031</t>
        </is>
      </c>
      <c r="H782" s="9" t="n">
        <v>697.24</v>
      </c>
      <c r="I782" s="5" t="inlineStr">
        <is>
          <t>DEPÓSITO BANCARIO</t>
        </is>
      </c>
      <c r="J782" s="5" t="inlineStr">
        <is>
          <t>2276 ESTEBAN MAMANI CATORCENO</t>
        </is>
      </c>
    </row>
    <row r="783">
      <c r="A783" s="5" t="inlineStr">
        <is>
          <t>CCAJ-CB11/21/2023</t>
        </is>
      </c>
      <c r="B783" s="6" t="n">
        <v>44950.82418981481</v>
      </c>
      <c r="C783" s="5" t="inlineStr">
        <is>
          <t>3726 MARCELO ROCABADO ROJAS</t>
        </is>
      </c>
      <c r="D783" s="15" t="n">
        <v>45153119910</v>
      </c>
      <c r="E783" s="8" t="inlineStr">
        <is>
          <t>BISA-100070031</t>
        </is>
      </c>
      <c r="H783" s="9" t="n">
        <v>361.62</v>
      </c>
      <c r="I783" s="5" t="inlineStr">
        <is>
          <t>DEPÓSITO BANCARIO</t>
        </is>
      </c>
      <c r="J783" s="5" t="inlineStr">
        <is>
          <t>2276 ESTEBAN MAMANI CATORCENO</t>
        </is>
      </c>
    </row>
    <row r="784">
      <c r="A784" s="5" t="inlineStr">
        <is>
          <t>CCAJ-CB11/21/2023</t>
        </is>
      </c>
      <c r="B784" s="6" t="n">
        <v>44950.82418981481</v>
      </c>
      <c r="C784" s="5" t="inlineStr">
        <is>
          <t>3726 MARCELO ROCABADO ROJAS</t>
        </is>
      </c>
      <c r="D784" s="15" t="n">
        <v>45153120113</v>
      </c>
      <c r="E784" s="8" t="inlineStr">
        <is>
          <t>BISA-100070031</t>
        </is>
      </c>
      <c r="H784" s="9" t="n">
        <v>140.07</v>
      </c>
      <c r="I784" s="5" t="inlineStr">
        <is>
          <t>DEPÓSITO BANCARIO</t>
        </is>
      </c>
      <c r="J784" s="5" t="inlineStr">
        <is>
          <t>2276 ESTEBAN MAMANI CATORCENO</t>
        </is>
      </c>
    </row>
    <row r="785">
      <c r="A785" s="5" t="inlineStr">
        <is>
          <t>CCAJ-CB11/21/2023</t>
        </is>
      </c>
      <c r="B785" s="6" t="n">
        <v>44950.82418981481</v>
      </c>
      <c r="C785" s="5" t="inlineStr">
        <is>
          <t>3726 MARCELO ROCABADO ROJAS</t>
        </is>
      </c>
      <c r="D785" s="7" t="n">
        <v>36179053</v>
      </c>
      <c r="E785" s="8" t="inlineStr">
        <is>
          <t>BANCO UNION-120271437</t>
        </is>
      </c>
      <c r="H785" s="9" t="n">
        <v>15375.56</v>
      </c>
      <c r="I785" s="5" t="inlineStr">
        <is>
          <t>DEPÓSITO BANCARIO</t>
        </is>
      </c>
      <c r="J785" s="5" t="inlineStr">
        <is>
          <t>2276 ESTEBAN MAMANI CATORCENO</t>
        </is>
      </c>
    </row>
    <row r="786">
      <c r="A786" s="5" t="inlineStr">
        <is>
          <t>CCAJ-CB11/21/2023</t>
        </is>
      </c>
      <c r="B786" s="6" t="n">
        <v>44950.82418981481</v>
      </c>
      <c r="C786" s="5" t="inlineStr">
        <is>
          <t>3726 MARCELO ROCABADO ROJAS</t>
        </is>
      </c>
      <c r="D786" s="15" t="n">
        <v>45133128621</v>
      </c>
      <c r="E786" s="8" t="inlineStr">
        <is>
          <t>BISA-100070031</t>
        </is>
      </c>
      <c r="H786" s="9" t="n">
        <v>1033.13</v>
      </c>
      <c r="I786" s="5" t="inlineStr">
        <is>
          <t>DEPÓSITO BANCARIO</t>
        </is>
      </c>
      <c r="J786" s="5" t="inlineStr">
        <is>
          <t>2276 ESTEBAN MAMANI CATORCENO</t>
        </is>
      </c>
    </row>
    <row r="787">
      <c r="A787" s="5" t="inlineStr">
        <is>
          <t>CCAJ-CB11/21/2023</t>
        </is>
      </c>
      <c r="B787" s="6" t="n">
        <v>44950.82418981481</v>
      </c>
      <c r="C787" s="5" t="inlineStr">
        <is>
          <t>3726 MARCELO ROCABADO ROJAS</t>
        </is>
      </c>
      <c r="D787" s="15" t="n">
        <v>45113277740</v>
      </c>
      <c r="E787" s="8" t="inlineStr">
        <is>
          <t>BISA-100070031</t>
        </is>
      </c>
      <c r="H787" s="9" t="n">
        <v>1903.4</v>
      </c>
      <c r="I787" s="5" t="inlineStr">
        <is>
          <t>DEPÓSITO BANCARIO</t>
        </is>
      </c>
      <c r="J787" s="5" t="inlineStr">
        <is>
          <t>2276 ESTEBAN MAMANI CATORCENO</t>
        </is>
      </c>
    </row>
    <row r="788">
      <c r="A788" s="5" t="inlineStr">
        <is>
          <t>CCAJ-CB11/21/2023</t>
        </is>
      </c>
      <c r="B788" s="6" t="n">
        <v>44950.82418981481</v>
      </c>
      <c r="C788" s="5" t="inlineStr">
        <is>
          <t>3726 MARCELO ROCABADO ROJAS</t>
        </is>
      </c>
      <c r="D788" s="15" t="n">
        <v>45153122883</v>
      </c>
      <c r="E788" s="8" t="inlineStr">
        <is>
          <t>BISA-100070031</t>
        </is>
      </c>
      <c r="H788" s="9" t="n">
        <v>601.63</v>
      </c>
      <c r="I788" s="5" t="inlineStr">
        <is>
          <t>DEPÓSITO BANCARIO</t>
        </is>
      </c>
      <c r="J788" s="5" t="inlineStr">
        <is>
          <t>2276 ESTEBAN MAMANI CATORCENO</t>
        </is>
      </c>
    </row>
    <row r="789">
      <c r="A789" s="5" t="inlineStr">
        <is>
          <t>CCAJ-CB11/21/2023</t>
        </is>
      </c>
      <c r="B789" s="6" t="n">
        <v>44950.82418981481</v>
      </c>
      <c r="C789" s="5" t="inlineStr">
        <is>
          <t>3726 MARCELO ROCABADO ROJAS</t>
        </is>
      </c>
      <c r="D789" s="15" t="n">
        <v>45123260034</v>
      </c>
      <c r="E789" s="8" t="inlineStr">
        <is>
          <t>BISA-100070031</t>
        </is>
      </c>
      <c r="H789" s="9" t="n">
        <v>213.98</v>
      </c>
      <c r="I789" s="5" t="inlineStr">
        <is>
          <t>DEPÓSITO BANCARIO</t>
        </is>
      </c>
      <c r="J789" s="5" t="inlineStr">
        <is>
          <t>2276 ESTEBAN MAMANI CATORCENO</t>
        </is>
      </c>
    </row>
    <row r="790">
      <c r="A790" s="5" t="inlineStr">
        <is>
          <t>CCAJ-CB11/21/2023</t>
        </is>
      </c>
      <c r="B790" s="6" t="n">
        <v>44950.82418981481</v>
      </c>
      <c r="C790" s="5" t="inlineStr">
        <is>
          <t>3726 MARCELO ROCABADO ROJAS</t>
        </is>
      </c>
      <c r="D790" s="15" t="n">
        <v>45113278652</v>
      </c>
      <c r="E790" s="8" t="inlineStr">
        <is>
          <t>BISA-100070031</t>
        </is>
      </c>
      <c r="H790" s="9" t="n">
        <v>2151.08</v>
      </c>
      <c r="I790" s="5" t="inlineStr">
        <is>
          <t>DEPÓSITO BANCARIO</t>
        </is>
      </c>
      <c r="J790" s="5" t="inlineStr">
        <is>
          <t>2378 EDDY DAREN JIMENEZ ROJAS</t>
        </is>
      </c>
    </row>
    <row r="791">
      <c r="A791" s="5" t="inlineStr">
        <is>
          <t>CCAJ-CB11/21/2023</t>
        </is>
      </c>
      <c r="B791" s="6" t="n">
        <v>44950.82418981481</v>
      </c>
      <c r="C791" s="5" t="inlineStr">
        <is>
          <t>3726 MARCELO ROCABADO ROJAS</t>
        </is>
      </c>
      <c r="D791" s="15" t="n">
        <v>45163216435</v>
      </c>
      <c r="E791" s="8" t="inlineStr">
        <is>
          <t>BISA-100070031</t>
        </is>
      </c>
      <c r="H791" s="9" t="n">
        <v>6000</v>
      </c>
      <c r="I791" s="5" t="inlineStr">
        <is>
          <t>DEPÓSITO BANCARIO</t>
        </is>
      </c>
      <c r="J791" s="5" t="inlineStr">
        <is>
          <t>2378 EDDY DAREN JIMENEZ ROJAS</t>
        </is>
      </c>
    </row>
    <row r="792">
      <c r="A792" s="5" t="inlineStr">
        <is>
          <t>CCAJ-CB11/21/2023</t>
        </is>
      </c>
      <c r="B792" s="6" t="n">
        <v>44950.82418981481</v>
      </c>
      <c r="C792" s="5" t="inlineStr">
        <is>
          <t>3726 MARCELO ROCABADO ROJAS</t>
        </is>
      </c>
      <c r="D792" s="15" t="n">
        <v>45113278004</v>
      </c>
      <c r="E792" s="8" t="inlineStr">
        <is>
          <t>BISA-100070031</t>
        </is>
      </c>
      <c r="H792" s="9" t="n">
        <v>500</v>
      </c>
      <c r="I792" s="5" t="inlineStr">
        <is>
          <t>DEPÓSITO BANCARIO</t>
        </is>
      </c>
      <c r="J792" s="5" t="inlineStr">
        <is>
          <t>2378 EDDY DAREN JIMENEZ ROJAS</t>
        </is>
      </c>
    </row>
    <row r="793">
      <c r="A793" s="5" t="inlineStr">
        <is>
          <t>CCAJ-CB11/21/2023</t>
        </is>
      </c>
      <c r="B793" s="6" t="n">
        <v>44950.82418981481</v>
      </c>
      <c r="C793" s="5" t="inlineStr">
        <is>
          <t>3726 MARCELO ROCABADO ROJAS</t>
        </is>
      </c>
      <c r="D793" s="15" t="n">
        <v>45173189221</v>
      </c>
      <c r="E793" s="8" t="inlineStr">
        <is>
          <t>BISA-100070031</t>
        </is>
      </c>
      <c r="H793" s="9" t="n">
        <v>500</v>
      </c>
      <c r="I793" s="5" t="inlineStr">
        <is>
          <t>DEPÓSITO BANCARIO</t>
        </is>
      </c>
      <c r="J793" s="5" t="inlineStr">
        <is>
          <t>2378 EDDY DAREN JIMENEZ ROJAS</t>
        </is>
      </c>
    </row>
    <row r="794">
      <c r="A794" s="5" t="inlineStr">
        <is>
          <t>CCAJ-CB11/21/2023</t>
        </is>
      </c>
      <c r="B794" s="6" t="n">
        <v>44950.82418981481</v>
      </c>
      <c r="C794" s="5" t="inlineStr">
        <is>
          <t>3726 MARCELO ROCABADO ROJAS</t>
        </is>
      </c>
      <c r="D794" s="15" t="n">
        <v>45143496085</v>
      </c>
      <c r="E794" s="8" t="inlineStr">
        <is>
          <t>BISA-100070031</t>
        </is>
      </c>
      <c r="H794" s="9" t="n">
        <v>500</v>
      </c>
      <c r="I794" s="5" t="inlineStr">
        <is>
          <t>DEPÓSITO BANCARIO</t>
        </is>
      </c>
      <c r="J794" s="5" t="inlineStr">
        <is>
          <t>2378 EDDY DAREN JIMENEZ ROJAS</t>
        </is>
      </c>
    </row>
    <row r="795">
      <c r="A795" s="5" t="inlineStr">
        <is>
          <t>CCAJ-CB11/21/2023</t>
        </is>
      </c>
      <c r="B795" s="6" t="n">
        <v>44950.82418981481</v>
      </c>
      <c r="C795" s="5" t="inlineStr">
        <is>
          <t>3726 MARCELO ROCABADO ROJAS</t>
        </is>
      </c>
      <c r="D795" s="15" t="n">
        <v>45163216799</v>
      </c>
      <c r="E795" s="8" t="inlineStr">
        <is>
          <t>BISA-100070031</t>
        </is>
      </c>
      <c r="H795" s="9" t="n">
        <v>500</v>
      </c>
      <c r="I795" s="5" t="inlineStr">
        <is>
          <t>DEPÓSITO BANCARIO</t>
        </is>
      </c>
      <c r="J795" s="5" t="inlineStr">
        <is>
          <t>2378 EDDY DAREN JIMENEZ ROJAS</t>
        </is>
      </c>
    </row>
    <row r="796">
      <c r="A796" s="5" t="inlineStr">
        <is>
          <t>CCAJ-CB11/21/2023</t>
        </is>
      </c>
      <c r="B796" s="6" t="n">
        <v>44950.82418981481</v>
      </c>
      <c r="C796" s="5" t="inlineStr">
        <is>
          <t>3726 MARCELO ROCABADO ROJAS</t>
        </is>
      </c>
      <c r="D796" s="15" t="n">
        <v>52316736259</v>
      </c>
      <c r="E796" s="8" t="inlineStr">
        <is>
          <t>BISA-100070049</t>
        </is>
      </c>
      <c r="H796" s="9" t="n">
        <v>1698.34</v>
      </c>
      <c r="I796" s="5" t="inlineStr">
        <is>
          <t>DEPÓSITO BANCARIO</t>
        </is>
      </c>
      <c r="J796" s="5" t="inlineStr">
        <is>
          <t>2378 EDDY DAREN JIMENEZ ROJAS</t>
        </is>
      </c>
    </row>
    <row r="797">
      <c r="A797" s="5" t="inlineStr">
        <is>
          <t>CCAJ-CB11/21/2023</t>
        </is>
      </c>
      <c r="B797" s="6" t="n">
        <v>44950.82418981481</v>
      </c>
      <c r="C797" s="5" t="inlineStr">
        <is>
          <t>3726 MARCELO ROCABADO ROJAS</t>
        </is>
      </c>
      <c r="D797" s="15" t="n">
        <v>45173189233</v>
      </c>
      <c r="E797" s="8" t="inlineStr">
        <is>
          <t>BISA-100070031</t>
        </is>
      </c>
      <c r="H797" s="9" t="n">
        <v>500</v>
      </c>
      <c r="I797" s="5" t="inlineStr">
        <is>
          <t>DEPÓSITO BANCARIO</t>
        </is>
      </c>
      <c r="J797" s="5" t="inlineStr">
        <is>
          <t>2378 EDDY DAREN JIMENEZ ROJAS</t>
        </is>
      </c>
    </row>
    <row r="798">
      <c r="A798" s="5" t="inlineStr">
        <is>
          <t>CCAJ-CB11/21/2023</t>
        </is>
      </c>
      <c r="B798" s="6" t="n">
        <v>44950.82418981481</v>
      </c>
      <c r="C798" s="5" t="inlineStr">
        <is>
          <t>3726 MARCELO ROCABADO ROJAS</t>
        </is>
      </c>
      <c r="D798" s="15" t="n">
        <v>45113278018</v>
      </c>
      <c r="E798" s="8" t="inlineStr">
        <is>
          <t>BISA-100070031</t>
        </is>
      </c>
      <c r="H798" s="9" t="n">
        <v>500</v>
      </c>
      <c r="I798" s="5" t="inlineStr">
        <is>
          <t>DEPÓSITO BANCARIO</t>
        </is>
      </c>
      <c r="J798" s="5" t="inlineStr">
        <is>
          <t>2378 EDDY DAREN JIMENEZ ROJAS</t>
        </is>
      </c>
    </row>
    <row r="799">
      <c r="A799" s="5" t="inlineStr">
        <is>
          <t>CCAJ-CB11/21/2023</t>
        </is>
      </c>
      <c r="B799" s="6" t="n">
        <v>44950.82418981481</v>
      </c>
      <c r="C799" s="5" t="inlineStr">
        <is>
          <t>3726 MARCELO ROCABADO ROJAS</t>
        </is>
      </c>
      <c r="D799" s="15" t="n">
        <v>45133129011</v>
      </c>
      <c r="E799" s="8" t="inlineStr">
        <is>
          <t>BISA-100070031</t>
        </is>
      </c>
      <c r="H799" s="9" t="n">
        <v>500</v>
      </c>
      <c r="I799" s="5" t="inlineStr">
        <is>
          <t>DEPÓSITO BANCARIO</t>
        </is>
      </c>
      <c r="J799" s="5" t="inlineStr">
        <is>
          <t>2378 EDDY DAREN JIMENEZ ROJAS</t>
        </is>
      </c>
    </row>
    <row r="800">
      <c r="A800" s="5" t="inlineStr">
        <is>
          <t>CCAJ-CB11/21/2023</t>
        </is>
      </c>
      <c r="B800" s="6" t="n">
        <v>44950.82418981481</v>
      </c>
      <c r="C800" s="5" t="inlineStr">
        <is>
          <t>3726 MARCELO ROCABADO ROJAS</t>
        </is>
      </c>
      <c r="D800" s="15" t="n">
        <v>45133129715</v>
      </c>
      <c r="E800" s="8" t="inlineStr">
        <is>
          <t>BISA-100070031</t>
        </is>
      </c>
      <c r="H800" s="9" t="n">
        <v>500</v>
      </c>
      <c r="I800" s="5" t="inlineStr">
        <is>
          <t>DEPÓSITO BANCARIO</t>
        </is>
      </c>
      <c r="J800" s="5" t="inlineStr">
        <is>
          <t>2378 EDDY DAREN JIMENEZ ROJAS</t>
        </is>
      </c>
    </row>
    <row r="801">
      <c r="A801" s="5" t="inlineStr">
        <is>
          <t>CCAJ-CB11/21/2023</t>
        </is>
      </c>
      <c r="B801" s="6" t="n">
        <v>44950.82418981481</v>
      </c>
      <c r="C801" s="5" t="inlineStr">
        <is>
          <t>3726 MARCELO ROCABADO ROJAS</t>
        </is>
      </c>
      <c r="D801" s="15" t="n">
        <v>45143496832</v>
      </c>
      <c r="E801" s="8" t="inlineStr">
        <is>
          <t>BISA-100070031</t>
        </is>
      </c>
      <c r="H801" s="9" t="n">
        <v>1800</v>
      </c>
      <c r="I801" s="5" t="inlineStr">
        <is>
          <t>DEPÓSITO BANCARIO</t>
        </is>
      </c>
      <c r="J801" s="5" t="inlineStr">
        <is>
          <t>2378 EDDY DAREN JIMENEZ ROJAS</t>
        </is>
      </c>
    </row>
    <row r="802">
      <c r="A802" s="5" t="inlineStr">
        <is>
          <t>CCAJ-CB11/21/2023</t>
        </is>
      </c>
      <c r="B802" s="6" t="n">
        <v>44950.82418981481</v>
      </c>
      <c r="C802" s="5" t="inlineStr">
        <is>
          <t>3726 MARCELO ROCABADO ROJAS</t>
        </is>
      </c>
      <c r="D802" s="15" t="n">
        <v>45133129201</v>
      </c>
      <c r="E802" s="8" t="inlineStr">
        <is>
          <t>BISA-100070031</t>
        </is>
      </c>
      <c r="H802" s="9" t="n">
        <v>515.29</v>
      </c>
      <c r="I802" s="5" t="inlineStr">
        <is>
          <t>DEPÓSITO BANCARIO</t>
        </is>
      </c>
      <c r="J802" s="8" t="inlineStr">
        <is>
          <t>4861 BRIAN ABAD FLORES CRUZ</t>
        </is>
      </c>
    </row>
    <row r="803">
      <c r="A803" s="5" t="inlineStr">
        <is>
          <t>CCAJ-CB11/21/2023</t>
        </is>
      </c>
      <c r="B803" s="6" t="n">
        <v>44950.82418981481</v>
      </c>
      <c r="C803" s="5" t="inlineStr">
        <is>
          <t>3726 MARCELO ROCABADO ROJAS</t>
        </is>
      </c>
      <c r="D803" s="7" t="n"/>
      <c r="E803" s="8" t="n"/>
      <c r="F803" s="9" t="n">
        <v>26534.2</v>
      </c>
      <c r="I803" s="10" t="inlineStr">
        <is>
          <t>EFECTIVO</t>
        </is>
      </c>
      <c r="J803" s="5" t="inlineStr">
        <is>
          <t>2281 ANGEL DONATO GONZALES CONDORI</t>
        </is>
      </c>
    </row>
    <row r="804">
      <c r="A804" s="5" t="inlineStr">
        <is>
          <t>CCAJ-CB11/21/2023</t>
        </is>
      </c>
      <c r="B804" s="6" t="n">
        <v>44950.82418981481</v>
      </c>
      <c r="C804" s="5" t="inlineStr">
        <is>
          <t>3726 MARCELO ROCABADO ROJAS</t>
        </is>
      </c>
      <c r="D804" s="7" t="n"/>
      <c r="E804" s="8" t="n"/>
      <c r="F804" s="9" t="n">
        <v>5071.8</v>
      </c>
      <c r="I804" s="10" t="inlineStr">
        <is>
          <t>EFECTIVO</t>
        </is>
      </c>
      <c r="J804" s="5" t="inlineStr">
        <is>
          <t>2286 JOSE MARCELO NOGALES SUAREZ</t>
        </is>
      </c>
    </row>
    <row r="805">
      <c r="A805" s="5" t="inlineStr">
        <is>
          <t>CCAJ-CB11/21/2023</t>
        </is>
      </c>
      <c r="B805" s="6" t="n">
        <v>44950.82418981481</v>
      </c>
      <c r="C805" s="5" t="inlineStr">
        <is>
          <t>3726 MARCELO ROCABADO ROJAS</t>
        </is>
      </c>
      <c r="D805" s="7" t="n"/>
      <c r="E805" s="8" t="n"/>
      <c r="F805" s="9" t="n">
        <v>117335.6</v>
      </c>
      <c r="I805" s="10" t="inlineStr">
        <is>
          <t>EFECTIVO</t>
        </is>
      </c>
      <c r="J805" s="5" t="inlineStr">
        <is>
          <t>2378 EDDY DAREN JIMENEZ ROJAS</t>
        </is>
      </c>
    </row>
    <row r="806">
      <c r="A806" s="5" t="inlineStr">
        <is>
          <t>CCAJ-CB11/21/2023</t>
        </is>
      </c>
      <c r="B806" s="6" t="n">
        <v>44950.82418981481</v>
      </c>
      <c r="C806" s="5" t="inlineStr">
        <is>
          <t>3726 MARCELO ROCABADO ROJAS</t>
        </is>
      </c>
      <c r="D806" s="7" t="n"/>
      <c r="E806" s="8" t="n"/>
      <c r="F806" s="9" t="n">
        <v>16723.8</v>
      </c>
      <c r="I806" s="10" t="inlineStr">
        <is>
          <t>EFECTIVO</t>
        </is>
      </c>
      <c r="J806" s="8" t="inlineStr">
        <is>
          <t>2383 MAURO FELIPE CARICARI</t>
        </is>
      </c>
    </row>
    <row r="807">
      <c r="A807" s="5" t="inlineStr">
        <is>
          <t>CCAJ-CB11/21/2023</t>
        </is>
      </c>
      <c r="B807" s="6" t="n">
        <v>44950.82418981481</v>
      </c>
      <c r="C807" s="5" t="inlineStr">
        <is>
          <t>3726 MARCELO ROCABADO ROJAS</t>
        </is>
      </c>
      <c r="D807" s="7" t="n"/>
      <c r="E807" s="8" t="n"/>
      <c r="F807" s="9" t="n">
        <v>15468</v>
      </c>
      <c r="I807" s="10" t="inlineStr">
        <is>
          <t>EFECTIVO</t>
        </is>
      </c>
      <c r="J807" s="5" t="inlineStr">
        <is>
          <t>2537 JUAN CARLOS REVOLLO RODRIGUEZ</t>
        </is>
      </c>
    </row>
    <row r="808">
      <c r="A808" s="5" t="inlineStr">
        <is>
          <t>CCAJ-CB11/21/2023</t>
        </is>
      </c>
      <c r="B808" s="6" t="n">
        <v>44950.82418981481</v>
      </c>
      <c r="C808" s="5" t="inlineStr">
        <is>
          <t>3726 MARCELO ROCABADO ROJAS</t>
        </is>
      </c>
      <c r="D808" s="7" t="n"/>
      <c r="E808" s="8" t="n"/>
      <c r="F808" s="9" t="n">
        <v>16577.9</v>
      </c>
      <c r="I808" s="10" t="inlineStr">
        <is>
          <t>EFECTIVO</t>
        </is>
      </c>
      <c r="J808" s="5" t="inlineStr">
        <is>
          <t>2539 JUAN CARLOS ANGULO ROJAS</t>
        </is>
      </c>
    </row>
    <row r="809">
      <c r="A809" s="5" t="inlineStr">
        <is>
          <t>CCAJ-CB11/21/2023</t>
        </is>
      </c>
      <c r="B809" s="6" t="n">
        <v>44950.82418981481</v>
      </c>
      <c r="C809" s="5" t="inlineStr">
        <is>
          <t>3726 MARCELO ROCABADO ROJAS</t>
        </is>
      </c>
      <c r="D809" s="7" t="n"/>
      <c r="E809" s="8" t="n"/>
      <c r="F809" s="9" t="n">
        <v>94951.89999999999</v>
      </c>
      <c r="I809" s="10" t="inlineStr">
        <is>
          <t>EFECTIVO</t>
        </is>
      </c>
      <c r="J809" s="5" t="inlineStr">
        <is>
          <t>2676 RUDDY AUGUSTO BASTO ZURITA</t>
        </is>
      </c>
    </row>
    <row r="810">
      <c r="A810" s="5" t="inlineStr">
        <is>
          <t>CCAJ-CB11/21/2023</t>
        </is>
      </c>
      <c r="B810" s="6" t="n">
        <v>44950.82418981481</v>
      </c>
      <c r="C810" s="5" t="inlineStr">
        <is>
          <t>3726 MARCELO ROCABADO ROJAS</t>
        </is>
      </c>
      <c r="D810" s="7" t="n"/>
      <c r="E810" s="8" t="n"/>
      <c r="F810" s="9" t="n">
        <v>19530.1</v>
      </c>
      <c r="I810" s="10" t="inlineStr">
        <is>
          <t>EFECTIVO</t>
        </is>
      </c>
      <c r="J810" s="8" t="inlineStr">
        <is>
          <t>2941 EFRAIN MAMANI CAMIÑO</t>
        </is>
      </c>
    </row>
    <row r="811">
      <c r="A811" s="5" t="inlineStr">
        <is>
          <t>CCAJ-CB11/21/2023</t>
        </is>
      </c>
      <c r="B811" s="6" t="n">
        <v>44950.82418981481</v>
      </c>
      <c r="C811" s="5" t="inlineStr">
        <is>
          <t>3726 MARCELO ROCABADO ROJAS</t>
        </is>
      </c>
      <c r="D811" s="7" t="n"/>
      <c r="E811" s="8" t="n"/>
      <c r="F811" s="9" t="n">
        <v>46750.4</v>
      </c>
      <c r="I811" s="10" t="inlineStr">
        <is>
          <t>EFECTIVO</t>
        </is>
      </c>
      <c r="J811" s="5" t="inlineStr">
        <is>
          <t>2979 ROBERTO CARLOS QUINTEROS FLORES</t>
        </is>
      </c>
    </row>
    <row r="812">
      <c r="A812" s="5" t="inlineStr">
        <is>
          <t>CCAJ-CB11/21/2023</t>
        </is>
      </c>
      <c r="B812" s="6" t="n">
        <v>44950.82418981481</v>
      </c>
      <c r="C812" s="5" t="inlineStr">
        <is>
          <t>3726 MARCELO ROCABADO ROJAS</t>
        </is>
      </c>
      <c r="D812" s="7" t="n"/>
      <c r="E812" s="8" t="n"/>
      <c r="F812" s="9" t="n">
        <v>68448.10000000001</v>
      </c>
      <c r="I812" s="10" t="inlineStr">
        <is>
          <t>EFECTIVO</t>
        </is>
      </c>
      <c r="J812" s="5" t="inlineStr">
        <is>
          <t>3791 LIMBERT SALAZAR MALDONADO</t>
        </is>
      </c>
    </row>
    <row r="813">
      <c r="A813" s="5" t="inlineStr">
        <is>
          <t>CCAJ-CB11/21/2023</t>
        </is>
      </c>
      <c r="B813" s="6" t="n">
        <v>44950.82418981481</v>
      </c>
      <c r="C813" s="5" t="inlineStr">
        <is>
          <t>3726 MARCELO ROCABADO ROJAS</t>
        </is>
      </c>
      <c r="D813" s="7" t="n"/>
      <c r="E813" s="8" t="n"/>
      <c r="F813" s="9" t="n">
        <v>14268.4</v>
      </c>
      <c r="I813" s="10" t="inlineStr">
        <is>
          <t>EFECTIVO</t>
        </is>
      </c>
      <c r="J813" s="8" t="inlineStr">
        <is>
          <t>4269 JULY GONZALES - T01</t>
        </is>
      </c>
    </row>
    <row r="814">
      <c r="A814" s="5" t="inlineStr">
        <is>
          <t>CCAJ-CB11/21/2023</t>
        </is>
      </c>
      <c r="B814" s="6" t="n">
        <v>44950.82418981481</v>
      </c>
      <c r="C814" s="5" t="inlineStr">
        <is>
          <t>3726 MARCELO ROCABADO ROJAS</t>
        </is>
      </c>
      <c r="D814" s="7" t="n"/>
      <c r="E814" s="8" t="n"/>
      <c r="F814" s="9" t="n">
        <v>12392.8</v>
      </c>
      <c r="I814" s="10" t="inlineStr">
        <is>
          <t>EFECTIVO</t>
        </is>
      </c>
      <c r="J814" s="8" t="inlineStr">
        <is>
          <t>4269 JULY GONZALES - T02</t>
        </is>
      </c>
    </row>
    <row r="815">
      <c r="A815" s="5" t="inlineStr">
        <is>
          <t>CCAJ-CB11/21/2023</t>
        </is>
      </c>
      <c r="B815" s="6" t="n">
        <v>44950.82418981481</v>
      </c>
      <c r="C815" s="5" t="inlineStr">
        <is>
          <t>3726 MARCELO ROCABADO ROJAS</t>
        </is>
      </c>
      <c r="D815" s="7" t="n"/>
      <c r="E815" s="8" t="n"/>
      <c r="F815" s="9" t="n">
        <v>5641.6</v>
      </c>
      <c r="I815" s="10" t="inlineStr">
        <is>
          <t>EFECTIVO</t>
        </is>
      </c>
      <c r="J815" s="8" t="inlineStr">
        <is>
          <t>4269 JULY GONZALES - T03</t>
        </is>
      </c>
    </row>
    <row r="816">
      <c r="A816" s="5" t="inlineStr">
        <is>
          <t>CCAJ-CB11/21/2023</t>
        </is>
      </c>
      <c r="B816" s="6" t="n">
        <v>44950.82418981481</v>
      </c>
      <c r="C816" s="5" t="inlineStr">
        <is>
          <t>3726 MARCELO ROCABADO ROJAS</t>
        </is>
      </c>
      <c r="D816" s="7" t="n"/>
      <c r="E816" s="8" t="n"/>
      <c r="F816" s="9" t="n">
        <v>14865.8</v>
      </c>
      <c r="I816" s="10" t="inlineStr">
        <is>
          <t>EFECTIVO</t>
        </is>
      </c>
      <c r="J816" s="8" t="inlineStr">
        <is>
          <t>4269 JULY GONZALES - T04</t>
        </is>
      </c>
    </row>
    <row r="817">
      <c r="A817" s="5" t="inlineStr">
        <is>
          <t>CCAJ-CB11/21/2023</t>
        </is>
      </c>
      <c r="B817" s="6" t="n">
        <v>44950.82418981481</v>
      </c>
      <c r="C817" s="5" t="inlineStr">
        <is>
          <t>3726 MARCELO ROCABADO ROJAS</t>
        </is>
      </c>
      <c r="D817" s="7" t="n"/>
      <c r="E817" s="8" t="n"/>
      <c r="F817" s="9" t="n">
        <v>34827.2</v>
      </c>
      <c r="I817" s="10" t="inlineStr">
        <is>
          <t>EFECTIVO</t>
        </is>
      </c>
      <c r="J817" s="8" t="inlineStr">
        <is>
          <t>4269 JULY GONZALES - T05</t>
        </is>
      </c>
    </row>
    <row r="818">
      <c r="A818" s="5" t="inlineStr">
        <is>
          <t>CCAJ-CB11/21/2023</t>
        </is>
      </c>
      <c r="B818" s="6" t="n">
        <v>44950.82418981481</v>
      </c>
      <c r="C818" s="5" t="inlineStr">
        <is>
          <t>3726 MARCELO ROCABADO ROJAS</t>
        </is>
      </c>
      <c r="D818" s="7" t="n"/>
      <c r="E818" s="8" t="n"/>
      <c r="F818" s="9" t="n">
        <v>27983.7</v>
      </c>
      <c r="I818" s="10" t="inlineStr">
        <is>
          <t>EFECTIVO</t>
        </is>
      </c>
      <c r="J818" s="8" t="inlineStr">
        <is>
          <t>4269 JULY GONZALES - T06</t>
        </is>
      </c>
    </row>
    <row r="819">
      <c r="A819" s="5" t="inlineStr">
        <is>
          <t>CCAJ-CB11/21/2023</t>
        </is>
      </c>
      <c r="B819" s="6" t="n">
        <v>44950.82418981481</v>
      </c>
      <c r="C819" s="5" t="inlineStr">
        <is>
          <t>3726 MARCELO ROCABADO ROJAS</t>
        </is>
      </c>
      <c r="D819" s="7" t="n"/>
      <c r="E819" s="8" t="n"/>
      <c r="F819" s="9" t="n">
        <v>11214.1</v>
      </c>
      <c r="I819" s="10" t="inlineStr">
        <is>
          <t>EFECTIVO</t>
        </is>
      </c>
      <c r="J819" s="8" t="inlineStr">
        <is>
          <t>4269 JULY GONZALES - T07</t>
        </is>
      </c>
    </row>
    <row r="820">
      <c r="A820" s="5" t="inlineStr">
        <is>
          <t>CCAJ-CB11/21/2023</t>
        </is>
      </c>
      <c r="B820" s="6" t="n">
        <v>44950.82418981481</v>
      </c>
      <c r="C820" s="5" t="inlineStr">
        <is>
          <t>3726 MARCELO ROCABADO ROJAS</t>
        </is>
      </c>
      <c r="D820" s="7" t="n"/>
      <c r="E820" s="8" t="n"/>
      <c r="F820" s="9" t="n">
        <v>96535.5</v>
      </c>
      <c r="I820" s="10" t="inlineStr">
        <is>
          <t>EFECTIVO</t>
        </is>
      </c>
      <c r="J820" s="8" t="inlineStr">
        <is>
          <t>4861 BRIAN ABAD FLORES CRUZ</t>
        </is>
      </c>
    </row>
    <row r="821">
      <c r="A821" s="5" t="inlineStr">
        <is>
          <t>CCAJ-CB11/21/2023</t>
        </is>
      </c>
      <c r="B821" s="6" t="n">
        <v>44950.82418981481</v>
      </c>
      <c r="C821" s="5" t="inlineStr">
        <is>
          <t>3726 MARCELO ROCABADO ROJAS</t>
        </is>
      </c>
      <c r="D821" s="7" t="n"/>
      <c r="E821" s="8" t="n"/>
      <c r="F821" s="9" t="n">
        <v>10040</v>
      </c>
      <c r="I821" s="10" t="inlineStr">
        <is>
          <t>EFECTIVO</t>
        </is>
      </c>
      <c r="J821" s="5" t="inlineStr">
        <is>
          <t>4771 CHRISTIAN LEDEZMA - T08</t>
        </is>
      </c>
    </row>
    <row r="822">
      <c r="A822" s="5" t="inlineStr">
        <is>
          <t>CCAJ-CB11/21/2023</t>
        </is>
      </c>
      <c r="B822" s="6" t="n">
        <v>44950.82418981481</v>
      </c>
      <c r="C822" s="5" t="inlineStr">
        <is>
          <t>3726 MARCELO ROCABADO ROJAS</t>
        </is>
      </c>
      <c r="D822" s="7" t="n"/>
      <c r="E822" s="8" t="n"/>
      <c r="F822" s="9" t="n">
        <v>9241</v>
      </c>
      <c r="I822" s="10" t="inlineStr">
        <is>
          <t>EFECTIVO</t>
        </is>
      </c>
      <c r="J822" s="5" t="inlineStr">
        <is>
          <t>4771 CHRISTIAN LEDEZMA - T09</t>
        </is>
      </c>
    </row>
    <row r="823">
      <c r="A823" s="5" t="inlineStr">
        <is>
          <t>CCAJ-CB11/21/2023</t>
        </is>
      </c>
      <c r="B823" s="6" t="n">
        <v>44950.82418981481</v>
      </c>
      <c r="C823" s="5" t="inlineStr">
        <is>
          <t>3726 MARCELO ROCABADO ROJAS</t>
        </is>
      </c>
      <c r="D823" s="7" t="n"/>
      <c r="E823" s="8" t="n"/>
      <c r="F823" s="9" t="n">
        <v>4831.5</v>
      </c>
      <c r="I823" s="10" t="inlineStr">
        <is>
          <t>EFECTIVO</t>
        </is>
      </c>
      <c r="J823" s="5" t="inlineStr">
        <is>
          <t>4771 CHRISTIAN LEDEZMA - T10</t>
        </is>
      </c>
    </row>
    <row r="824">
      <c r="A824" s="11" t="inlineStr">
        <is>
          <t>SAP</t>
        </is>
      </c>
      <c r="B824" s="3" t="n"/>
      <c r="C824" s="3" t="n"/>
      <c r="D824" s="19">
        <f>588358.2+80875.2</f>
        <v/>
      </c>
      <c r="E824" s="8" t="n"/>
      <c r="F824" s="12">
        <f>SUM(F776:G823)</f>
        <v/>
      </c>
      <c r="H824" s="9" t="n"/>
      <c r="I824" s="10" t="n"/>
      <c r="J824" s="5" t="n"/>
    </row>
    <row r="825">
      <c r="A825" s="13" t="inlineStr">
        <is>
          <t>FECHA</t>
        </is>
      </c>
      <c r="B825" s="13" t="inlineStr">
        <is>
          <t>CIERRE DE CAJA</t>
        </is>
      </c>
      <c r="C825" s="13" t="inlineStr">
        <is>
          <t>IMPORTE</t>
        </is>
      </c>
      <c r="D825" s="7" t="n"/>
      <c r="E825" s="8" t="n"/>
      <c r="H825" s="9" t="n"/>
      <c r="I825" s="10" t="n"/>
      <c r="J825" s="5" t="n"/>
    </row>
    <row r="826" ht="15.75" customHeight="1">
      <c r="A826" s="5" t="n"/>
      <c r="B826" s="6" t="n"/>
      <c r="C826" s="5" t="n"/>
      <c r="D826" s="14" t="n">
        <v>112651354</v>
      </c>
      <c r="E826" s="8" t="n"/>
      <c r="H826" s="9" t="n"/>
      <c r="I826" s="10" t="n"/>
      <c r="J826" s="5" t="n"/>
    </row>
    <row r="827" ht="15.75" customHeight="1">
      <c r="D827" s="14" t="n">
        <v>112651431</v>
      </c>
    </row>
    <row r="829">
      <c r="A829" s="1" t="inlineStr">
        <is>
          <t>Cierre Caja</t>
        </is>
      </c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3" t="inlineStr">
        <is>
          <t>Del 25/01/2023</t>
        </is>
      </c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98" t="inlineStr">
        <is>
          <t>Cierre Caja</t>
        </is>
      </c>
      <c r="B831" s="98" t="inlineStr">
        <is>
          <t>Fecha</t>
        </is>
      </c>
      <c r="C831" s="98" t="inlineStr">
        <is>
          <t>Cajero</t>
        </is>
      </c>
      <c r="D831" s="98" t="inlineStr">
        <is>
          <t>Nro Voucher</t>
        </is>
      </c>
      <c r="E831" s="98" t="inlineStr">
        <is>
          <t>Nro Cuenta</t>
        </is>
      </c>
      <c r="F831" s="98" t="inlineStr">
        <is>
          <t>Tipo Ingreso</t>
        </is>
      </c>
      <c r="G831" s="99" t="n"/>
      <c r="H831" s="100" t="n"/>
      <c r="I831" s="98" t="inlineStr">
        <is>
          <t>TIPO DE INGRESO</t>
        </is>
      </c>
      <c r="J831" s="98" t="inlineStr">
        <is>
          <t>Cobrador</t>
        </is>
      </c>
    </row>
    <row r="832">
      <c r="A832" s="101" t="n"/>
      <c r="B832" s="101" t="n"/>
      <c r="C832" s="101" t="n"/>
      <c r="D832" s="101" t="n"/>
      <c r="E832" s="101" t="n"/>
      <c r="F832" s="4" t="inlineStr">
        <is>
          <t>EFECTIVO</t>
        </is>
      </c>
      <c r="G832" s="4" t="inlineStr">
        <is>
          <t>CHEQUE</t>
        </is>
      </c>
      <c r="H832" s="4" t="inlineStr">
        <is>
          <t>TRANSFERENCIA</t>
        </is>
      </c>
      <c r="I832" s="101" t="n"/>
      <c r="J832" s="101" t="n"/>
    </row>
    <row r="833">
      <c r="A833" s="5" t="inlineStr">
        <is>
          <t>CCAJ-CB11/22/2023</t>
        </is>
      </c>
      <c r="B833" s="6" t="n">
        <v>44951.82215101852</v>
      </c>
      <c r="C833" s="5" t="inlineStr">
        <is>
          <t>3726 MARCELO ROCABADO ROJAS</t>
        </is>
      </c>
      <c r="D833" s="7" t="n"/>
      <c r="E833" s="8" t="n"/>
      <c r="G833" s="9" t="n">
        <v>6961.54</v>
      </c>
      <c r="I833" s="10" t="inlineStr">
        <is>
          <t>CHEQUE</t>
        </is>
      </c>
      <c r="J833" s="5" t="inlineStr">
        <is>
          <t>2378 EDDY DAREN JIMENEZ ROJAS</t>
        </is>
      </c>
    </row>
    <row r="834">
      <c r="A834" s="5" t="inlineStr">
        <is>
          <t>CCAJ-CB11/22/2023</t>
        </is>
      </c>
      <c r="B834" s="6" t="n">
        <v>44951.82215101852</v>
      </c>
      <c r="C834" s="5" t="inlineStr">
        <is>
          <t>3726 MARCELO ROCABADO ROJAS</t>
        </is>
      </c>
      <c r="D834" s="7" t="n">
        <v>36328720</v>
      </c>
      <c r="E834" s="8" t="inlineStr">
        <is>
          <t>BANCO UNION-120271437</t>
        </is>
      </c>
      <c r="H834" s="9" t="n">
        <v>4667.1</v>
      </c>
      <c r="I834" s="5" t="inlineStr">
        <is>
          <t>DEPÓSITO BANCARIO</t>
        </is>
      </c>
      <c r="J834" s="5" t="inlineStr">
        <is>
          <t>2276 ESTEBAN MAMANI CATORCENO</t>
        </is>
      </c>
    </row>
    <row r="835">
      <c r="A835" s="5" t="inlineStr">
        <is>
          <t>CCAJ-CB11/22/2023</t>
        </is>
      </c>
      <c r="B835" s="6" t="n">
        <v>44951.82215101852</v>
      </c>
      <c r="C835" s="5" t="inlineStr">
        <is>
          <t>3726 MARCELO ROCABADO ROJAS</t>
        </is>
      </c>
      <c r="D835" s="15" t="n">
        <v>45163216977</v>
      </c>
      <c r="E835" s="8" t="inlineStr">
        <is>
          <t>BISA-100070031</t>
        </is>
      </c>
      <c r="H835" s="9" t="n">
        <v>143.95</v>
      </c>
      <c r="I835" s="5" t="inlineStr">
        <is>
          <t>DEPÓSITO BANCARIO</t>
        </is>
      </c>
      <c r="J835" s="5" t="inlineStr">
        <is>
          <t>2276 ESTEBAN MAMANI CATORCENO</t>
        </is>
      </c>
    </row>
    <row r="836">
      <c r="A836" s="5" t="inlineStr">
        <is>
          <t>CCAJ-CB11/22/2023</t>
        </is>
      </c>
      <c r="B836" s="6" t="n">
        <v>44951.82215101852</v>
      </c>
      <c r="C836" s="5" t="inlineStr">
        <is>
          <t>3726 MARCELO ROCABADO ROJAS</t>
        </is>
      </c>
      <c r="D836" s="15" t="n">
        <v>45153123365</v>
      </c>
      <c r="E836" s="8" t="inlineStr">
        <is>
          <t>BISA-100070031</t>
        </is>
      </c>
      <c r="H836" s="9" t="n">
        <v>326.12</v>
      </c>
      <c r="I836" s="5" t="inlineStr">
        <is>
          <t>DEPÓSITO BANCARIO</t>
        </is>
      </c>
      <c r="J836" s="5" t="inlineStr">
        <is>
          <t>2276 ESTEBAN MAMANI CATORCENO</t>
        </is>
      </c>
    </row>
    <row r="837">
      <c r="A837" s="5" t="inlineStr">
        <is>
          <t>CCAJ-CB11/22/2023</t>
        </is>
      </c>
      <c r="B837" s="6" t="n">
        <v>44951.82215101852</v>
      </c>
      <c r="C837" s="5" t="inlineStr">
        <is>
          <t>3726 MARCELO ROCABADO ROJAS</t>
        </is>
      </c>
      <c r="D837" s="15" t="n">
        <v>45153123450</v>
      </c>
      <c r="E837" s="8" t="inlineStr">
        <is>
          <t>BISA-100070031</t>
        </is>
      </c>
      <c r="H837" s="9" t="n">
        <v>3192</v>
      </c>
      <c r="I837" s="5" t="inlineStr">
        <is>
          <t>DEPÓSITO BANCARIO</t>
        </is>
      </c>
      <c r="J837" s="5" t="inlineStr">
        <is>
          <t>2378 EDDY DAREN JIMENEZ ROJAS</t>
        </is>
      </c>
    </row>
    <row r="838">
      <c r="A838" s="5" t="inlineStr">
        <is>
          <t>CCAJ-CB11/22/2023</t>
        </is>
      </c>
      <c r="B838" s="6" t="n">
        <v>44951.82215101852</v>
      </c>
      <c r="C838" s="5" t="inlineStr">
        <is>
          <t>3726 MARCELO ROCABADO ROJAS</t>
        </is>
      </c>
      <c r="D838" s="15" t="n">
        <v>45133130759</v>
      </c>
      <c r="E838" s="8" t="inlineStr">
        <is>
          <t>BISA-100070031</t>
        </is>
      </c>
      <c r="H838" s="9" t="n">
        <v>12050.41</v>
      </c>
      <c r="I838" s="5" t="inlineStr">
        <is>
          <t>DEPÓSITO BANCARIO</t>
        </is>
      </c>
      <c r="J838" s="5" t="inlineStr">
        <is>
          <t>2276 ESTEBAN MAMANI CATORCENO</t>
        </is>
      </c>
    </row>
    <row r="839">
      <c r="A839" s="5" t="inlineStr">
        <is>
          <t>CCAJ-CB11/22/2023</t>
        </is>
      </c>
      <c r="B839" s="6" t="n">
        <v>44951.82215101852</v>
      </c>
      <c r="C839" s="5" t="inlineStr">
        <is>
          <t>3726 MARCELO ROCABADO ROJAS</t>
        </is>
      </c>
      <c r="D839" s="15" t="n">
        <v>45133130867</v>
      </c>
      <c r="E839" s="8" t="inlineStr">
        <is>
          <t>BISA-100070031</t>
        </is>
      </c>
      <c r="H839" s="9" t="n">
        <v>143.95</v>
      </c>
      <c r="I839" s="5" t="inlineStr">
        <is>
          <t>DEPÓSITO BANCARIO</t>
        </is>
      </c>
      <c r="J839" s="5" t="inlineStr">
        <is>
          <t>2276 ESTEBAN MAMANI CATORCENO</t>
        </is>
      </c>
    </row>
    <row r="840">
      <c r="A840" s="5" t="inlineStr">
        <is>
          <t>CCAJ-CB11/22/2023</t>
        </is>
      </c>
      <c r="B840" s="6" t="n">
        <v>44951.82215101852</v>
      </c>
      <c r="C840" s="5" t="inlineStr">
        <is>
          <t>3726 MARCELO ROCABADO ROJAS</t>
        </is>
      </c>
      <c r="D840" s="15" t="n">
        <v>45123262061</v>
      </c>
      <c r="E840" s="8" t="inlineStr">
        <is>
          <t>BISA-100070031</t>
        </is>
      </c>
      <c r="H840" s="9" t="n">
        <v>995.62</v>
      </c>
      <c r="I840" s="5" t="inlineStr">
        <is>
          <t>DEPÓSITO BANCARIO</t>
        </is>
      </c>
      <c r="J840" s="5" t="inlineStr">
        <is>
          <t>2276 ESTEBAN MAMANI CATORCENO</t>
        </is>
      </c>
    </row>
    <row r="841">
      <c r="A841" s="5" t="inlineStr">
        <is>
          <t>CCAJ-CB11/22/2023</t>
        </is>
      </c>
      <c r="B841" s="6" t="n">
        <v>44951.82215101852</v>
      </c>
      <c r="C841" s="5" t="inlineStr">
        <is>
          <t>3726 MARCELO ROCABADO ROJAS</t>
        </is>
      </c>
      <c r="D841" s="15" t="n">
        <v>45143498582</v>
      </c>
      <c r="E841" s="8" t="inlineStr">
        <is>
          <t>BISA-100070031</t>
        </is>
      </c>
      <c r="H841" s="9" t="n">
        <v>450</v>
      </c>
      <c r="I841" s="5" t="inlineStr">
        <is>
          <t>DEPÓSITO BANCARIO</t>
        </is>
      </c>
      <c r="J841" s="5" t="inlineStr">
        <is>
          <t>2276 ESTEBAN MAMANI CATORCENO</t>
        </is>
      </c>
    </row>
    <row r="842">
      <c r="A842" s="5" t="inlineStr">
        <is>
          <t>CCAJ-CB11/22/2023</t>
        </is>
      </c>
      <c r="B842" s="6" t="n">
        <v>44951.82215101852</v>
      </c>
      <c r="C842" s="5" t="inlineStr">
        <is>
          <t>3726 MARCELO ROCABADO ROJAS</t>
        </is>
      </c>
      <c r="D842" s="15" t="n">
        <v>45153125245</v>
      </c>
      <c r="E842" s="8" t="inlineStr">
        <is>
          <t>BISA-100070031</t>
        </is>
      </c>
      <c r="H842" s="9" t="n">
        <v>872</v>
      </c>
      <c r="I842" s="5" t="inlineStr">
        <is>
          <t>DEPÓSITO BANCARIO</t>
        </is>
      </c>
      <c r="J842" s="5" t="inlineStr">
        <is>
          <t>2276 ESTEBAN MAMANI CATORCENO</t>
        </is>
      </c>
    </row>
    <row r="843">
      <c r="A843" s="5" t="inlineStr">
        <is>
          <t>CCAJ-CB11/22/2023</t>
        </is>
      </c>
      <c r="B843" s="6" t="n">
        <v>44951.82215101852</v>
      </c>
      <c r="C843" s="5" t="inlineStr">
        <is>
          <t>3726 MARCELO ROCABADO ROJAS</t>
        </is>
      </c>
      <c r="D843" s="15" t="n">
        <v>45163218511</v>
      </c>
      <c r="E843" s="8" t="inlineStr">
        <is>
          <t>BISA-100070031</t>
        </is>
      </c>
      <c r="H843" s="9" t="n">
        <v>13209.6</v>
      </c>
      <c r="I843" s="5" t="inlineStr">
        <is>
          <t>DEPÓSITO BANCARIO</t>
        </is>
      </c>
      <c r="J843" s="8" t="inlineStr">
        <is>
          <t>4861 BRIAN ABAD FLORES CRUZ</t>
        </is>
      </c>
    </row>
    <row r="844">
      <c r="A844" s="5" t="inlineStr">
        <is>
          <t>CCAJ-CB11/22/2023</t>
        </is>
      </c>
      <c r="B844" s="6" t="n">
        <v>44951.82215101852</v>
      </c>
      <c r="C844" s="5" t="inlineStr">
        <is>
          <t>3726 MARCELO ROCABADO ROJAS</t>
        </is>
      </c>
      <c r="D844" s="15" t="n">
        <v>45113280166</v>
      </c>
      <c r="E844" s="8" t="inlineStr">
        <is>
          <t>BISA-100070031</t>
        </is>
      </c>
      <c r="H844" s="9" t="n">
        <v>2000</v>
      </c>
      <c r="I844" s="5" t="inlineStr">
        <is>
          <t>DEPÓSITO BANCARIO</t>
        </is>
      </c>
      <c r="J844" s="8" t="inlineStr">
        <is>
          <t>4861 BRIAN ABAD FLORES CRUZ</t>
        </is>
      </c>
    </row>
    <row r="845">
      <c r="A845" s="5" t="inlineStr">
        <is>
          <t>CCAJ-CB11/22/2023</t>
        </is>
      </c>
      <c r="B845" s="6" t="n">
        <v>44951.82215101852</v>
      </c>
      <c r="C845" s="5" t="inlineStr">
        <is>
          <t>3726 MARCELO ROCABADO ROJAS</t>
        </is>
      </c>
      <c r="D845" s="15" t="n">
        <v>45173191424</v>
      </c>
      <c r="E845" s="8" t="inlineStr">
        <is>
          <t>BISA-100070031</t>
        </is>
      </c>
      <c r="H845" s="9" t="n">
        <v>33048.94</v>
      </c>
      <c r="I845" s="5" t="inlineStr">
        <is>
          <t>DEPÓSITO BANCARIO</t>
        </is>
      </c>
      <c r="J845" s="8" t="inlineStr">
        <is>
          <t>4861 BRIAN ABAD FLORES CRUZ</t>
        </is>
      </c>
    </row>
    <row r="846">
      <c r="A846" s="5" t="inlineStr">
        <is>
          <t>CCAJ-CB11/22/2023</t>
        </is>
      </c>
      <c r="B846" s="6" t="n">
        <v>44951.82215101852</v>
      </c>
      <c r="C846" s="5" t="inlineStr">
        <is>
          <t>3726 MARCELO ROCABADO ROJAS</t>
        </is>
      </c>
      <c r="D846" s="15" t="n">
        <v>45113280402</v>
      </c>
      <c r="E846" s="8" t="inlineStr">
        <is>
          <t>BISA-100070031</t>
        </is>
      </c>
      <c r="H846" s="9" t="n">
        <v>4000</v>
      </c>
      <c r="I846" s="5" t="inlineStr">
        <is>
          <t>DEPÓSITO BANCARIO</t>
        </is>
      </c>
      <c r="J846" s="8" t="inlineStr">
        <is>
          <t>4861 BRIAN ABAD FLORES CRUZ</t>
        </is>
      </c>
    </row>
    <row r="847">
      <c r="A847" s="5" t="inlineStr">
        <is>
          <t>CCAJ-CB11/22/2023</t>
        </is>
      </c>
      <c r="B847" s="6" t="n">
        <v>44951.82215101852</v>
      </c>
      <c r="C847" s="5" t="inlineStr">
        <is>
          <t>3726 MARCELO ROCABADO ROJAS</t>
        </is>
      </c>
      <c r="D847" s="15" t="n">
        <v>45113280406</v>
      </c>
      <c r="E847" s="8" t="inlineStr">
        <is>
          <t>BISA-100070031</t>
        </is>
      </c>
      <c r="H847" s="9" t="n">
        <v>10166.87</v>
      </c>
      <c r="I847" s="5" t="inlineStr">
        <is>
          <t>DEPÓSITO BANCARIO</t>
        </is>
      </c>
      <c r="J847" s="8" t="inlineStr">
        <is>
          <t>4861 BRIAN ABAD FLORES CRUZ</t>
        </is>
      </c>
    </row>
    <row r="848">
      <c r="A848" s="5" t="inlineStr">
        <is>
          <t>CCAJ-CB11/22/2023</t>
        </is>
      </c>
      <c r="B848" s="6" t="n">
        <v>44951.82215101852</v>
      </c>
      <c r="C848" s="5" t="inlineStr">
        <is>
          <t>3726 MARCELO ROCABADO ROJAS</t>
        </is>
      </c>
      <c r="D848" s="7" t="n"/>
      <c r="E848" s="8" t="n"/>
      <c r="F848" s="9" t="n">
        <v>116.2</v>
      </c>
      <c r="I848" s="10" t="inlineStr">
        <is>
          <t>EFECTIVO</t>
        </is>
      </c>
      <c r="J848" s="5" t="inlineStr">
        <is>
          <t>2276 ESTEBAN MAMANI CATORCENO</t>
        </is>
      </c>
    </row>
    <row r="849">
      <c r="A849" s="5" t="inlineStr">
        <is>
          <t>CCAJ-CB11/22/2023</t>
        </is>
      </c>
      <c r="B849" s="6" t="n">
        <v>44951.82215101852</v>
      </c>
      <c r="C849" s="5" t="inlineStr">
        <is>
          <t>3726 MARCELO ROCABADO ROJAS</t>
        </is>
      </c>
      <c r="D849" s="7" t="n"/>
      <c r="E849" s="8" t="n"/>
      <c r="F849" s="9" t="n">
        <v>7164.4</v>
      </c>
      <c r="I849" s="10" t="inlineStr">
        <is>
          <t>EFECTIVO</t>
        </is>
      </c>
      <c r="J849" s="5" t="inlineStr">
        <is>
          <t>2281 ANGEL DONATO GONZALES CONDORI</t>
        </is>
      </c>
    </row>
    <row r="850">
      <c r="A850" s="5" t="inlineStr">
        <is>
          <t>CCAJ-CB11/22/2023</t>
        </is>
      </c>
      <c r="B850" s="6" t="n">
        <v>44951.82215101852</v>
      </c>
      <c r="C850" s="5" t="inlineStr">
        <is>
          <t>3726 MARCELO ROCABADO ROJAS</t>
        </is>
      </c>
      <c r="D850" s="7" t="n"/>
      <c r="E850" s="8" t="n"/>
      <c r="F850" s="9" t="n">
        <v>46791.7</v>
      </c>
      <c r="I850" s="10" t="inlineStr">
        <is>
          <t>EFECTIVO</t>
        </is>
      </c>
      <c r="J850" s="5" t="inlineStr">
        <is>
          <t>2286 JOSE MARCELO NOGALES SUAREZ</t>
        </is>
      </c>
    </row>
    <row r="851">
      <c r="A851" s="5" t="inlineStr">
        <is>
          <t>CCAJ-CB11/22/2023</t>
        </is>
      </c>
      <c r="B851" s="6" t="n">
        <v>44951.82215101852</v>
      </c>
      <c r="C851" s="5" t="inlineStr">
        <is>
          <t>3726 MARCELO ROCABADO ROJAS</t>
        </is>
      </c>
      <c r="D851" s="7" t="n"/>
      <c r="E851" s="8" t="n"/>
      <c r="F851" s="9" t="n">
        <v>46984.7</v>
      </c>
      <c r="I851" s="10" t="inlineStr">
        <is>
          <t>EFECTIVO</t>
        </is>
      </c>
      <c r="J851" s="5" t="inlineStr">
        <is>
          <t>2378 EDDY DAREN JIMENEZ ROJAS</t>
        </is>
      </c>
    </row>
    <row r="852">
      <c r="A852" s="5" t="inlineStr">
        <is>
          <t>CCAJ-CB11/22/2023</t>
        </is>
      </c>
      <c r="B852" s="6" t="n">
        <v>44951.82215101852</v>
      </c>
      <c r="C852" s="5" t="inlineStr">
        <is>
          <t>3726 MARCELO ROCABADO ROJAS</t>
        </is>
      </c>
      <c r="D852" s="7" t="n"/>
      <c r="E852" s="8" t="n"/>
      <c r="F852" s="9" t="n">
        <v>17857.6</v>
      </c>
      <c r="I852" s="10" t="inlineStr">
        <is>
          <t>EFECTIVO</t>
        </is>
      </c>
      <c r="J852" s="5" t="inlineStr">
        <is>
          <t>2537 JUAN CARLOS REVOLLO RODRIGUEZ</t>
        </is>
      </c>
    </row>
    <row r="853">
      <c r="A853" s="5" t="inlineStr">
        <is>
          <t>CCAJ-CB11/22/2023</t>
        </is>
      </c>
      <c r="B853" s="6" t="n">
        <v>44951.82215101852</v>
      </c>
      <c r="C853" s="5" t="inlineStr">
        <is>
          <t>3726 MARCELO ROCABADO ROJAS</t>
        </is>
      </c>
      <c r="D853" s="7" t="n"/>
      <c r="E853" s="8" t="n"/>
      <c r="F853" s="9" t="n">
        <v>8683</v>
      </c>
      <c r="I853" s="10" t="inlineStr">
        <is>
          <t>EFECTIVO</t>
        </is>
      </c>
      <c r="J853" s="5" t="inlineStr">
        <is>
          <t>2539 JUAN CARLOS ANGULO ROJAS</t>
        </is>
      </c>
    </row>
    <row r="854">
      <c r="A854" s="5" t="inlineStr">
        <is>
          <t>CCAJ-CB11/22/2023</t>
        </is>
      </c>
      <c r="B854" s="6" t="n">
        <v>44951.82215101852</v>
      </c>
      <c r="C854" s="5" t="inlineStr">
        <is>
          <t>3726 MARCELO ROCABADO ROJAS</t>
        </is>
      </c>
      <c r="D854" s="7" t="n"/>
      <c r="E854" s="8" t="n"/>
      <c r="F854" s="9" t="n">
        <v>11621.8</v>
      </c>
      <c r="I854" s="10" t="inlineStr">
        <is>
          <t>EFECTIVO</t>
        </is>
      </c>
      <c r="J854" s="5" t="inlineStr">
        <is>
          <t>2676 RUDDY AUGUSTO BASTO ZURITA</t>
        </is>
      </c>
    </row>
    <row r="855">
      <c r="A855" s="5" t="inlineStr">
        <is>
          <t>CCAJ-CB11/22/2023</t>
        </is>
      </c>
      <c r="B855" s="6" t="n">
        <v>44951.82215101852</v>
      </c>
      <c r="C855" s="5" t="inlineStr">
        <is>
          <t>3726 MARCELO ROCABADO ROJAS</t>
        </is>
      </c>
      <c r="D855" s="7" t="n"/>
      <c r="E855" s="8" t="n"/>
      <c r="F855" s="9" t="n">
        <v>16722.9</v>
      </c>
      <c r="I855" s="10" t="inlineStr">
        <is>
          <t>EFECTIVO</t>
        </is>
      </c>
      <c r="J855" s="8" t="inlineStr">
        <is>
          <t>2941 EFRAIN MAMANI CAMIÑO</t>
        </is>
      </c>
    </row>
    <row r="856">
      <c r="A856" s="5" t="inlineStr">
        <is>
          <t>CCAJ-CB11/22/2023</t>
        </is>
      </c>
      <c r="B856" s="6" t="n">
        <v>44951.82215101852</v>
      </c>
      <c r="C856" s="5" t="inlineStr">
        <is>
          <t>3726 MARCELO ROCABADO ROJAS</t>
        </is>
      </c>
      <c r="D856" s="7" t="n"/>
      <c r="E856" s="8" t="n"/>
      <c r="F856" s="9" t="n">
        <v>6170.2</v>
      </c>
      <c r="I856" s="10" t="inlineStr">
        <is>
          <t>EFECTIVO</t>
        </is>
      </c>
      <c r="J856" s="5" t="inlineStr">
        <is>
          <t>2979 ROBERTO CARLOS QUINTEROS FLORES</t>
        </is>
      </c>
    </row>
    <row r="857">
      <c r="A857" s="5" t="inlineStr">
        <is>
          <t>CCAJ-CB11/22/2023</t>
        </is>
      </c>
      <c r="B857" s="6" t="n">
        <v>44951.82215101852</v>
      </c>
      <c r="C857" s="5" t="inlineStr">
        <is>
          <t>3726 MARCELO ROCABADO ROJAS</t>
        </is>
      </c>
      <c r="D857" s="7" t="n"/>
      <c r="E857" s="8" t="n"/>
      <c r="F857" s="9" t="n">
        <v>6434.2</v>
      </c>
      <c r="I857" s="10" t="inlineStr">
        <is>
          <t>EFECTIVO</t>
        </is>
      </c>
      <c r="J857" s="8" t="inlineStr">
        <is>
          <t>4269 JULY GONZALES - T01</t>
        </is>
      </c>
    </row>
    <row r="858">
      <c r="A858" s="5" t="inlineStr">
        <is>
          <t>CCAJ-CB11/22/2023</t>
        </is>
      </c>
      <c r="B858" s="6" t="n">
        <v>44951.82215101852</v>
      </c>
      <c r="C858" s="5" t="inlineStr">
        <is>
          <t>3726 MARCELO ROCABADO ROJAS</t>
        </is>
      </c>
      <c r="D858" s="7" t="n"/>
      <c r="E858" s="8" t="n"/>
      <c r="F858" s="9" t="n">
        <v>6652.7</v>
      </c>
      <c r="I858" s="10" t="inlineStr">
        <is>
          <t>EFECTIVO</t>
        </is>
      </c>
      <c r="J858" s="8" t="inlineStr">
        <is>
          <t>4269 JULY GONZALES - T02</t>
        </is>
      </c>
    </row>
    <row r="859">
      <c r="A859" s="5" t="inlineStr">
        <is>
          <t>CCAJ-CB11/22/2023</t>
        </is>
      </c>
      <c r="B859" s="6" t="n">
        <v>44951.82215101852</v>
      </c>
      <c r="C859" s="5" t="inlineStr">
        <is>
          <t>3726 MARCELO ROCABADO ROJAS</t>
        </is>
      </c>
      <c r="D859" s="7" t="n"/>
      <c r="E859" s="8" t="n"/>
      <c r="F859" s="9" t="n">
        <v>5803.5</v>
      </c>
      <c r="I859" s="10" t="inlineStr">
        <is>
          <t>EFECTIVO</t>
        </is>
      </c>
      <c r="J859" s="8" t="inlineStr">
        <is>
          <t>4269 JULY GONZALES - T03</t>
        </is>
      </c>
    </row>
    <row r="860">
      <c r="A860" s="5" t="inlineStr">
        <is>
          <t>CCAJ-CB11/22/2023</t>
        </is>
      </c>
      <c r="B860" s="6" t="n">
        <v>44951.82215101852</v>
      </c>
      <c r="C860" s="5" t="inlineStr">
        <is>
          <t>3726 MARCELO ROCABADO ROJAS</t>
        </is>
      </c>
      <c r="D860" s="7" t="n"/>
      <c r="E860" s="8" t="n"/>
      <c r="F860" s="9" t="n">
        <v>903.8</v>
      </c>
      <c r="I860" s="10" t="inlineStr">
        <is>
          <t>EFECTIVO</t>
        </is>
      </c>
      <c r="J860" s="8" t="inlineStr">
        <is>
          <t>4269 JULY GONZALES - T04</t>
        </is>
      </c>
    </row>
    <row r="861">
      <c r="A861" s="5" t="inlineStr">
        <is>
          <t>CCAJ-CB11/22/2023</t>
        </is>
      </c>
      <c r="B861" s="6" t="n">
        <v>44951.82215101852</v>
      </c>
      <c r="C861" s="5" t="inlineStr">
        <is>
          <t>3726 MARCELO ROCABADO ROJAS</t>
        </is>
      </c>
      <c r="D861" s="7" t="n"/>
      <c r="E861" s="8" t="n"/>
      <c r="F861" s="9" t="n">
        <v>16960</v>
      </c>
      <c r="I861" s="10" t="inlineStr">
        <is>
          <t>EFECTIVO</t>
        </is>
      </c>
      <c r="J861" s="8" t="inlineStr">
        <is>
          <t>4269 JULY GONZALES - T05</t>
        </is>
      </c>
    </row>
    <row r="862">
      <c r="A862" s="5" t="inlineStr">
        <is>
          <t>CCAJ-CB11/22/2023</t>
        </is>
      </c>
      <c r="B862" s="6" t="n">
        <v>44951.82215101852</v>
      </c>
      <c r="C862" s="5" t="inlineStr">
        <is>
          <t>3726 MARCELO ROCABADO ROJAS</t>
        </is>
      </c>
      <c r="D862" s="7" t="n"/>
      <c r="E862" s="8" t="n"/>
      <c r="F862" s="9" t="n">
        <v>16547.3</v>
      </c>
      <c r="I862" s="10" t="inlineStr">
        <is>
          <t>EFECTIVO</t>
        </is>
      </c>
      <c r="J862" s="8" t="inlineStr">
        <is>
          <t>4269 JULY GONZALES - T06</t>
        </is>
      </c>
    </row>
    <row r="863">
      <c r="A863" s="5" t="inlineStr">
        <is>
          <t>CCAJ-CB11/22/2023</t>
        </is>
      </c>
      <c r="B863" s="6" t="n">
        <v>44951.82215101852</v>
      </c>
      <c r="C863" s="5" t="inlineStr">
        <is>
          <t>3726 MARCELO ROCABADO ROJAS</t>
        </is>
      </c>
      <c r="D863" s="7" t="n"/>
      <c r="E863" s="8" t="n"/>
      <c r="F863" s="9" t="n">
        <v>5491.3</v>
      </c>
      <c r="I863" s="10" t="inlineStr">
        <is>
          <t>EFECTIVO</t>
        </is>
      </c>
      <c r="J863" s="8" t="inlineStr">
        <is>
          <t>4269 JULY GONZALES - T07</t>
        </is>
      </c>
    </row>
    <row r="864">
      <c r="A864" s="5" t="inlineStr">
        <is>
          <t>CCAJ-CB11/22/2023</t>
        </is>
      </c>
      <c r="B864" s="6" t="n">
        <v>44951.82215101852</v>
      </c>
      <c r="C864" s="5" t="inlineStr">
        <is>
          <t>3726 MARCELO ROCABADO ROJAS</t>
        </is>
      </c>
      <c r="D864" s="7" t="n"/>
      <c r="E864" s="8" t="n"/>
      <c r="F864" s="9" t="n">
        <v>139894.7</v>
      </c>
      <c r="I864" s="10" t="inlineStr">
        <is>
          <t>EFECTIVO</t>
        </is>
      </c>
      <c r="J864" s="8" t="inlineStr">
        <is>
          <t>4861 BRIAN ABAD FLORES CRUZ</t>
        </is>
      </c>
    </row>
    <row r="865">
      <c r="A865" s="11" t="inlineStr">
        <is>
          <t>SAP</t>
        </is>
      </c>
      <c r="B865" s="3" t="n"/>
      <c r="C865" s="3" t="n"/>
      <c r="D865" s="19">
        <f>358087.14+9674.4</f>
        <v/>
      </c>
      <c r="E865" s="8" t="n"/>
      <c r="F865" s="39">
        <f>SUM(F833:G864)</f>
        <v/>
      </c>
      <c r="H865" s="9" t="n"/>
      <c r="I865" s="10" t="n"/>
      <c r="J865" s="5" t="n"/>
    </row>
    <row r="866">
      <c r="A866" s="13" t="inlineStr">
        <is>
          <t>FECHA</t>
        </is>
      </c>
      <c r="B866" s="13" t="inlineStr">
        <is>
          <t>CIERRE DE CAJA</t>
        </is>
      </c>
      <c r="C866" s="13" t="inlineStr">
        <is>
          <t>IMPORTE</t>
        </is>
      </c>
      <c r="D866" s="7" t="n"/>
      <c r="E866" s="8" t="n"/>
      <c r="H866" s="9" t="n"/>
      <c r="I866" s="10" t="n"/>
      <c r="J866" s="5" t="n"/>
    </row>
    <row r="867" ht="15.75" customHeight="1">
      <c r="D867" s="14" t="n">
        <v>112659582</v>
      </c>
    </row>
    <row r="868" ht="15.75" customHeight="1">
      <c r="D868" s="14" t="n">
        <v>112659621</v>
      </c>
    </row>
    <row r="870">
      <c r="A870" s="1" t="inlineStr">
        <is>
          <t>Cierre Caja</t>
        </is>
      </c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3" t="inlineStr">
        <is>
          <t>Del 26/01/2023</t>
        </is>
      </c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98" t="inlineStr">
        <is>
          <t>Cierre Caja</t>
        </is>
      </c>
      <c r="B872" s="98" t="inlineStr">
        <is>
          <t>Fecha</t>
        </is>
      </c>
      <c r="C872" s="98" t="inlineStr">
        <is>
          <t>Cajero</t>
        </is>
      </c>
      <c r="D872" s="98" t="inlineStr">
        <is>
          <t>Nro Voucher</t>
        </is>
      </c>
      <c r="E872" s="98" t="inlineStr">
        <is>
          <t>Nro Cuenta</t>
        </is>
      </c>
      <c r="F872" s="98" t="inlineStr">
        <is>
          <t>Tipo Ingreso</t>
        </is>
      </c>
      <c r="G872" s="99" t="n"/>
      <c r="H872" s="100" t="n"/>
      <c r="I872" s="98" t="inlineStr">
        <is>
          <t>TIPO DE INGRESO</t>
        </is>
      </c>
      <c r="J872" s="98" t="inlineStr">
        <is>
          <t>Cobrador</t>
        </is>
      </c>
    </row>
    <row r="873">
      <c r="A873" s="101" t="n"/>
      <c r="B873" s="101" t="n"/>
      <c r="C873" s="101" t="n"/>
      <c r="D873" s="101" t="n"/>
      <c r="E873" s="101" t="n"/>
      <c r="F873" s="4" t="inlineStr">
        <is>
          <t>EFECTIVO</t>
        </is>
      </c>
      <c r="G873" s="4" t="inlineStr">
        <is>
          <t>CHEQUE</t>
        </is>
      </c>
      <c r="H873" s="4" t="inlineStr">
        <is>
          <t>TRANSFERENCIA</t>
        </is>
      </c>
      <c r="I873" s="101" t="n"/>
      <c r="J873" s="101" t="n"/>
    </row>
    <row r="874">
      <c r="A874" s="5" t="inlineStr">
        <is>
          <t>CCAJ-CB11/23/2023</t>
        </is>
      </c>
      <c r="B874" s="6" t="n">
        <v>44952.80025695602</v>
      </c>
      <c r="C874" s="5" t="inlineStr">
        <is>
          <t>3726 MARCELO ROCABADO ROJAS</t>
        </is>
      </c>
      <c r="D874" s="7" t="n"/>
      <c r="E874" s="8" t="n"/>
      <c r="G874" s="9" t="n">
        <v>4480</v>
      </c>
      <c r="I874" s="10" t="inlineStr">
        <is>
          <t>CHEQUE</t>
        </is>
      </c>
      <c r="J874" s="5" t="inlineStr">
        <is>
          <t>2378 EDDY DAREN JIMENEZ ROJAS</t>
        </is>
      </c>
    </row>
    <row r="875">
      <c r="A875" s="5" t="inlineStr">
        <is>
          <t>CCAJ-CB11/23/2023</t>
        </is>
      </c>
      <c r="B875" s="6" t="n">
        <v>44952.80025695602</v>
      </c>
      <c r="C875" s="5" t="inlineStr">
        <is>
          <t>3726 MARCELO ROCABADO ROJAS</t>
        </is>
      </c>
      <c r="D875" s="15" t="n">
        <v>23620580152</v>
      </c>
      <c r="E875" s="8" t="inlineStr">
        <is>
          <t>BISA-100070031</t>
        </is>
      </c>
      <c r="H875" s="9" t="n">
        <v>1600</v>
      </c>
      <c r="I875" s="5" t="inlineStr">
        <is>
          <t>DEPÓSITO BANCARIO</t>
        </is>
      </c>
      <c r="J875" s="5" t="inlineStr">
        <is>
          <t>2378 EDDY DAREN JIMENEZ ROJAS</t>
        </is>
      </c>
    </row>
    <row r="876">
      <c r="A876" s="5" t="inlineStr">
        <is>
          <t>CCAJ-CB11/23/2023</t>
        </is>
      </c>
      <c r="B876" s="6" t="n">
        <v>44952.80025695602</v>
      </c>
      <c r="C876" s="5" t="inlineStr">
        <is>
          <t>3726 MARCELO ROCABADO ROJAS</t>
        </is>
      </c>
      <c r="D876" s="15" t="n">
        <v>15970324347</v>
      </c>
      <c r="E876" s="8" t="inlineStr">
        <is>
          <t>BISA-100070031</t>
        </is>
      </c>
      <c r="H876" s="9" t="n">
        <v>6600</v>
      </c>
      <c r="I876" s="5" t="inlineStr">
        <is>
          <t>DEPÓSITO BANCARIO</t>
        </is>
      </c>
      <c r="J876" s="5" t="inlineStr">
        <is>
          <t>2378 EDDY DAREN JIMENEZ ROJAS</t>
        </is>
      </c>
    </row>
    <row r="877">
      <c r="A877" s="5" t="inlineStr">
        <is>
          <t>CCAJ-CB11/23/2023</t>
        </is>
      </c>
      <c r="B877" s="6" t="n">
        <v>44952.80025695602</v>
      </c>
      <c r="C877" s="5" t="inlineStr">
        <is>
          <t>3726 MARCELO ROCABADO ROJAS</t>
        </is>
      </c>
      <c r="D877" s="15" t="n">
        <v>45163219542</v>
      </c>
      <c r="E877" s="8" t="inlineStr">
        <is>
          <t>BISA-100070031</t>
        </is>
      </c>
      <c r="H877" s="9" t="n">
        <v>693</v>
      </c>
      <c r="I877" s="5" t="inlineStr">
        <is>
          <t>DEPÓSITO BANCARIO</t>
        </is>
      </c>
      <c r="J877" s="5" t="inlineStr">
        <is>
          <t>2276 ESTEBAN MAMANI CATORCENO</t>
        </is>
      </c>
    </row>
    <row r="878">
      <c r="A878" s="5" t="inlineStr">
        <is>
          <t>CCAJ-CB11/23/2023</t>
        </is>
      </c>
      <c r="B878" s="6" t="n">
        <v>44952.80025695602</v>
      </c>
      <c r="C878" s="5" t="inlineStr">
        <is>
          <t>3726 MARCELO ROCABADO ROJAS</t>
        </is>
      </c>
      <c r="D878" s="15" t="n">
        <v>45133132734</v>
      </c>
      <c r="E878" s="8" t="inlineStr">
        <is>
          <t>BISA-100070031</t>
        </is>
      </c>
      <c r="H878" s="9" t="n">
        <v>360.96</v>
      </c>
      <c r="I878" s="5" t="inlineStr">
        <is>
          <t>DEPÓSITO BANCARIO</t>
        </is>
      </c>
      <c r="J878" s="5" t="inlineStr">
        <is>
          <t>2276 ESTEBAN MAMANI CATORCENO</t>
        </is>
      </c>
    </row>
    <row r="879">
      <c r="A879" s="5" t="inlineStr">
        <is>
          <t>CCAJ-CB11/23/2023</t>
        </is>
      </c>
      <c r="B879" s="6" t="n">
        <v>44952.80025695602</v>
      </c>
      <c r="C879" s="5" t="inlineStr">
        <is>
          <t>3726 MARCELO ROCABADO ROJAS</t>
        </is>
      </c>
      <c r="D879" s="15" t="n">
        <v>45153126509</v>
      </c>
      <c r="E879" s="8" t="inlineStr">
        <is>
          <t>BISA-100070031</t>
        </is>
      </c>
      <c r="H879" s="9" t="n">
        <v>223.34</v>
      </c>
      <c r="I879" s="5" t="inlineStr">
        <is>
          <t>DEPÓSITO BANCARIO</t>
        </is>
      </c>
      <c r="J879" s="5" t="inlineStr">
        <is>
          <t>2276 ESTEBAN MAMANI CATORCENO</t>
        </is>
      </c>
    </row>
    <row r="880">
      <c r="A880" s="5" t="inlineStr">
        <is>
          <t>CCAJ-CB11/23/2023</t>
        </is>
      </c>
      <c r="B880" s="6" t="n">
        <v>44952.80025695602</v>
      </c>
      <c r="C880" s="5" t="inlineStr">
        <is>
          <t>3726 MARCELO ROCABADO ROJAS</t>
        </is>
      </c>
      <c r="D880" s="15" t="n">
        <v>45133133240</v>
      </c>
      <c r="E880" s="8" t="inlineStr">
        <is>
          <t>BISA-100070031</t>
        </is>
      </c>
      <c r="H880" s="9" t="n">
        <v>93.84</v>
      </c>
      <c r="I880" s="5" t="inlineStr">
        <is>
          <t>DEPÓSITO BANCARIO</t>
        </is>
      </c>
      <c r="J880" s="5" t="inlineStr">
        <is>
          <t>2276 ESTEBAN MAMANI CATORCENO</t>
        </is>
      </c>
    </row>
    <row r="881">
      <c r="A881" s="5" t="inlineStr">
        <is>
          <t>CCAJ-CB11/23/2023</t>
        </is>
      </c>
      <c r="B881" s="6" t="n">
        <v>44952.80025695602</v>
      </c>
      <c r="C881" s="5" t="inlineStr">
        <is>
          <t>3726 MARCELO ROCABADO ROJAS</t>
        </is>
      </c>
      <c r="D881" s="15" t="n">
        <v>53412245394</v>
      </c>
      <c r="E881" s="8" t="inlineStr">
        <is>
          <t>BISA-100070031</t>
        </is>
      </c>
      <c r="H881" s="9" t="n">
        <v>229.57</v>
      </c>
      <c r="I881" s="5" t="inlineStr">
        <is>
          <t>DEPÓSITO BANCARIO</t>
        </is>
      </c>
      <c r="J881" s="5" t="inlineStr">
        <is>
          <t>2276 ESTEBAN MAMANI CATORCENO</t>
        </is>
      </c>
    </row>
    <row r="882">
      <c r="A882" s="5" t="inlineStr">
        <is>
          <t>CCAJ-CB11/23/2023</t>
        </is>
      </c>
      <c r="B882" s="6" t="n">
        <v>44952.80025695602</v>
      </c>
      <c r="C882" s="5" t="inlineStr">
        <is>
          <t>3726 MARCELO ROCABADO ROJAS</t>
        </is>
      </c>
      <c r="D882" s="15" t="n">
        <v>45163220565</v>
      </c>
      <c r="E882" s="8" t="inlineStr">
        <is>
          <t>BISA-100070031</t>
        </is>
      </c>
      <c r="H882" s="9" t="n">
        <v>5464</v>
      </c>
      <c r="I882" s="5" t="inlineStr">
        <is>
          <t>DEPÓSITO BANCARIO</t>
        </is>
      </c>
      <c r="J882" s="5" t="inlineStr">
        <is>
          <t>2378 EDDY DAREN JIMENEZ ROJAS</t>
        </is>
      </c>
    </row>
    <row r="883">
      <c r="A883" s="5" t="inlineStr">
        <is>
          <t>CCAJ-CB11/23/2023</t>
        </is>
      </c>
      <c r="B883" s="6" t="n">
        <v>44952.80025695602</v>
      </c>
      <c r="C883" s="5" t="inlineStr">
        <is>
          <t>3726 MARCELO ROCABADO ROJAS</t>
        </is>
      </c>
      <c r="D883" s="15" t="n">
        <v>45173193632</v>
      </c>
      <c r="E883" s="8" t="inlineStr">
        <is>
          <t>BISA-100070031</t>
        </is>
      </c>
      <c r="H883" s="9" t="n">
        <v>72</v>
      </c>
      <c r="I883" s="5" t="inlineStr">
        <is>
          <t>DEPÓSITO BANCARIO</t>
        </is>
      </c>
      <c r="J883" s="5" t="inlineStr">
        <is>
          <t>2276 ESTEBAN MAMANI CATORCENO</t>
        </is>
      </c>
    </row>
    <row r="884">
      <c r="A884" s="5" t="inlineStr">
        <is>
          <t>CCAJ-CB11/23/2023</t>
        </is>
      </c>
      <c r="B884" s="6" t="n">
        <v>44952.80025695602</v>
      </c>
      <c r="C884" s="5" t="inlineStr">
        <is>
          <t>3726 MARCELO ROCABADO ROJAS</t>
        </is>
      </c>
      <c r="D884" s="15" t="n">
        <v>451531263551</v>
      </c>
      <c r="E884" s="8" t="inlineStr">
        <is>
          <t>BISA-100070031</t>
        </is>
      </c>
      <c r="H884" s="9" t="n">
        <v>2279.34</v>
      </c>
      <c r="I884" s="5" t="inlineStr">
        <is>
          <t>DEPÓSITO BANCARIO</t>
        </is>
      </c>
      <c r="J884" s="5" t="inlineStr">
        <is>
          <t>2276 ESTEBAN MAMANI CATORCENO</t>
        </is>
      </c>
    </row>
    <row r="885">
      <c r="A885" s="5" t="inlineStr">
        <is>
          <t>CCAJ-CB11/23/2023</t>
        </is>
      </c>
      <c r="B885" s="6" t="n">
        <v>44952.80025695602</v>
      </c>
      <c r="C885" s="5" t="inlineStr">
        <is>
          <t>3726 MARCELO ROCABADO ROJAS</t>
        </is>
      </c>
      <c r="D885" s="15" t="n">
        <v>451531263552</v>
      </c>
      <c r="E885" s="8" t="inlineStr">
        <is>
          <t>BISA-100070031</t>
        </is>
      </c>
      <c r="H885" s="9" t="n">
        <v>4864.6</v>
      </c>
      <c r="I885" s="5" t="inlineStr">
        <is>
          <t>DEPÓSITO BANCARIO</t>
        </is>
      </c>
      <c r="J885" s="5" t="inlineStr">
        <is>
          <t>2276 ESTEBAN MAMANI CATORCENO</t>
        </is>
      </c>
    </row>
    <row r="886">
      <c r="A886" s="5" t="inlineStr">
        <is>
          <t>CCAJ-CB11/23/2023</t>
        </is>
      </c>
      <c r="B886" s="6" t="n">
        <v>44952.80025695602</v>
      </c>
      <c r="C886" s="5" t="inlineStr">
        <is>
          <t>3726 MARCELO ROCABADO ROJAS</t>
        </is>
      </c>
      <c r="D886" s="15" t="n">
        <v>451531263553</v>
      </c>
      <c r="E886" s="8" t="inlineStr">
        <is>
          <t>BISA-100070031</t>
        </is>
      </c>
      <c r="H886" s="9" t="n">
        <v>9089.5</v>
      </c>
      <c r="I886" s="5" t="inlineStr">
        <is>
          <t>DEPÓSITO BANCARIO</t>
        </is>
      </c>
      <c r="J886" s="5" t="inlineStr">
        <is>
          <t>2276 ESTEBAN MAMANI CATORCENO</t>
        </is>
      </c>
    </row>
    <row r="887">
      <c r="A887" s="5" t="inlineStr">
        <is>
          <t>CCAJ-CB11/23/2023</t>
        </is>
      </c>
      <c r="B887" s="6" t="n">
        <v>44952.80025695602</v>
      </c>
      <c r="C887" s="5" t="inlineStr">
        <is>
          <t>3726 MARCELO ROCABADO ROJAS</t>
        </is>
      </c>
      <c r="D887" s="15" t="n">
        <v>451531263554</v>
      </c>
      <c r="E887" s="8" t="inlineStr">
        <is>
          <t>BISA-100070031</t>
        </is>
      </c>
      <c r="H887" s="9" t="n">
        <v>6731.92</v>
      </c>
      <c r="I887" s="5" t="inlineStr">
        <is>
          <t>DEPÓSITO BANCARIO</t>
        </is>
      </c>
      <c r="J887" s="5" t="inlineStr">
        <is>
          <t>2276 ESTEBAN MAMANI CATORCENO</t>
        </is>
      </c>
    </row>
    <row r="888">
      <c r="A888" s="5" t="inlineStr">
        <is>
          <t>CCAJ-CB11/23/2023</t>
        </is>
      </c>
      <c r="B888" s="6" t="n">
        <v>44952.80025695602</v>
      </c>
      <c r="C888" s="5" t="inlineStr">
        <is>
          <t>3726 MARCELO ROCABADO ROJAS</t>
        </is>
      </c>
      <c r="D888" s="15" t="n">
        <v>451531263555</v>
      </c>
      <c r="E888" s="8" t="inlineStr">
        <is>
          <t>BISA-100070031</t>
        </is>
      </c>
      <c r="H888" s="9" t="n">
        <v>2230.56</v>
      </c>
      <c r="I888" s="5" t="inlineStr">
        <is>
          <t>DEPÓSITO BANCARIO</t>
        </is>
      </c>
      <c r="J888" s="5" t="inlineStr">
        <is>
          <t>2276 ESTEBAN MAMANI CATORCENO</t>
        </is>
      </c>
    </row>
    <row r="889">
      <c r="A889" s="5" t="inlineStr">
        <is>
          <t>CCAJ-CB11/23/2023</t>
        </is>
      </c>
      <c r="B889" s="6" t="n">
        <v>44952.80025695602</v>
      </c>
      <c r="C889" s="5" t="inlineStr">
        <is>
          <t>3726 MARCELO ROCABADO ROJAS</t>
        </is>
      </c>
      <c r="D889" s="15" t="n">
        <v>451531263556</v>
      </c>
      <c r="E889" s="8" t="inlineStr">
        <is>
          <t>BISA-100070031</t>
        </is>
      </c>
      <c r="H889" s="9" t="n">
        <v>5240.6</v>
      </c>
      <c r="I889" s="5" t="inlineStr">
        <is>
          <t>DEPÓSITO BANCARIO</t>
        </is>
      </c>
      <c r="J889" s="5" t="inlineStr">
        <is>
          <t>2276 ESTEBAN MAMANI CATORCENO</t>
        </is>
      </c>
    </row>
    <row r="890">
      <c r="A890" s="5" t="inlineStr">
        <is>
          <t>CCAJ-CB11/23/2023</t>
        </is>
      </c>
      <c r="B890" s="6" t="n">
        <v>44952.80025695602</v>
      </c>
      <c r="C890" s="5" t="inlineStr">
        <is>
          <t>3726 MARCELO ROCABADO ROJAS</t>
        </is>
      </c>
      <c r="D890" s="15" t="n">
        <v>45123264355</v>
      </c>
      <c r="E890" s="8" t="inlineStr">
        <is>
          <t>BISA-100070031</t>
        </is>
      </c>
      <c r="H890" s="9" t="n">
        <v>4800</v>
      </c>
      <c r="I890" s="5" t="inlineStr">
        <is>
          <t>DEPÓSITO BANCARIO</t>
        </is>
      </c>
      <c r="J890" s="5" t="inlineStr">
        <is>
          <t>2378 EDDY DAREN JIMENEZ ROJAS</t>
        </is>
      </c>
    </row>
    <row r="891">
      <c r="A891" s="5" t="inlineStr">
        <is>
          <t>CCAJ-CB11/23/2023</t>
        </is>
      </c>
      <c r="B891" s="6" t="n">
        <v>44952.80025695602</v>
      </c>
      <c r="C891" s="5" t="inlineStr">
        <is>
          <t>3726 MARCELO ROCABADO ROJAS</t>
        </is>
      </c>
      <c r="D891" s="15" t="n">
        <v>451435500392</v>
      </c>
      <c r="E891" s="8" t="inlineStr">
        <is>
          <t>BISA-100070031</t>
        </is>
      </c>
      <c r="H891" s="9" t="n">
        <v>154</v>
      </c>
      <c r="I891" s="5" t="inlineStr">
        <is>
          <t>DEPÓSITO BANCARIO</t>
        </is>
      </c>
      <c r="J891" s="5" t="inlineStr">
        <is>
          <t>2276 ESTEBAN MAMANI CATORCENO</t>
        </is>
      </c>
    </row>
    <row r="892">
      <c r="A892" s="5" t="inlineStr">
        <is>
          <t>CCAJ-CB11/23/2023</t>
        </is>
      </c>
      <c r="B892" s="6" t="n">
        <v>44952.80025695602</v>
      </c>
      <c r="C892" s="5" t="inlineStr">
        <is>
          <t>3726 MARCELO ROCABADO ROJAS</t>
        </is>
      </c>
      <c r="D892" s="15" t="n">
        <v>45133133575</v>
      </c>
      <c r="E892" s="8" t="inlineStr">
        <is>
          <t>BISA-100070031</t>
        </is>
      </c>
      <c r="H892" s="9" t="n">
        <v>281.08</v>
      </c>
      <c r="I892" s="5" t="inlineStr">
        <is>
          <t>DEPÓSITO BANCARIO</t>
        </is>
      </c>
      <c r="J892" s="5" t="inlineStr">
        <is>
          <t>2276 ESTEBAN MAMANI CATORCENO</t>
        </is>
      </c>
    </row>
    <row r="893">
      <c r="A893" s="5" t="inlineStr">
        <is>
          <t>CCAJ-CB11/23/2023</t>
        </is>
      </c>
      <c r="B893" s="6" t="n">
        <v>44952.80025695602</v>
      </c>
      <c r="C893" s="5" t="inlineStr">
        <is>
          <t>3726 MARCELO ROCABADO ROJAS</t>
        </is>
      </c>
      <c r="D893" s="7" t="n"/>
      <c r="E893" s="8" t="n"/>
      <c r="F893" s="9" t="n">
        <v>5043.4</v>
      </c>
      <c r="I893" s="10" t="inlineStr">
        <is>
          <t>EFECTIVO</t>
        </is>
      </c>
      <c r="J893" s="5" t="inlineStr">
        <is>
          <t>2281 ANGEL DONATO GONZALES CONDORI</t>
        </is>
      </c>
    </row>
    <row r="894">
      <c r="A894" s="5" t="inlineStr">
        <is>
          <t>CCAJ-CB11/23/2023</t>
        </is>
      </c>
      <c r="B894" s="6" t="n">
        <v>44952.80025695602</v>
      </c>
      <c r="C894" s="5" t="inlineStr">
        <is>
          <t>3726 MARCELO ROCABADO ROJAS</t>
        </is>
      </c>
      <c r="D894" s="7" t="n"/>
      <c r="E894" s="8" t="n"/>
      <c r="F894" s="9" t="n">
        <v>61668.3</v>
      </c>
      <c r="I894" s="10" t="inlineStr">
        <is>
          <t>EFECTIVO</t>
        </is>
      </c>
      <c r="J894" s="8" t="inlineStr">
        <is>
          <t>2287 OLVER VACA ARCHONDO</t>
        </is>
      </c>
    </row>
    <row r="895">
      <c r="A895" s="5" t="inlineStr">
        <is>
          <t>CCAJ-CB11/23/2023</t>
        </is>
      </c>
      <c r="B895" s="6" t="n">
        <v>44952.80025695602</v>
      </c>
      <c r="C895" s="5" t="inlineStr">
        <is>
          <t>3726 MARCELO ROCABADO ROJAS</t>
        </is>
      </c>
      <c r="D895" s="7" t="n"/>
      <c r="E895" s="8" t="n"/>
      <c r="F895" s="9" t="n">
        <v>26863.2</v>
      </c>
      <c r="I895" s="10" t="inlineStr">
        <is>
          <t>EFECTIVO</t>
        </is>
      </c>
      <c r="J895" s="5" t="inlineStr">
        <is>
          <t>2378 EDDY DAREN JIMENEZ ROJAS</t>
        </is>
      </c>
    </row>
    <row r="896">
      <c r="A896" s="5" t="inlineStr">
        <is>
          <t>CCAJ-CB11/23/2023</t>
        </is>
      </c>
      <c r="B896" s="6" t="n">
        <v>44952.80025695602</v>
      </c>
      <c r="C896" s="5" t="inlineStr">
        <is>
          <t>3726 MARCELO ROCABADO ROJAS</t>
        </is>
      </c>
      <c r="D896" s="7" t="n"/>
      <c r="E896" s="8" t="n"/>
      <c r="F896" s="9" t="n">
        <v>21008.5</v>
      </c>
      <c r="I896" s="10" t="inlineStr">
        <is>
          <t>EFECTIVO</t>
        </is>
      </c>
      <c r="J896" s="8" t="inlineStr">
        <is>
          <t>2383 MAURO FELIPE CARICARI</t>
        </is>
      </c>
    </row>
    <row r="897">
      <c r="A897" s="5" t="inlineStr">
        <is>
          <t>CCAJ-CB11/23/2023</t>
        </is>
      </c>
      <c r="B897" s="6" t="n">
        <v>44952.80025695602</v>
      </c>
      <c r="C897" s="5" t="inlineStr">
        <is>
          <t>3726 MARCELO ROCABADO ROJAS</t>
        </is>
      </c>
      <c r="D897" s="7" t="n"/>
      <c r="E897" s="8" t="n"/>
      <c r="F897" s="9" t="n">
        <v>16250.1</v>
      </c>
      <c r="I897" s="10" t="inlineStr">
        <is>
          <t>EFECTIVO</t>
        </is>
      </c>
      <c r="J897" s="5" t="inlineStr">
        <is>
          <t>2537 JUAN CARLOS REVOLLO RODRIGUEZ</t>
        </is>
      </c>
    </row>
    <row r="898">
      <c r="A898" s="5" t="inlineStr">
        <is>
          <t>CCAJ-CB11/23/2023</t>
        </is>
      </c>
      <c r="B898" s="6" t="n">
        <v>44952.80025695602</v>
      </c>
      <c r="C898" s="5" t="inlineStr">
        <is>
          <t>3726 MARCELO ROCABADO ROJAS</t>
        </is>
      </c>
      <c r="D898" s="7" t="n"/>
      <c r="E898" s="8" t="n"/>
      <c r="F898" s="9" t="n">
        <v>20475.5</v>
      </c>
      <c r="I898" s="10" t="inlineStr">
        <is>
          <t>EFECTIVO</t>
        </is>
      </c>
      <c r="J898" s="5" t="inlineStr">
        <is>
          <t>2539 JUAN CARLOS ANGULO ROJAS</t>
        </is>
      </c>
    </row>
    <row r="899">
      <c r="A899" s="5" t="inlineStr">
        <is>
          <t>CCAJ-CB11/23/2023</t>
        </is>
      </c>
      <c r="B899" s="6" t="n">
        <v>44952.80025695602</v>
      </c>
      <c r="C899" s="5" t="inlineStr">
        <is>
          <t>3726 MARCELO ROCABADO ROJAS</t>
        </is>
      </c>
      <c r="D899" s="7" t="n"/>
      <c r="E899" s="8" t="n"/>
      <c r="F899" s="9" t="n">
        <v>18344.5</v>
      </c>
      <c r="I899" s="10" t="inlineStr">
        <is>
          <t>EFECTIVO</t>
        </is>
      </c>
      <c r="J899" s="5" t="inlineStr">
        <is>
          <t>2676 RUDDY AUGUSTO BASTO ZURITA</t>
        </is>
      </c>
    </row>
    <row r="900">
      <c r="A900" s="5" t="inlineStr">
        <is>
          <t>CCAJ-CB11/23/2023</t>
        </is>
      </c>
      <c r="B900" s="6" t="n">
        <v>44952.80025695602</v>
      </c>
      <c r="C900" s="5" t="inlineStr">
        <is>
          <t>3726 MARCELO ROCABADO ROJAS</t>
        </is>
      </c>
      <c r="D900" s="7" t="n"/>
      <c r="E900" s="8" t="n"/>
      <c r="F900" s="9" t="n">
        <v>13502.1</v>
      </c>
      <c r="I900" s="10" t="inlineStr">
        <is>
          <t>EFECTIVO</t>
        </is>
      </c>
      <c r="J900" s="8" t="inlineStr">
        <is>
          <t>2941 EFRAIN MAMANI CAMIÑO</t>
        </is>
      </c>
    </row>
    <row r="901">
      <c r="A901" s="5" t="inlineStr">
        <is>
          <t>CCAJ-CB11/23/2023</t>
        </is>
      </c>
      <c r="B901" s="6" t="n">
        <v>44952.80025695602</v>
      </c>
      <c r="C901" s="5" t="inlineStr">
        <is>
          <t>3726 MARCELO ROCABADO ROJAS</t>
        </is>
      </c>
      <c r="D901" s="7" t="n"/>
      <c r="E901" s="8" t="n"/>
      <c r="F901" s="9" t="n">
        <v>12865.3</v>
      </c>
      <c r="I901" s="10" t="inlineStr">
        <is>
          <t>EFECTIVO</t>
        </is>
      </c>
      <c r="J901" s="5" t="inlineStr">
        <is>
          <t>2979 ROBERTO CARLOS QUINTEROS FLORES</t>
        </is>
      </c>
    </row>
    <row r="902">
      <c r="A902" s="5" t="inlineStr">
        <is>
          <t>CCAJ-CB11/23/2023</t>
        </is>
      </c>
      <c r="B902" s="6" t="n">
        <v>44952.80025695602</v>
      </c>
      <c r="C902" s="5" t="inlineStr">
        <is>
          <t>3726 MARCELO ROCABADO ROJAS</t>
        </is>
      </c>
      <c r="D902" s="7" t="n"/>
      <c r="E902" s="8" t="n"/>
      <c r="F902" s="9" t="n">
        <v>11002.5</v>
      </c>
      <c r="I902" s="10" t="inlineStr">
        <is>
          <t>EFECTIVO</t>
        </is>
      </c>
      <c r="J902" s="8" t="inlineStr">
        <is>
          <t>4269 JULY GONZALES - T01</t>
        </is>
      </c>
    </row>
    <row r="903">
      <c r="A903" s="5" t="inlineStr">
        <is>
          <t>CCAJ-CB11/23/2023</t>
        </is>
      </c>
      <c r="B903" s="6" t="n">
        <v>44952.80025695602</v>
      </c>
      <c r="C903" s="5" t="inlineStr">
        <is>
          <t>3726 MARCELO ROCABADO ROJAS</t>
        </is>
      </c>
      <c r="D903" s="7" t="n"/>
      <c r="E903" s="8" t="n"/>
      <c r="F903" s="9" t="n">
        <v>9152.6</v>
      </c>
      <c r="I903" s="10" t="inlineStr">
        <is>
          <t>EFECTIVO</t>
        </is>
      </c>
      <c r="J903" s="8" t="inlineStr">
        <is>
          <t>4269 JULY GONZALES - T02</t>
        </is>
      </c>
    </row>
    <row r="904">
      <c r="A904" s="5" t="inlineStr">
        <is>
          <t>CCAJ-CB11/23/2023</t>
        </is>
      </c>
      <c r="B904" s="6" t="n">
        <v>44952.80025695602</v>
      </c>
      <c r="C904" s="5" t="inlineStr">
        <is>
          <t>3726 MARCELO ROCABADO ROJAS</t>
        </is>
      </c>
      <c r="D904" s="7" t="n"/>
      <c r="E904" s="8" t="n"/>
      <c r="F904" s="9" t="n">
        <v>6298.1</v>
      </c>
      <c r="I904" s="10" t="inlineStr">
        <is>
          <t>EFECTIVO</t>
        </is>
      </c>
      <c r="J904" s="8" t="inlineStr">
        <is>
          <t>4269 JULY GONZALES - T03</t>
        </is>
      </c>
    </row>
    <row r="905">
      <c r="A905" s="5" t="inlineStr">
        <is>
          <t>CCAJ-CB11/23/2023</t>
        </is>
      </c>
      <c r="B905" s="6" t="n">
        <v>44952.80025695602</v>
      </c>
      <c r="C905" s="5" t="inlineStr">
        <is>
          <t>3726 MARCELO ROCABADO ROJAS</t>
        </is>
      </c>
      <c r="D905" s="7" t="n"/>
      <c r="E905" s="8" t="n"/>
      <c r="F905" s="9" t="n">
        <v>2257.8</v>
      </c>
      <c r="I905" s="10" t="inlineStr">
        <is>
          <t>EFECTIVO</t>
        </is>
      </c>
      <c r="J905" s="8" t="inlineStr">
        <is>
          <t>4269 JULY GONZALES - T04</t>
        </is>
      </c>
    </row>
    <row r="906">
      <c r="A906" s="5" t="inlineStr">
        <is>
          <t>CCAJ-CB11/23/2023</t>
        </is>
      </c>
      <c r="B906" s="6" t="n">
        <v>44952.80025695602</v>
      </c>
      <c r="C906" s="5" t="inlineStr">
        <is>
          <t>3726 MARCELO ROCABADO ROJAS</t>
        </is>
      </c>
      <c r="D906" s="7" t="n"/>
      <c r="E906" s="8" t="n"/>
      <c r="F906" s="9" t="n">
        <v>16937.3</v>
      </c>
      <c r="I906" s="10" t="inlineStr">
        <is>
          <t>EFECTIVO</t>
        </is>
      </c>
      <c r="J906" s="8" t="inlineStr">
        <is>
          <t>4269 JULY GONZALES - T05</t>
        </is>
      </c>
    </row>
    <row r="907">
      <c r="A907" s="5" t="inlineStr">
        <is>
          <t>CCAJ-CB11/23/2023</t>
        </is>
      </c>
      <c r="B907" s="6" t="n">
        <v>44952.80025695602</v>
      </c>
      <c r="C907" s="5" t="inlineStr">
        <is>
          <t>3726 MARCELO ROCABADO ROJAS</t>
        </is>
      </c>
      <c r="D907" s="7" t="n"/>
      <c r="E907" s="8" t="n"/>
      <c r="F907" s="9" t="n">
        <v>12091</v>
      </c>
      <c r="I907" s="10" t="inlineStr">
        <is>
          <t>EFECTIVO</t>
        </is>
      </c>
      <c r="J907" s="8" t="inlineStr">
        <is>
          <t>4269 JULY GONZALES - T06</t>
        </is>
      </c>
    </row>
    <row r="908">
      <c r="A908" s="5" t="inlineStr">
        <is>
          <t>CCAJ-CB11/23/2023</t>
        </is>
      </c>
      <c r="B908" s="6" t="n">
        <v>44952.80025695602</v>
      </c>
      <c r="C908" s="5" t="inlineStr">
        <is>
          <t>3726 MARCELO ROCABADO ROJAS</t>
        </is>
      </c>
      <c r="D908" s="7" t="n"/>
      <c r="E908" s="8" t="n"/>
      <c r="F908" s="9" t="n">
        <v>51970.4</v>
      </c>
      <c r="I908" s="10" t="inlineStr">
        <is>
          <t>EFECTIVO</t>
        </is>
      </c>
      <c r="J908" s="8" t="inlineStr">
        <is>
          <t>4861 BRIAN ABAD FLORES CRUZ</t>
        </is>
      </c>
    </row>
    <row r="909">
      <c r="A909" s="5" t="inlineStr">
        <is>
          <t>CCAJ-CB11/23/2023</t>
        </is>
      </c>
      <c r="B909" s="6" t="n">
        <v>44952.80025695602</v>
      </c>
      <c r="C909" s="5" t="inlineStr">
        <is>
          <t>3726 MARCELO ROCABADO ROJAS</t>
        </is>
      </c>
      <c r="D909" s="7" t="n"/>
      <c r="E909" s="8" t="n"/>
      <c r="F909" s="9" t="n">
        <v>6490.1</v>
      </c>
      <c r="I909" s="10" t="inlineStr">
        <is>
          <t>EFECTIVO</t>
        </is>
      </c>
      <c r="J909" s="5" t="inlineStr">
        <is>
          <t>4771 CHRISTIAN LEDEZMA - T09</t>
        </is>
      </c>
    </row>
    <row r="910">
      <c r="A910" s="5" t="inlineStr">
        <is>
          <t>CCAJ-CB11/23/2023</t>
        </is>
      </c>
      <c r="B910" s="6" t="n">
        <v>44952.80025695602</v>
      </c>
      <c r="C910" s="5" t="inlineStr">
        <is>
          <t>3726 MARCELO ROCABADO ROJAS</t>
        </is>
      </c>
      <c r="D910" s="7" t="n"/>
      <c r="E910" s="8" t="n"/>
      <c r="F910" s="9" t="n">
        <v>15585.6</v>
      </c>
      <c r="I910" s="10" t="inlineStr">
        <is>
          <t>EFECTIVO</t>
        </is>
      </c>
      <c r="J910" s="5" t="inlineStr">
        <is>
          <t>4771 CHRISTIAN LEDEZMA - T10</t>
        </is>
      </c>
    </row>
    <row r="911">
      <c r="A911" s="11" t="inlineStr">
        <is>
          <t>SAP</t>
        </is>
      </c>
      <c r="B911" s="3" t="n"/>
      <c r="C911" s="3" t="n"/>
      <c r="D911" s="19">
        <f>330198.3+2088</f>
        <v/>
      </c>
      <c r="E911" s="8" t="n"/>
      <c r="F911" s="12">
        <f>SUM(F874:G910)</f>
        <v/>
      </c>
      <c r="H911" s="9" t="n"/>
      <c r="I911" s="10" t="n"/>
      <c r="J911" s="5" t="n"/>
    </row>
    <row r="912">
      <c r="A912" s="13" t="inlineStr">
        <is>
          <t>FECHA</t>
        </is>
      </c>
      <c r="B912" s="13" t="inlineStr">
        <is>
          <t>CIERRE DE CAJA</t>
        </is>
      </c>
      <c r="C912" s="13" t="inlineStr">
        <is>
          <t>IMPORTE</t>
        </is>
      </c>
      <c r="D912" s="7" t="n"/>
      <c r="E912" s="8" t="n"/>
      <c r="H912" s="9" t="n"/>
      <c r="I912" s="10" t="n"/>
      <c r="J912" s="5" t="n"/>
    </row>
    <row r="913" ht="15.75" customHeight="1">
      <c r="D913" s="14" t="n">
        <v>112672151</v>
      </c>
    </row>
    <row r="914" ht="15.75" customHeight="1">
      <c r="D914" s="14" t="n">
        <v>112672197</v>
      </c>
    </row>
    <row r="916">
      <c r="A916" s="1" t="inlineStr">
        <is>
          <t>Cierre Caja</t>
        </is>
      </c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3" t="inlineStr">
        <is>
          <t>Del 27/01/2023</t>
        </is>
      </c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98" t="inlineStr">
        <is>
          <t>Cierre Caja</t>
        </is>
      </c>
      <c r="B918" s="98" t="inlineStr">
        <is>
          <t>Fecha</t>
        </is>
      </c>
      <c r="C918" s="98" t="inlineStr">
        <is>
          <t>Cajero</t>
        </is>
      </c>
      <c r="D918" s="98" t="inlineStr">
        <is>
          <t>Nro Voucher</t>
        </is>
      </c>
      <c r="E918" s="98" t="inlineStr">
        <is>
          <t>Nro Cuenta</t>
        </is>
      </c>
      <c r="F918" s="98" t="inlineStr">
        <is>
          <t>Tipo Ingreso</t>
        </is>
      </c>
      <c r="G918" s="99" t="n"/>
      <c r="H918" s="100" t="n"/>
      <c r="I918" s="98" t="inlineStr">
        <is>
          <t>TIPO DE INGRESO</t>
        </is>
      </c>
      <c r="J918" s="98" t="inlineStr">
        <is>
          <t>Cobrador</t>
        </is>
      </c>
    </row>
    <row r="919">
      <c r="A919" s="101" t="n"/>
      <c r="B919" s="101" t="n"/>
      <c r="C919" s="101" t="n"/>
      <c r="D919" s="101" t="n"/>
      <c r="E919" s="101" t="n"/>
      <c r="F919" s="4" t="inlineStr">
        <is>
          <t>EFECTIVO</t>
        </is>
      </c>
      <c r="G919" s="4" t="inlineStr">
        <is>
          <t>CHEQUE</t>
        </is>
      </c>
      <c r="H919" s="4" t="inlineStr">
        <is>
          <t>TRANSFERENCIA</t>
        </is>
      </c>
      <c r="I919" s="101" t="n"/>
      <c r="J919" s="101" t="n"/>
    </row>
    <row r="920">
      <c r="A920" s="5" t="inlineStr">
        <is>
          <t>CCAJ-CB11/24/2023</t>
        </is>
      </c>
      <c r="B920" s="6" t="n">
        <v>44953.82632893518</v>
      </c>
      <c r="C920" s="5" t="inlineStr">
        <is>
          <t>3726 MARCELO ROCABADO ROJAS</t>
        </is>
      </c>
      <c r="D920" s="7" t="n"/>
      <c r="E920" s="8" t="n"/>
      <c r="G920" s="9" t="n">
        <v>315.42</v>
      </c>
      <c r="I920" s="10" t="inlineStr">
        <is>
          <t>CHEQUE</t>
        </is>
      </c>
      <c r="J920" s="8" t="inlineStr">
        <is>
          <t>2941 EFRAIN MAMANI CAMIÑO</t>
        </is>
      </c>
    </row>
    <row r="921">
      <c r="A921" s="5" t="inlineStr">
        <is>
          <t>CCAJ-CB11/24/2023</t>
        </is>
      </c>
      <c r="B921" s="6" t="n">
        <v>44953.82632893518</v>
      </c>
      <c r="C921" s="5" t="inlineStr">
        <is>
          <t>3726 MARCELO ROCABADO ROJAS</t>
        </is>
      </c>
      <c r="D921" s="7" t="n"/>
      <c r="E921" s="8" t="n"/>
      <c r="G921" s="9" t="n">
        <v>1247.21</v>
      </c>
      <c r="I921" s="10" t="inlineStr">
        <is>
          <t>CHEQUE</t>
        </is>
      </c>
      <c r="J921" s="8" t="inlineStr">
        <is>
          <t>4861 BRIAN ABAD FLORES CRUZ</t>
        </is>
      </c>
    </row>
    <row r="922">
      <c r="A922" s="5" t="inlineStr">
        <is>
          <t>CCAJ-CB11/24/2023</t>
        </is>
      </c>
      <c r="B922" s="6" t="n">
        <v>44953.82632893518</v>
      </c>
      <c r="C922" s="5" t="inlineStr">
        <is>
          <t>3726 MARCELO ROCABADO ROJAS</t>
        </is>
      </c>
      <c r="D922" s="7" t="n">
        <v>45143502660</v>
      </c>
      <c r="E922" s="8" t="inlineStr">
        <is>
          <t>BISA-100070031</t>
        </is>
      </c>
      <c r="H922" s="9" t="n">
        <v>41920</v>
      </c>
      <c r="I922" s="5" t="inlineStr">
        <is>
          <t>DEPÓSITO BANCARIO</t>
        </is>
      </c>
      <c r="J922" s="5" t="inlineStr">
        <is>
          <t>2378 EDDY DAREN JIMENEZ ROJAS</t>
        </is>
      </c>
    </row>
    <row r="923">
      <c r="A923" s="5" t="inlineStr">
        <is>
          <t>CCAJ-CB11/24/2023</t>
        </is>
      </c>
      <c r="B923" s="6" t="n">
        <v>44953.82632893518</v>
      </c>
      <c r="C923" s="5" t="inlineStr">
        <is>
          <t>3726 MARCELO ROCABADO ROJAS</t>
        </is>
      </c>
      <c r="D923" s="15" t="n">
        <v>45113281942</v>
      </c>
      <c r="E923" s="8" t="inlineStr">
        <is>
          <t>BISA-100070031</t>
        </is>
      </c>
      <c r="H923" s="9" t="n">
        <v>84</v>
      </c>
      <c r="I923" s="5" t="inlineStr">
        <is>
          <t>DEPÓSITO BANCARIO</t>
        </is>
      </c>
      <c r="J923" s="5" t="inlineStr">
        <is>
          <t>2276 ESTEBAN MAMANI CATORCENO</t>
        </is>
      </c>
    </row>
    <row r="924">
      <c r="A924" s="5" t="inlineStr">
        <is>
          <t>CCAJ-CB11/24/2023</t>
        </is>
      </c>
      <c r="B924" s="6" t="n">
        <v>44953.82632893518</v>
      </c>
      <c r="C924" s="5" t="inlineStr">
        <is>
          <t>3726 MARCELO ROCABADO ROJAS</t>
        </is>
      </c>
      <c r="D924" s="15" t="n">
        <v>45163222381</v>
      </c>
      <c r="E924" s="8" t="inlineStr">
        <is>
          <t>BISA-100070031</t>
        </is>
      </c>
      <c r="H924" s="9" t="n">
        <v>243.98</v>
      </c>
      <c r="I924" s="5" t="inlineStr">
        <is>
          <t>DEPÓSITO BANCARIO</t>
        </is>
      </c>
      <c r="J924" s="5" t="inlineStr">
        <is>
          <t>2276 ESTEBAN MAMANI CATORCENO</t>
        </is>
      </c>
    </row>
    <row r="925">
      <c r="A925" s="5" t="inlineStr">
        <is>
          <t>CCAJ-CB11/24/2023</t>
        </is>
      </c>
      <c r="B925" s="6" t="n">
        <v>44953.82632893518</v>
      </c>
      <c r="C925" s="5" t="inlineStr">
        <is>
          <t>3726 MARCELO ROCABADO ROJAS</t>
        </is>
      </c>
      <c r="D925" s="15" t="n">
        <v>45163220459</v>
      </c>
      <c r="E925" s="8" t="inlineStr">
        <is>
          <t>BISA-100070049</t>
        </is>
      </c>
      <c r="H925" s="9" t="n">
        <v>1348.21</v>
      </c>
      <c r="I925" s="5" t="inlineStr">
        <is>
          <t>DEPÓSITO BANCARIO</t>
        </is>
      </c>
      <c r="J925" s="5" t="inlineStr">
        <is>
          <t>2378 EDDY DAREN JIMENEZ ROJAS</t>
        </is>
      </c>
    </row>
    <row r="926">
      <c r="A926" s="5" t="inlineStr">
        <is>
          <t>CCAJ-CB11/24/2023</t>
        </is>
      </c>
      <c r="B926" s="6" t="n">
        <v>44953.82632893518</v>
      </c>
      <c r="C926" s="5" t="inlineStr">
        <is>
          <t>3726 MARCELO ROCABADO ROJAS</t>
        </is>
      </c>
      <c r="D926" s="15" t="n">
        <v>15980375618</v>
      </c>
      <c r="E926" s="8" t="inlineStr">
        <is>
          <t>BISA-100070031</t>
        </is>
      </c>
      <c r="H926" s="9" t="n">
        <v>10000</v>
      </c>
      <c r="I926" s="5" t="inlineStr">
        <is>
          <t>DEPÓSITO BANCARIO</t>
        </is>
      </c>
      <c r="J926" s="5" t="inlineStr">
        <is>
          <t>2378 EDDY DAREN JIMENEZ ROJAS</t>
        </is>
      </c>
    </row>
    <row r="927">
      <c r="A927" s="5" t="inlineStr">
        <is>
          <t>CCAJ-CB11/24/2023</t>
        </is>
      </c>
      <c r="B927" s="6" t="n">
        <v>44953.82632893518</v>
      </c>
      <c r="C927" s="5" t="inlineStr">
        <is>
          <t>3726 MARCELO ROCABADO ROJAS</t>
        </is>
      </c>
      <c r="D927" s="15" t="n">
        <v>45123266156</v>
      </c>
      <c r="E927" s="8" t="inlineStr">
        <is>
          <t>BISA-100070031</t>
        </is>
      </c>
      <c r="H927" s="9" t="n">
        <v>2000</v>
      </c>
      <c r="I927" s="5" t="inlineStr">
        <is>
          <t>DEPÓSITO BANCARIO</t>
        </is>
      </c>
      <c r="J927" s="5" t="inlineStr">
        <is>
          <t>2378 EDDY DAREN JIMENEZ ROJAS</t>
        </is>
      </c>
    </row>
    <row r="928">
      <c r="A928" s="5" t="inlineStr">
        <is>
          <t>CCAJ-CB11/24/2023</t>
        </is>
      </c>
      <c r="B928" s="6" t="n">
        <v>44953.82632893518</v>
      </c>
      <c r="C928" s="5" t="inlineStr">
        <is>
          <t>3726 MARCELO ROCABADO ROJAS</t>
        </is>
      </c>
      <c r="D928" s="15" t="n">
        <v>45153128765</v>
      </c>
      <c r="E928" s="8" t="inlineStr">
        <is>
          <t>BISA-100070031</t>
        </is>
      </c>
      <c r="H928" s="9" t="n">
        <v>2000</v>
      </c>
      <c r="I928" s="5" t="inlineStr">
        <is>
          <t>DEPÓSITO BANCARIO</t>
        </is>
      </c>
      <c r="J928" s="5" t="inlineStr">
        <is>
          <t>2378 EDDY DAREN JIMENEZ ROJAS</t>
        </is>
      </c>
    </row>
    <row r="929">
      <c r="A929" s="5" t="inlineStr">
        <is>
          <t>CCAJ-CB11/24/2023</t>
        </is>
      </c>
      <c r="B929" s="6" t="n">
        <v>44953.82632893518</v>
      </c>
      <c r="C929" s="5" t="inlineStr">
        <is>
          <t>3726 MARCELO ROCABADO ROJAS</t>
        </is>
      </c>
      <c r="D929" s="15" t="n">
        <v>45123266229</v>
      </c>
      <c r="E929" s="8" t="inlineStr">
        <is>
          <t>BISA-100070031</t>
        </is>
      </c>
      <c r="H929" s="9" t="n">
        <v>1607.73</v>
      </c>
      <c r="I929" s="5" t="inlineStr">
        <is>
          <t>DEPÓSITO BANCARIO</t>
        </is>
      </c>
      <c r="J929" s="5" t="inlineStr">
        <is>
          <t>2378 EDDY DAREN JIMENEZ ROJAS</t>
        </is>
      </c>
    </row>
    <row r="930">
      <c r="A930" s="5" t="inlineStr">
        <is>
          <t>CCAJ-CB11/24/2023</t>
        </is>
      </c>
      <c r="B930" s="6" t="n">
        <v>44953.82632893518</v>
      </c>
      <c r="C930" s="5" t="inlineStr">
        <is>
          <t>3726 MARCELO ROCABADO ROJAS</t>
        </is>
      </c>
      <c r="D930" s="15" t="n">
        <v>45163222647</v>
      </c>
      <c r="E930" s="8" t="inlineStr">
        <is>
          <t>BISA-100070031</t>
        </is>
      </c>
      <c r="H930" s="9" t="n">
        <v>447.54</v>
      </c>
      <c r="I930" s="5" t="inlineStr">
        <is>
          <t>DEPÓSITO BANCARIO</t>
        </is>
      </c>
      <c r="J930" s="5" t="inlineStr">
        <is>
          <t>2276 ESTEBAN MAMANI CATORCENO</t>
        </is>
      </c>
    </row>
    <row r="931">
      <c r="A931" s="5" t="inlineStr">
        <is>
          <t>CCAJ-CB11/24/2023</t>
        </is>
      </c>
      <c r="B931" s="6" t="n">
        <v>44953.82632893518</v>
      </c>
      <c r="C931" s="5" t="inlineStr">
        <is>
          <t>3726 MARCELO ROCABADO ROJAS</t>
        </is>
      </c>
      <c r="D931" s="15" t="n">
        <v>45113282319</v>
      </c>
      <c r="E931" s="8" t="inlineStr">
        <is>
          <t>BISA-100070031</t>
        </is>
      </c>
      <c r="H931" s="9" t="n">
        <v>150</v>
      </c>
      <c r="I931" s="5" t="inlineStr">
        <is>
          <t>DEPÓSITO BANCARIO</t>
        </is>
      </c>
      <c r="J931" s="5" t="inlineStr">
        <is>
          <t>2276 ESTEBAN MAMANI CATORCENO</t>
        </is>
      </c>
    </row>
    <row r="932">
      <c r="A932" s="5" t="inlineStr">
        <is>
          <t>CCAJ-CB11/24/2023</t>
        </is>
      </c>
      <c r="B932" s="6" t="n">
        <v>44953.82632893518</v>
      </c>
      <c r="C932" s="5" t="inlineStr">
        <is>
          <t>3726 MARCELO ROCABADO ROJAS</t>
        </is>
      </c>
      <c r="D932" s="15" t="n">
        <v>45113282545</v>
      </c>
      <c r="E932" s="8" t="inlineStr">
        <is>
          <t>BISA-100070031</t>
        </is>
      </c>
      <c r="H932" s="9" t="n">
        <v>679.78</v>
      </c>
      <c r="I932" s="5" t="inlineStr">
        <is>
          <t>DEPÓSITO BANCARIO</t>
        </is>
      </c>
      <c r="J932" s="5" t="inlineStr">
        <is>
          <t>2276 ESTEBAN MAMANI CATORCENO</t>
        </is>
      </c>
    </row>
    <row r="933">
      <c r="A933" s="5" t="inlineStr">
        <is>
          <t>CCAJ-CB11/24/2023</t>
        </is>
      </c>
      <c r="B933" s="6" t="n">
        <v>44953.82632893518</v>
      </c>
      <c r="C933" s="5" t="inlineStr">
        <is>
          <t>3726 MARCELO ROCABADO ROJAS</t>
        </is>
      </c>
      <c r="D933" s="15" t="n">
        <v>53512256469</v>
      </c>
      <c r="E933" s="8" t="inlineStr">
        <is>
          <t>BISA-100070031</t>
        </is>
      </c>
      <c r="H933" s="9" t="n">
        <v>519.52</v>
      </c>
      <c r="I933" s="5" t="inlineStr">
        <is>
          <t>DEPÓSITO BANCARIO</t>
        </is>
      </c>
      <c r="J933" s="5" t="inlineStr">
        <is>
          <t>2276 ESTEBAN MAMANI CATORCENO</t>
        </is>
      </c>
    </row>
    <row r="934">
      <c r="A934" s="5" t="inlineStr">
        <is>
          <t>CCAJ-CB11/24/2023</t>
        </is>
      </c>
      <c r="B934" s="6" t="n">
        <v>44953.82632893518</v>
      </c>
      <c r="C934" s="5" t="inlineStr">
        <is>
          <t>3726 MARCELO ROCABADO ROJAS</t>
        </is>
      </c>
      <c r="D934" s="15" t="n">
        <v>45113282669</v>
      </c>
      <c r="E934" s="8" t="inlineStr">
        <is>
          <t>BISA-100070031</t>
        </is>
      </c>
      <c r="H934" s="9" t="n">
        <v>976.11</v>
      </c>
      <c r="I934" s="5" t="inlineStr">
        <is>
          <t>DEPÓSITO BANCARIO</t>
        </is>
      </c>
      <c r="J934" s="5" t="inlineStr">
        <is>
          <t>2276 ESTEBAN MAMANI CATORCENO</t>
        </is>
      </c>
    </row>
    <row r="935">
      <c r="A935" s="5" t="inlineStr">
        <is>
          <t>CCAJ-CB11/24/2023</t>
        </is>
      </c>
      <c r="B935" s="6" t="n">
        <v>44953.82632893518</v>
      </c>
      <c r="C935" s="5" t="inlineStr">
        <is>
          <t>3726 MARCELO ROCABADO ROJAS</t>
        </is>
      </c>
      <c r="D935" s="15" t="n">
        <v>53112294144</v>
      </c>
      <c r="E935" s="8" t="inlineStr">
        <is>
          <t>BISA-100070031</t>
        </is>
      </c>
      <c r="H935" s="9" t="n">
        <v>647.96</v>
      </c>
      <c r="I935" s="5" t="inlineStr">
        <is>
          <t>DEPÓSITO BANCARIO</t>
        </is>
      </c>
      <c r="J935" s="5" t="inlineStr">
        <is>
          <t>2276 ESTEBAN MAMANI CATORCENO</t>
        </is>
      </c>
    </row>
    <row r="936">
      <c r="A936" s="5" t="inlineStr">
        <is>
          <t>CCAJ-CB11/24/2023</t>
        </is>
      </c>
      <c r="B936" s="6" t="n">
        <v>44953.82632893518</v>
      </c>
      <c r="C936" s="5" t="inlineStr">
        <is>
          <t>3726 MARCELO ROCABADO ROJAS</t>
        </is>
      </c>
      <c r="D936" s="15" t="n">
        <v>45133135390</v>
      </c>
      <c r="E936" s="8" t="inlineStr">
        <is>
          <t>BISA-100070031</t>
        </is>
      </c>
      <c r="H936" s="9" t="n">
        <v>3211.7</v>
      </c>
      <c r="I936" s="5" t="inlineStr">
        <is>
          <t>DEPÓSITO BANCARIO</t>
        </is>
      </c>
      <c r="J936" s="5" t="inlineStr">
        <is>
          <t>2276 ESTEBAN MAMANI CATORCENO</t>
        </is>
      </c>
    </row>
    <row r="937">
      <c r="A937" s="5" t="inlineStr">
        <is>
          <t>CCAJ-CB11/24/2023</t>
        </is>
      </c>
      <c r="B937" s="6" t="n">
        <v>44953.82632893518</v>
      </c>
      <c r="C937" s="5" t="inlineStr">
        <is>
          <t>3726 MARCELO ROCABADO ROJAS</t>
        </is>
      </c>
      <c r="D937" s="15" t="n">
        <v>53312241718</v>
      </c>
      <c r="E937" s="8" t="inlineStr">
        <is>
          <t>BISA-100070031</t>
        </is>
      </c>
      <c r="H937" s="9" t="n">
        <v>80.5</v>
      </c>
      <c r="I937" s="5" t="inlineStr">
        <is>
          <t>DEPÓSITO BANCARIO</t>
        </is>
      </c>
      <c r="J937" s="5" t="inlineStr">
        <is>
          <t>2276 ESTEBAN MAMANI CATORCENO</t>
        </is>
      </c>
    </row>
    <row r="938">
      <c r="A938" s="5" t="inlineStr">
        <is>
          <t>CCAJ-CB11/24/2023</t>
        </is>
      </c>
      <c r="B938" s="6" t="n">
        <v>44953.82632893518</v>
      </c>
      <c r="C938" s="5" t="inlineStr">
        <is>
          <t>3726 MARCELO ROCABADO ROJAS</t>
        </is>
      </c>
      <c r="D938" s="15" t="n">
        <v>45113283132</v>
      </c>
      <c r="E938" s="8" t="inlineStr">
        <is>
          <t>BISA-100070031</t>
        </is>
      </c>
      <c r="H938" s="9" t="n">
        <v>42</v>
      </c>
      <c r="I938" s="5" t="inlineStr">
        <is>
          <t>DEPÓSITO BANCARIO</t>
        </is>
      </c>
      <c r="J938" s="5" t="inlineStr">
        <is>
          <t>2276 ESTEBAN MAMANI CATORCENO</t>
        </is>
      </c>
    </row>
    <row r="939">
      <c r="A939" s="5" t="inlineStr">
        <is>
          <t>CCAJ-CB11/24/2023</t>
        </is>
      </c>
      <c r="B939" s="6" t="n">
        <v>44953.82632893518</v>
      </c>
      <c r="C939" s="5" t="inlineStr">
        <is>
          <t>3726 MARCELO ROCABADO ROJAS</t>
        </is>
      </c>
      <c r="D939" s="15" t="n">
        <v>45123266524</v>
      </c>
      <c r="E939" s="8" t="inlineStr">
        <is>
          <t>BISA-100070031</t>
        </is>
      </c>
      <c r="H939" s="9" t="n">
        <v>1034.02</v>
      </c>
      <c r="I939" s="5" t="inlineStr">
        <is>
          <t>DEPÓSITO BANCARIO</t>
        </is>
      </c>
      <c r="J939" s="5" t="inlineStr">
        <is>
          <t>2276 ESTEBAN MAMANI CATORCENO</t>
        </is>
      </c>
    </row>
    <row r="940">
      <c r="A940" s="5" t="inlineStr">
        <is>
          <t>CCAJ-CB11/24/2023</t>
        </is>
      </c>
      <c r="B940" s="6" t="n">
        <v>44953.82632893518</v>
      </c>
      <c r="C940" s="5" t="inlineStr">
        <is>
          <t>3726 MARCELO ROCABADO ROJAS</t>
        </is>
      </c>
      <c r="D940" s="7" t="n">
        <v>36564768</v>
      </c>
      <c r="E940" s="8" t="inlineStr">
        <is>
          <t>BANCO UNION-120271437</t>
        </is>
      </c>
      <c r="H940" s="9" t="n">
        <v>5851.89</v>
      </c>
      <c r="I940" s="5" t="inlineStr">
        <is>
          <t>DEPÓSITO BANCARIO</t>
        </is>
      </c>
      <c r="J940" s="5" t="inlineStr">
        <is>
          <t>2276 ESTEBAN MAMANI CATORCENO</t>
        </is>
      </c>
    </row>
    <row r="941">
      <c r="A941" s="5" t="inlineStr">
        <is>
          <t>CCAJ-CB11/24/2023</t>
        </is>
      </c>
      <c r="B941" s="6" t="n">
        <v>44953.82632893518</v>
      </c>
      <c r="C941" s="5" t="inlineStr">
        <is>
          <t>3726 MARCELO ROCABADO ROJAS</t>
        </is>
      </c>
      <c r="D941" s="15" t="n">
        <v>45143502671</v>
      </c>
      <c r="E941" s="8" t="inlineStr">
        <is>
          <t>BISA-100070031</t>
        </is>
      </c>
      <c r="H941" s="9" t="n">
        <v>39886.14</v>
      </c>
      <c r="I941" s="5" t="inlineStr">
        <is>
          <t>DEPÓSITO BANCARIO</t>
        </is>
      </c>
      <c r="J941" s="5" t="inlineStr">
        <is>
          <t>2378 EDDY DAREN JIMENEZ ROJAS</t>
        </is>
      </c>
    </row>
    <row r="942">
      <c r="A942" s="5" t="inlineStr">
        <is>
          <t>CCAJ-CB11/24/2023</t>
        </is>
      </c>
      <c r="B942" s="6" t="n">
        <v>44953.82632893518</v>
      </c>
      <c r="C942" s="5" t="inlineStr">
        <is>
          <t>3726 MARCELO ROCABADO ROJAS</t>
        </is>
      </c>
      <c r="D942" s="15" t="n">
        <v>45123266078</v>
      </c>
      <c r="E942" s="8" t="inlineStr">
        <is>
          <t>BISA-100070031</t>
        </is>
      </c>
      <c r="H942" s="9" t="n">
        <v>522.88</v>
      </c>
      <c r="I942" s="5" t="inlineStr">
        <is>
          <t>DEPÓSITO BANCARIO</t>
        </is>
      </c>
      <c r="J942" s="5" t="inlineStr">
        <is>
          <t>2276 ESTEBAN MAMANI CATORCENO</t>
        </is>
      </c>
    </row>
    <row r="943">
      <c r="A943" s="5" t="inlineStr">
        <is>
          <t>CCAJ-CB11/24/2023</t>
        </is>
      </c>
      <c r="B943" s="6" t="n">
        <v>44953.82632893518</v>
      </c>
      <c r="C943" s="5" t="inlineStr">
        <is>
          <t>3726 MARCELO ROCABADO ROJAS</t>
        </is>
      </c>
      <c r="D943" s="15" t="n">
        <v>45123266148</v>
      </c>
      <c r="E943" s="8" t="inlineStr">
        <is>
          <t>BISA-100070031</t>
        </is>
      </c>
      <c r="H943" s="9" t="n">
        <v>4000</v>
      </c>
      <c r="I943" s="5" t="inlineStr">
        <is>
          <t>DEPÓSITO BANCARIO</t>
        </is>
      </c>
      <c r="J943" s="8" t="inlineStr">
        <is>
          <t>4861 BRIAN ABAD FLORES CRUZ</t>
        </is>
      </c>
    </row>
    <row r="944">
      <c r="A944" s="5" t="inlineStr">
        <is>
          <t>CCAJ-CB11/24/2023</t>
        </is>
      </c>
      <c r="B944" s="6" t="n">
        <v>44953.82632893518</v>
      </c>
      <c r="C944" s="5" t="inlineStr">
        <is>
          <t>3726 MARCELO ROCABADO ROJAS</t>
        </is>
      </c>
      <c r="D944" s="15" t="n">
        <v>17150262153</v>
      </c>
      <c r="E944" s="8" t="inlineStr">
        <is>
          <t>BISA-100070031</t>
        </is>
      </c>
      <c r="H944" s="9" t="n">
        <v>8155.44</v>
      </c>
      <c r="I944" s="5" t="inlineStr">
        <is>
          <t>DEPÓSITO BANCARIO</t>
        </is>
      </c>
      <c r="J944" s="8" t="inlineStr">
        <is>
          <t>4861 BRIAN ABAD FLORES CRUZ</t>
        </is>
      </c>
    </row>
    <row r="945">
      <c r="A945" s="5" t="inlineStr">
        <is>
          <t>CCAJ-CB11/24/2023</t>
        </is>
      </c>
      <c r="B945" s="6" t="n">
        <v>44953.82632893518</v>
      </c>
      <c r="C945" s="5" t="inlineStr">
        <is>
          <t>3726 MARCELO ROCABADO ROJAS</t>
        </is>
      </c>
      <c r="D945" s="7" t="n"/>
      <c r="E945" s="8" t="n"/>
      <c r="F945" s="9" t="n">
        <v>0.4</v>
      </c>
      <c r="I945" s="10" t="inlineStr">
        <is>
          <t>EFECTIVO</t>
        </is>
      </c>
      <c r="J945" s="5" t="inlineStr">
        <is>
          <t>2276 ESTEBAN MAMANI CATORCENO</t>
        </is>
      </c>
    </row>
    <row r="946">
      <c r="A946" s="5" t="inlineStr">
        <is>
          <t>CCAJ-CB11/24/2023</t>
        </is>
      </c>
      <c r="B946" s="6" t="n">
        <v>44953.82632893518</v>
      </c>
      <c r="C946" s="5" t="inlineStr">
        <is>
          <t>3726 MARCELO ROCABADO ROJAS</t>
        </is>
      </c>
      <c r="D946" s="7" t="n"/>
      <c r="E946" s="8" t="n"/>
      <c r="F946" s="9" t="n">
        <v>9436.9</v>
      </c>
      <c r="I946" s="10" t="inlineStr">
        <is>
          <t>EFECTIVO</t>
        </is>
      </c>
      <c r="J946" s="5" t="inlineStr">
        <is>
          <t>2281 ANGEL DONATO GONZALES CONDORI</t>
        </is>
      </c>
    </row>
    <row r="947">
      <c r="A947" s="5" t="inlineStr">
        <is>
          <t>CCAJ-CB11/24/2023</t>
        </is>
      </c>
      <c r="B947" s="6" t="n">
        <v>44953.82632893518</v>
      </c>
      <c r="C947" s="5" t="inlineStr">
        <is>
          <t>3726 MARCELO ROCABADO ROJAS</t>
        </is>
      </c>
      <c r="D947" s="7" t="n"/>
      <c r="E947" s="8" t="n"/>
      <c r="F947" s="9" t="n">
        <v>18800.3</v>
      </c>
      <c r="I947" s="10" t="inlineStr">
        <is>
          <t>EFECTIVO</t>
        </is>
      </c>
      <c r="J947" s="8" t="inlineStr">
        <is>
          <t>2287 OLVER VACA ARCHONDO</t>
        </is>
      </c>
    </row>
    <row r="948">
      <c r="A948" s="5" t="inlineStr">
        <is>
          <t>CCAJ-CB11/24/2023</t>
        </is>
      </c>
      <c r="B948" s="6" t="n">
        <v>44953.82632893518</v>
      </c>
      <c r="C948" s="5" t="inlineStr">
        <is>
          <t>3726 MARCELO ROCABADO ROJAS</t>
        </is>
      </c>
      <c r="D948" s="7" t="n"/>
      <c r="E948" s="8" t="n"/>
      <c r="F948" s="9" t="n">
        <v>84596.8</v>
      </c>
      <c r="I948" s="10" t="inlineStr">
        <is>
          <t>EFECTIVO</t>
        </is>
      </c>
      <c r="J948" s="5" t="inlineStr">
        <is>
          <t>2378 EDDY DAREN JIMENEZ ROJAS</t>
        </is>
      </c>
    </row>
    <row r="949">
      <c r="A949" s="5" t="inlineStr">
        <is>
          <t>CCAJ-CB11/24/2023</t>
        </is>
      </c>
      <c r="B949" s="6" t="n">
        <v>44953.82632893518</v>
      </c>
      <c r="C949" s="5" t="inlineStr">
        <is>
          <t>3726 MARCELO ROCABADO ROJAS</t>
        </is>
      </c>
      <c r="D949" s="7" t="n"/>
      <c r="E949" s="8" t="n"/>
      <c r="F949" s="9" t="n">
        <v>7962.2</v>
      </c>
      <c r="I949" s="10" t="inlineStr">
        <is>
          <t>EFECTIVO</t>
        </is>
      </c>
      <c r="J949" s="8" t="inlineStr">
        <is>
          <t>2383 MAURO FELIPE CARICARI</t>
        </is>
      </c>
    </row>
    <row r="950">
      <c r="A950" s="5" t="inlineStr">
        <is>
          <t>CCAJ-CB11/24/2023</t>
        </is>
      </c>
      <c r="B950" s="6" t="n">
        <v>44953.82632893518</v>
      </c>
      <c r="C950" s="5" t="inlineStr">
        <is>
          <t>3726 MARCELO ROCABADO ROJAS</t>
        </is>
      </c>
      <c r="D950" s="7" t="n"/>
      <c r="E950" s="8" t="n"/>
      <c r="F950" s="9" t="n">
        <v>16403.2</v>
      </c>
      <c r="I950" s="10" t="inlineStr">
        <is>
          <t>EFECTIVO</t>
        </is>
      </c>
      <c r="J950" s="5" t="inlineStr">
        <is>
          <t>2537 JUAN CARLOS REVOLLO RODRIGUEZ</t>
        </is>
      </c>
    </row>
    <row r="951">
      <c r="A951" s="5" t="inlineStr">
        <is>
          <t>CCAJ-CB11/24/2023</t>
        </is>
      </c>
      <c r="B951" s="6" t="n">
        <v>44953.82632893518</v>
      </c>
      <c r="C951" s="5" t="inlineStr">
        <is>
          <t>3726 MARCELO ROCABADO ROJAS</t>
        </is>
      </c>
      <c r="D951" s="7" t="n"/>
      <c r="E951" s="8" t="n"/>
      <c r="F951" s="9" t="n">
        <v>20704</v>
      </c>
      <c r="I951" s="10" t="inlineStr">
        <is>
          <t>EFECTIVO</t>
        </is>
      </c>
      <c r="J951" s="5" t="inlineStr">
        <is>
          <t>2539 JUAN CARLOS ANGULO ROJAS</t>
        </is>
      </c>
    </row>
    <row r="952">
      <c r="A952" s="5" t="inlineStr">
        <is>
          <t>CCAJ-CB11/24/2023</t>
        </is>
      </c>
      <c r="B952" s="6" t="n">
        <v>44953.82632893518</v>
      </c>
      <c r="C952" s="5" t="inlineStr">
        <is>
          <t>3726 MARCELO ROCABADO ROJAS</t>
        </is>
      </c>
      <c r="D952" s="7" t="n"/>
      <c r="E952" s="8" t="n"/>
      <c r="F952" s="9" t="n">
        <v>23840.9</v>
      </c>
      <c r="I952" s="10" t="inlineStr">
        <is>
          <t>EFECTIVO</t>
        </is>
      </c>
      <c r="J952" s="5" t="inlineStr">
        <is>
          <t>2676 RUDDY AUGUSTO BASTO ZURITA</t>
        </is>
      </c>
    </row>
    <row r="953">
      <c r="A953" s="5" t="inlineStr">
        <is>
          <t>CCAJ-CB11/24/2023</t>
        </is>
      </c>
      <c r="B953" s="6" t="n">
        <v>44953.82632893518</v>
      </c>
      <c r="C953" s="5" t="inlineStr">
        <is>
          <t>3726 MARCELO ROCABADO ROJAS</t>
        </is>
      </c>
      <c r="D953" s="7" t="n"/>
      <c r="E953" s="8" t="n"/>
      <c r="F953" s="9" t="n">
        <v>13824.4</v>
      </c>
      <c r="I953" s="10" t="inlineStr">
        <is>
          <t>EFECTIVO</t>
        </is>
      </c>
      <c r="J953" s="8" t="inlineStr">
        <is>
          <t>2941 EFRAIN MAMANI CAMIÑO</t>
        </is>
      </c>
    </row>
    <row r="954">
      <c r="A954" s="5" t="inlineStr">
        <is>
          <t>CCAJ-CB11/24/2023</t>
        </is>
      </c>
      <c r="B954" s="6" t="n">
        <v>44953.82632893518</v>
      </c>
      <c r="C954" s="5" t="inlineStr">
        <is>
          <t>3726 MARCELO ROCABADO ROJAS</t>
        </is>
      </c>
      <c r="D954" s="7" t="n"/>
      <c r="E954" s="8" t="n"/>
      <c r="F954" s="9" t="n">
        <v>8015.9</v>
      </c>
      <c r="I954" s="10" t="inlineStr">
        <is>
          <t>EFECTIVO</t>
        </is>
      </c>
      <c r="J954" s="5" t="inlineStr">
        <is>
          <t>2979 ROBERTO CARLOS QUINTEROS FLORES</t>
        </is>
      </c>
    </row>
    <row r="955">
      <c r="A955" s="5" t="inlineStr">
        <is>
          <t>CCAJ-CB11/24/2023</t>
        </is>
      </c>
      <c r="B955" s="6" t="n">
        <v>44953.82632893518</v>
      </c>
      <c r="C955" s="5" t="inlineStr">
        <is>
          <t>3726 MARCELO ROCABADO ROJAS</t>
        </is>
      </c>
      <c r="D955" s="7" t="n"/>
      <c r="E955" s="8" t="n"/>
      <c r="F955" s="9" t="n">
        <v>20531.5</v>
      </c>
      <c r="I955" s="10" t="inlineStr">
        <is>
          <t>EFECTIVO</t>
        </is>
      </c>
      <c r="J955" s="5" t="inlineStr">
        <is>
          <t>3791 LIMBERT SALAZAR MALDONADO</t>
        </is>
      </c>
    </row>
    <row r="956">
      <c r="A956" s="5" t="inlineStr">
        <is>
          <t>CCAJ-CB11/24/2023</t>
        </is>
      </c>
      <c r="B956" s="6" t="n">
        <v>44953.82632893518</v>
      </c>
      <c r="C956" s="5" t="inlineStr">
        <is>
          <t>3726 MARCELO ROCABADO ROJAS</t>
        </is>
      </c>
      <c r="D956" s="7" t="n"/>
      <c r="E956" s="8" t="n"/>
      <c r="F956" s="9" t="n">
        <v>9106</v>
      </c>
      <c r="I956" s="10" t="inlineStr">
        <is>
          <t>EFECTIVO</t>
        </is>
      </c>
      <c r="J956" s="8" t="inlineStr">
        <is>
          <t>4269 JULY GONZALES - T01</t>
        </is>
      </c>
    </row>
    <row r="957">
      <c r="A957" s="5" t="inlineStr">
        <is>
          <t>CCAJ-CB11/24/2023</t>
        </is>
      </c>
      <c r="B957" s="6" t="n">
        <v>44953.82632893518</v>
      </c>
      <c r="C957" s="5" t="inlineStr">
        <is>
          <t>3726 MARCELO ROCABADO ROJAS</t>
        </is>
      </c>
      <c r="D957" s="7" t="n"/>
      <c r="E957" s="8" t="n"/>
      <c r="F957" s="9" t="n">
        <v>9435.799999999999</v>
      </c>
      <c r="I957" s="10" t="inlineStr">
        <is>
          <t>EFECTIVO</t>
        </is>
      </c>
      <c r="J957" s="8" t="inlineStr">
        <is>
          <t>4269 JULY GONZALES - T02</t>
        </is>
      </c>
    </row>
    <row r="958">
      <c r="A958" s="5" t="inlineStr">
        <is>
          <t>CCAJ-CB11/24/2023</t>
        </is>
      </c>
      <c r="B958" s="6" t="n">
        <v>44953.82632893518</v>
      </c>
      <c r="C958" s="5" t="inlineStr">
        <is>
          <t>3726 MARCELO ROCABADO ROJAS</t>
        </is>
      </c>
      <c r="D958" s="7" t="n"/>
      <c r="E958" s="8" t="n"/>
      <c r="F958" s="9" t="n">
        <v>10751.1</v>
      </c>
      <c r="I958" s="10" t="inlineStr">
        <is>
          <t>EFECTIVO</t>
        </is>
      </c>
      <c r="J958" s="8" t="inlineStr">
        <is>
          <t>4269 JULY GONZALES - T03</t>
        </is>
      </c>
    </row>
    <row r="959">
      <c r="A959" s="5" t="inlineStr">
        <is>
          <t>CCAJ-CB11/24/2023</t>
        </is>
      </c>
      <c r="B959" s="6" t="n">
        <v>44953.82632893518</v>
      </c>
      <c r="C959" s="5" t="inlineStr">
        <is>
          <t>3726 MARCELO ROCABADO ROJAS</t>
        </is>
      </c>
      <c r="D959" s="7" t="n"/>
      <c r="E959" s="8" t="n"/>
      <c r="F959" s="9" t="n">
        <v>11644.1</v>
      </c>
      <c r="I959" s="10" t="inlineStr">
        <is>
          <t>EFECTIVO</t>
        </is>
      </c>
      <c r="J959" s="8" t="inlineStr">
        <is>
          <t>4269 JULY GONZALES - T05</t>
        </is>
      </c>
    </row>
    <row r="960">
      <c r="A960" s="5" t="inlineStr">
        <is>
          <t>CCAJ-CB11/24/2023</t>
        </is>
      </c>
      <c r="B960" s="6" t="n">
        <v>44953.82632893518</v>
      </c>
      <c r="C960" s="5" t="inlineStr">
        <is>
          <t>3726 MARCELO ROCABADO ROJAS</t>
        </is>
      </c>
      <c r="D960" s="7" t="n"/>
      <c r="E960" s="8" t="n"/>
      <c r="F960" s="9" t="n">
        <v>15743.5</v>
      </c>
      <c r="I960" s="10" t="inlineStr">
        <is>
          <t>EFECTIVO</t>
        </is>
      </c>
      <c r="J960" s="8" t="inlineStr">
        <is>
          <t>4269 JULY GONZALES - T06</t>
        </is>
      </c>
    </row>
    <row r="961">
      <c r="A961" s="5" t="inlineStr">
        <is>
          <t>CCAJ-CB11/24/2023</t>
        </is>
      </c>
      <c r="B961" s="6" t="n">
        <v>44953.82632893518</v>
      </c>
      <c r="C961" s="5" t="inlineStr">
        <is>
          <t>3726 MARCELO ROCABADO ROJAS</t>
        </is>
      </c>
      <c r="D961" s="7" t="n"/>
      <c r="E961" s="8" t="n"/>
      <c r="F961" s="9" t="n">
        <v>130526.3</v>
      </c>
      <c r="I961" s="10" t="inlineStr">
        <is>
          <t>EFECTIVO</t>
        </is>
      </c>
      <c r="J961" s="8" t="inlineStr">
        <is>
          <t>4861 BRIAN ABAD FLORES CRUZ</t>
        </is>
      </c>
    </row>
    <row r="962">
      <c r="A962" s="5" t="inlineStr">
        <is>
          <t>CCAJ-CB11/24/2023</t>
        </is>
      </c>
      <c r="B962" s="6" t="n">
        <v>44953.82632893518</v>
      </c>
      <c r="C962" s="5" t="inlineStr">
        <is>
          <t>3726 MARCELO ROCABADO ROJAS</t>
        </is>
      </c>
      <c r="D962" s="7" t="n"/>
      <c r="E962" s="8" t="n"/>
      <c r="F962" s="9" t="n">
        <v>8597.4</v>
      </c>
      <c r="I962" s="10" t="inlineStr">
        <is>
          <t>EFECTIVO</t>
        </is>
      </c>
      <c r="J962" s="5" t="inlineStr">
        <is>
          <t>4771 CHRISTIAN LEDEZMA - T10</t>
        </is>
      </c>
    </row>
    <row r="963">
      <c r="A963" s="11" t="inlineStr">
        <is>
          <t>SAP</t>
        </is>
      </c>
      <c r="B963" s="3" t="n"/>
      <c r="C963" s="3" t="n"/>
      <c r="D963" s="19">
        <f>419395.33+2088</f>
        <v/>
      </c>
      <c r="E963" s="8" t="n"/>
      <c r="F963" s="39">
        <f>SUM(F920:G962)</f>
        <v/>
      </c>
      <c r="H963" s="9" t="n"/>
      <c r="I963" s="10" t="n"/>
      <c r="J963" s="8" t="n"/>
    </row>
    <row r="964">
      <c r="A964" s="13" t="inlineStr">
        <is>
          <t>FECHA</t>
        </is>
      </c>
      <c r="B964" s="13" t="inlineStr">
        <is>
          <t>CIERRE DE CAJA</t>
        </is>
      </c>
      <c r="C964" s="13" t="inlineStr">
        <is>
          <t>IMPORTE</t>
        </is>
      </c>
      <c r="D964" s="7" t="n"/>
      <c r="E964" s="8" t="n"/>
      <c r="H964" s="9" t="n"/>
      <c r="I964" s="10" t="n"/>
      <c r="J964" s="8" t="n"/>
    </row>
    <row r="965" ht="15.75" customHeight="1">
      <c r="A965" s="5" t="n"/>
      <c r="B965" s="6" t="n"/>
      <c r="C965" s="5" t="n"/>
      <c r="D965" s="14" t="n">
        <v>112672152</v>
      </c>
      <c r="E965" s="8" t="n"/>
      <c r="H965" s="9" t="n"/>
      <c r="I965" s="10" t="n"/>
      <c r="J965" s="8" t="n"/>
    </row>
    <row r="966" ht="15.75" customHeight="1">
      <c r="A966" s="5" t="n"/>
      <c r="B966" s="6" t="n"/>
      <c r="C966" s="5" t="n"/>
      <c r="D966" s="14" t="n">
        <v>112672200</v>
      </c>
      <c r="E966" s="8" t="n"/>
      <c r="H966" s="9" t="n"/>
      <c r="I966" s="10" t="n"/>
      <c r="J966" s="8" t="n"/>
    </row>
    <row r="967">
      <c r="A967" s="5" t="n"/>
      <c r="B967" s="6" t="n"/>
      <c r="C967" s="5" t="n"/>
      <c r="D967" s="7" t="n"/>
      <c r="E967" s="8" t="n"/>
      <c r="H967" s="9" t="n"/>
      <c r="I967" s="10" t="n"/>
      <c r="J967" s="8" t="n"/>
    </row>
    <row r="968">
      <c r="A968" s="1" t="inlineStr">
        <is>
          <t>Cierre Caja</t>
        </is>
      </c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3" t="inlineStr">
        <is>
          <t>Del 28/01/2023</t>
        </is>
      </c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98" t="inlineStr">
        <is>
          <t>Cierre Caja</t>
        </is>
      </c>
      <c r="B970" s="98" t="inlineStr">
        <is>
          <t>Fecha</t>
        </is>
      </c>
      <c r="C970" s="98" t="inlineStr">
        <is>
          <t>Cajero</t>
        </is>
      </c>
      <c r="D970" s="98" t="inlineStr">
        <is>
          <t>Nro Voucher</t>
        </is>
      </c>
      <c r="E970" s="98" t="inlineStr">
        <is>
          <t>Nro Cuenta</t>
        </is>
      </c>
      <c r="F970" s="98" t="inlineStr">
        <is>
          <t>Tipo Ingreso</t>
        </is>
      </c>
      <c r="G970" s="99" t="n"/>
      <c r="H970" s="100" t="n"/>
      <c r="I970" s="98" t="inlineStr">
        <is>
          <t>TIPO DE INGRESO</t>
        </is>
      </c>
      <c r="J970" s="98" t="inlineStr">
        <is>
          <t>Cobrador</t>
        </is>
      </c>
    </row>
    <row r="971">
      <c r="A971" s="101" t="n"/>
      <c r="B971" s="101" t="n"/>
      <c r="C971" s="101" t="n"/>
      <c r="D971" s="101" t="n"/>
      <c r="E971" s="101" t="n"/>
      <c r="F971" s="4" t="inlineStr">
        <is>
          <t>EFECTIVO</t>
        </is>
      </c>
      <c r="G971" s="4" t="inlineStr">
        <is>
          <t>CHEQUE</t>
        </is>
      </c>
      <c r="H971" s="4" t="inlineStr">
        <is>
          <t>TRANSFERENCIA</t>
        </is>
      </c>
      <c r="I971" s="101" t="n"/>
      <c r="J971" s="101" t="n"/>
    </row>
    <row r="972">
      <c r="A972" s="5" t="inlineStr">
        <is>
          <t>CCAJ-CB11/25/2023</t>
        </is>
      </c>
      <c r="B972" s="6" t="n">
        <v>44954.67625362269</v>
      </c>
      <c r="C972" s="5" t="inlineStr">
        <is>
          <t>3726 MARCELO ROCABADO ROJAS</t>
        </is>
      </c>
      <c r="D972" s="15" t="n">
        <v>45123266673</v>
      </c>
      <c r="E972" s="8" t="inlineStr">
        <is>
          <t>BISA-100070031</t>
        </is>
      </c>
      <c r="H972" s="9" t="n">
        <v>1911.09</v>
      </c>
      <c r="I972" s="5" t="inlineStr">
        <is>
          <t>DEPÓSITO BANCARIO</t>
        </is>
      </c>
      <c r="J972" s="5" t="inlineStr">
        <is>
          <t>2276 ESTEBAN MAMANI CATORCENO</t>
        </is>
      </c>
    </row>
    <row r="973">
      <c r="A973" s="5" t="inlineStr">
        <is>
          <t>CCAJ-CB11/25/2023</t>
        </is>
      </c>
      <c r="B973" s="6" t="n">
        <v>44954.67625362269</v>
      </c>
      <c r="C973" s="5" t="inlineStr">
        <is>
          <t>3726 MARCELO ROCABADO ROJAS</t>
        </is>
      </c>
      <c r="D973" s="15" t="n">
        <v>45123266694</v>
      </c>
      <c r="E973" s="8" t="inlineStr">
        <is>
          <t>BISA-100070031</t>
        </is>
      </c>
      <c r="H973" s="9" t="n">
        <v>30</v>
      </c>
      <c r="I973" s="5" t="inlineStr">
        <is>
          <t>DEPÓSITO BANCARIO</t>
        </is>
      </c>
      <c r="J973" s="5" t="inlineStr">
        <is>
          <t>2276 ESTEBAN MAMANI CATORCENO</t>
        </is>
      </c>
    </row>
    <row r="974">
      <c r="A974" s="5" t="inlineStr">
        <is>
          <t>CCAJ-CB11/25/2023</t>
        </is>
      </c>
      <c r="B974" s="6" t="n">
        <v>44954.67625362269</v>
      </c>
      <c r="C974" s="5" t="inlineStr">
        <is>
          <t>3726 MARCELO ROCABADO ROJAS</t>
        </is>
      </c>
      <c r="D974" s="15" t="n">
        <v>45163223303</v>
      </c>
      <c r="E974" s="8" t="inlineStr">
        <is>
          <t>BISA-100070031</t>
        </is>
      </c>
      <c r="H974" s="9" t="n">
        <v>6810.3</v>
      </c>
      <c r="I974" s="5" t="inlineStr">
        <is>
          <t>DEPÓSITO BANCARIO</t>
        </is>
      </c>
      <c r="J974" s="5" t="inlineStr">
        <is>
          <t>2378 EDDY DAREN JIMENEZ ROJAS</t>
        </is>
      </c>
    </row>
    <row r="975">
      <c r="A975" s="5" t="inlineStr">
        <is>
          <t>CCAJ-CB11/25/2023</t>
        </is>
      </c>
      <c r="B975" s="6" t="n">
        <v>44954.67625362269</v>
      </c>
      <c r="C975" s="5" t="inlineStr">
        <is>
          <t>3726 MARCELO ROCABADO ROJAS</t>
        </is>
      </c>
      <c r="D975" s="15" t="n">
        <v>45173196067</v>
      </c>
      <c r="E975" s="8" t="inlineStr">
        <is>
          <t>BISA-100070031</t>
        </is>
      </c>
      <c r="H975" s="9" t="n">
        <v>38.31</v>
      </c>
      <c r="I975" s="5" t="inlineStr">
        <is>
          <t>DEPÓSITO BANCARIO</t>
        </is>
      </c>
      <c r="J975" s="5" t="inlineStr">
        <is>
          <t>2276 ESTEBAN MAMANI CATORCENO</t>
        </is>
      </c>
    </row>
    <row r="976">
      <c r="A976" s="5" t="inlineStr">
        <is>
          <t>CCAJ-CB11/25/2023</t>
        </is>
      </c>
      <c r="B976" s="6" t="n">
        <v>44954.67625362269</v>
      </c>
      <c r="C976" s="5" t="inlineStr">
        <is>
          <t>3726 MARCELO ROCABADO ROJAS</t>
        </is>
      </c>
      <c r="D976" s="7" t="n">
        <v>292211</v>
      </c>
      <c r="E976" s="8" t="inlineStr">
        <is>
          <t>BISA-100070031</t>
        </is>
      </c>
      <c r="H976" s="9" t="n">
        <v>9198.67</v>
      </c>
      <c r="I976" s="5" t="inlineStr">
        <is>
          <t>DEPÓSITO BANCARIO</t>
        </is>
      </c>
      <c r="J976" s="5" t="inlineStr">
        <is>
          <t>2378 EDDY DAREN JIMENEZ ROJAS</t>
        </is>
      </c>
    </row>
    <row r="977">
      <c r="A977" s="5" t="inlineStr">
        <is>
          <t>CCAJ-CB11/25/2023</t>
        </is>
      </c>
      <c r="B977" s="6" t="n">
        <v>44954.67625362269</v>
      </c>
      <c r="C977" s="5" t="inlineStr">
        <is>
          <t>3726 MARCELO ROCABADO ROJAS</t>
        </is>
      </c>
      <c r="D977" s="7" t="n">
        <v>292212</v>
      </c>
      <c r="E977" s="8" t="inlineStr">
        <is>
          <t>BISA-100070031</t>
        </is>
      </c>
      <c r="H977" s="9" t="n">
        <v>9774.780000000001</v>
      </c>
      <c r="I977" s="5" t="inlineStr">
        <is>
          <t>DEPÓSITO BANCARIO</t>
        </is>
      </c>
      <c r="J977" s="5" t="inlineStr">
        <is>
          <t>2378 EDDY DAREN JIMENEZ ROJAS</t>
        </is>
      </c>
    </row>
    <row r="978">
      <c r="A978" s="5" t="inlineStr">
        <is>
          <t>CCAJ-CB11/25/2023</t>
        </is>
      </c>
      <c r="B978" s="6" t="n">
        <v>44954.67625362269</v>
      </c>
      <c r="C978" s="5" t="inlineStr">
        <is>
          <t>3726 MARCELO ROCABADO ROJAS</t>
        </is>
      </c>
      <c r="D978" s="7" t="n">
        <v>71802</v>
      </c>
      <c r="E978" s="8" t="inlineStr">
        <is>
          <t>BISA-100070031</t>
        </is>
      </c>
      <c r="H978" s="9" t="n">
        <v>110761.79</v>
      </c>
      <c r="I978" s="5" t="inlineStr">
        <is>
          <t>DEPÓSITO BANCARIO</t>
        </is>
      </c>
      <c r="J978" s="8" t="inlineStr">
        <is>
          <t>4861 BRIAN ABAD FLORES CRUZ</t>
        </is>
      </c>
    </row>
    <row r="979">
      <c r="A979" s="11" t="inlineStr">
        <is>
          <t>SAP</t>
        </is>
      </c>
      <c r="B979" s="3" t="n"/>
      <c r="C979" s="3" t="n"/>
      <c r="D979" s="7" t="n"/>
      <c r="E979" s="8" t="n"/>
      <c r="H979" s="9" t="n"/>
      <c r="I979" s="5" t="n"/>
      <c r="J979" s="8" t="n"/>
    </row>
    <row r="980">
      <c r="A980" s="13" t="inlineStr">
        <is>
          <t>FECHA</t>
        </is>
      </c>
      <c r="B980" s="13" t="inlineStr">
        <is>
          <t>CIERRE DE CAJA</t>
        </is>
      </c>
      <c r="C980" s="13" t="inlineStr">
        <is>
          <t>IMPORTE</t>
        </is>
      </c>
      <c r="D980" s="7" t="n"/>
      <c r="E980" s="8" t="n"/>
      <c r="H980" s="9" t="n"/>
      <c r="I980" s="5" t="n"/>
      <c r="J980" s="8" t="n"/>
    </row>
    <row r="981">
      <c r="A981" s="40" t="inlineStr">
        <is>
          <t>TODOS FUERON DEPOSITOS.</t>
        </is>
      </c>
      <c r="B981" s="30" t="n"/>
    </row>
    <row r="983">
      <c r="A983" s="1" t="inlineStr">
        <is>
          <t>Cierre Caja</t>
        </is>
      </c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3" t="inlineStr">
        <is>
          <t>Del 30/01/2023</t>
        </is>
      </c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98" t="inlineStr">
        <is>
          <t>Cierre Caja</t>
        </is>
      </c>
      <c r="B985" s="98" t="inlineStr">
        <is>
          <t>Fecha</t>
        </is>
      </c>
      <c r="C985" s="98" t="inlineStr">
        <is>
          <t>Cajero</t>
        </is>
      </c>
      <c r="D985" s="98" t="inlineStr">
        <is>
          <t>Nro Voucher</t>
        </is>
      </c>
      <c r="E985" s="98" t="inlineStr">
        <is>
          <t>Nro Cuenta</t>
        </is>
      </c>
      <c r="F985" s="98" t="inlineStr">
        <is>
          <t>Tipo Ingreso</t>
        </is>
      </c>
      <c r="G985" s="99" t="n"/>
      <c r="H985" s="100" t="n"/>
      <c r="I985" s="98" t="inlineStr">
        <is>
          <t>TIPO DE INGRESO</t>
        </is>
      </c>
      <c r="J985" s="98" t="inlineStr">
        <is>
          <t>Cobrador</t>
        </is>
      </c>
    </row>
    <row r="986">
      <c r="A986" s="101" t="n"/>
      <c r="B986" s="101" t="n"/>
      <c r="C986" s="101" t="n"/>
      <c r="D986" s="101" t="n"/>
      <c r="E986" s="101" t="n"/>
      <c r="F986" s="4" t="inlineStr">
        <is>
          <t>EFECTIVO</t>
        </is>
      </c>
      <c r="G986" s="4" t="inlineStr">
        <is>
          <t>CHEQUE</t>
        </is>
      </c>
      <c r="H986" s="4" t="inlineStr">
        <is>
          <t>TRANSFERENCIA</t>
        </is>
      </c>
      <c r="I986" s="101" t="n"/>
      <c r="J986" s="101" t="n"/>
    </row>
    <row r="987">
      <c r="A987" s="5" t="inlineStr">
        <is>
          <t>CCAJ-CB11/26/2023</t>
        </is>
      </c>
      <c r="B987" s="6" t="n">
        <v>44956.83622171296</v>
      </c>
      <c r="C987" s="5" t="inlineStr">
        <is>
          <t>3726 MARCELO ROCABADO ROJAS</t>
        </is>
      </c>
      <c r="D987" s="7" t="n"/>
      <c r="E987" s="8" t="n"/>
      <c r="G987" s="9" t="n">
        <v>1610.33</v>
      </c>
      <c r="I987" s="10" t="inlineStr">
        <is>
          <t>CHEQUE</t>
        </is>
      </c>
      <c r="J987" s="8" t="inlineStr">
        <is>
          <t>4861 BRIAN ABAD FLORES CRUZ</t>
        </is>
      </c>
    </row>
    <row r="988">
      <c r="A988" s="5" t="inlineStr">
        <is>
          <t>CCAJ-CB11/26/2023</t>
        </is>
      </c>
      <c r="B988" s="6" t="n">
        <v>44956.83622171296</v>
      </c>
      <c r="C988" s="5" t="inlineStr">
        <is>
          <t>3726 MARCELO ROCABADO ROJAS</t>
        </is>
      </c>
      <c r="D988" s="15" t="n">
        <v>45133136696</v>
      </c>
      <c r="E988" s="8" t="inlineStr">
        <is>
          <t>BISA-100070031</t>
        </is>
      </c>
      <c r="H988" s="9" t="n">
        <v>120</v>
      </c>
      <c r="I988" s="5" t="inlineStr">
        <is>
          <t>DEPÓSITO BANCARIO</t>
        </is>
      </c>
      <c r="J988" s="5" t="inlineStr">
        <is>
          <t>2276 ESTEBAN MAMANI CATORCENO</t>
        </is>
      </c>
    </row>
    <row r="989">
      <c r="A989" s="5" t="inlineStr">
        <is>
          <t>CCAJ-CB11/26/2023</t>
        </is>
      </c>
      <c r="B989" s="6" t="n">
        <v>44956.83622171296</v>
      </c>
      <c r="C989" s="5" t="inlineStr">
        <is>
          <t>3726 MARCELO ROCABADO ROJAS</t>
        </is>
      </c>
      <c r="D989" s="15" t="n">
        <v>45133136818</v>
      </c>
      <c r="E989" s="8" t="inlineStr">
        <is>
          <t>BISA-100070031</t>
        </is>
      </c>
      <c r="H989" s="9" t="n">
        <v>156.07</v>
      </c>
      <c r="I989" s="5" t="inlineStr">
        <is>
          <t>DEPÓSITO BANCARIO</t>
        </is>
      </c>
      <c r="J989" s="5" t="inlineStr">
        <is>
          <t>2276 ESTEBAN MAMANI CATORCENO</t>
        </is>
      </c>
    </row>
    <row r="990">
      <c r="A990" s="5" t="inlineStr">
        <is>
          <t>CCAJ-CB11/26/2023</t>
        </is>
      </c>
      <c r="B990" s="6" t="n">
        <v>44956.83622171296</v>
      </c>
      <c r="C990" s="5" t="inlineStr">
        <is>
          <t>3726 MARCELO ROCABADO ROJAS</t>
        </is>
      </c>
      <c r="D990" s="15" t="n">
        <v>53512257900</v>
      </c>
      <c r="E990" s="8" t="inlineStr">
        <is>
          <t>BISA-100070031</t>
        </is>
      </c>
      <c r="H990" s="9" t="n">
        <v>158</v>
      </c>
      <c r="I990" s="5" t="inlineStr">
        <is>
          <t>DEPÓSITO BANCARIO</t>
        </is>
      </c>
      <c r="J990" s="5" t="inlineStr">
        <is>
          <t>2276 ESTEBAN MAMANI CATORCENO</t>
        </is>
      </c>
    </row>
    <row r="991">
      <c r="A991" s="5" t="inlineStr">
        <is>
          <t>CCAJ-CB11/26/2023</t>
        </is>
      </c>
      <c r="B991" s="6" t="n">
        <v>44956.83622171296</v>
      </c>
      <c r="C991" s="5" t="inlineStr">
        <is>
          <t>3726 MARCELO ROCABADO ROJAS</t>
        </is>
      </c>
      <c r="D991" s="15" t="n">
        <v>535122579001</v>
      </c>
      <c r="E991" s="8" t="inlineStr">
        <is>
          <t>BISA-100070031</t>
        </is>
      </c>
      <c r="H991" s="9" t="n">
        <v>179.7</v>
      </c>
      <c r="I991" s="5" t="inlineStr">
        <is>
          <t>DEPÓSITO BANCARIO</t>
        </is>
      </c>
      <c r="J991" s="5" t="inlineStr">
        <is>
          <t>2276 ESTEBAN MAMANI CATORCENO</t>
        </is>
      </c>
    </row>
    <row r="992">
      <c r="A992" s="5" t="inlineStr">
        <is>
          <t>CCAJ-CB11/26/2023</t>
        </is>
      </c>
      <c r="B992" s="6" t="n">
        <v>44956.83622171296</v>
      </c>
      <c r="C992" s="5" t="inlineStr">
        <is>
          <t>3726 MARCELO ROCABADO ROJAS</t>
        </is>
      </c>
      <c r="D992" s="15" t="n">
        <v>45173197036</v>
      </c>
      <c r="E992" s="8" t="inlineStr">
        <is>
          <t>BISA-100070031</t>
        </is>
      </c>
      <c r="H992" s="9" t="n">
        <v>735.75</v>
      </c>
      <c r="I992" s="5" t="inlineStr">
        <is>
          <t>DEPÓSITO BANCARIO</t>
        </is>
      </c>
      <c r="J992" s="5" t="inlineStr">
        <is>
          <t>2276 ESTEBAN MAMANI CATORCENO</t>
        </is>
      </c>
    </row>
    <row r="993">
      <c r="A993" s="5" t="inlineStr">
        <is>
          <t>CCAJ-CB11/26/2023</t>
        </is>
      </c>
      <c r="B993" s="6" t="n">
        <v>44956.83622171296</v>
      </c>
      <c r="C993" s="5" t="inlineStr">
        <is>
          <t>3726 MARCELO ROCABADO ROJAS</t>
        </is>
      </c>
      <c r="D993" s="15" t="n">
        <v>451132868911</v>
      </c>
      <c r="E993" s="8" t="inlineStr">
        <is>
          <t>BISA-100070031</t>
        </is>
      </c>
      <c r="H993" s="9" t="n">
        <v>5734.06</v>
      </c>
      <c r="I993" s="5" t="inlineStr">
        <is>
          <t>DEPÓSITO BANCARIO</t>
        </is>
      </c>
      <c r="J993" s="5" t="inlineStr">
        <is>
          <t>2276 ESTEBAN MAMANI CATORCENO</t>
        </is>
      </c>
    </row>
    <row r="994">
      <c r="A994" s="5" t="inlineStr">
        <is>
          <t>CCAJ-CB11/26/2023</t>
        </is>
      </c>
      <c r="B994" s="6" t="n">
        <v>44956.83622171296</v>
      </c>
      <c r="C994" s="5" t="inlineStr">
        <is>
          <t>3726 MARCELO ROCABADO ROJAS</t>
        </is>
      </c>
      <c r="D994" s="15" t="n">
        <v>451132868912</v>
      </c>
      <c r="E994" s="8" t="inlineStr">
        <is>
          <t>BISA-100070031</t>
        </is>
      </c>
      <c r="H994" s="9" t="n">
        <v>1858.8</v>
      </c>
      <c r="I994" s="5" t="inlineStr">
        <is>
          <t>DEPÓSITO BANCARIO</t>
        </is>
      </c>
      <c r="J994" s="5" t="inlineStr">
        <is>
          <t>2276 ESTEBAN MAMANI CATORCENO</t>
        </is>
      </c>
    </row>
    <row r="995">
      <c r="A995" s="5" t="inlineStr">
        <is>
          <t>CCAJ-CB11/26/2023</t>
        </is>
      </c>
      <c r="B995" s="6" t="n">
        <v>44956.83622171296</v>
      </c>
      <c r="C995" s="5" t="inlineStr">
        <is>
          <t>3726 MARCELO ROCABADO ROJAS</t>
        </is>
      </c>
      <c r="D995" s="15" t="n">
        <v>451132868913</v>
      </c>
      <c r="E995" s="8" t="inlineStr">
        <is>
          <t>BISA-100070031</t>
        </is>
      </c>
      <c r="H995" s="9" t="n">
        <v>10224.05</v>
      </c>
      <c r="I995" s="5" t="inlineStr">
        <is>
          <t>DEPÓSITO BANCARIO</t>
        </is>
      </c>
      <c r="J995" s="5" t="inlineStr">
        <is>
          <t>2276 ESTEBAN MAMANI CATORCENO</t>
        </is>
      </c>
    </row>
    <row r="996">
      <c r="A996" s="5" t="inlineStr">
        <is>
          <t>CCAJ-CB11/26/2023</t>
        </is>
      </c>
      <c r="B996" s="6" t="n">
        <v>44956.83622171296</v>
      </c>
      <c r="C996" s="5" t="inlineStr">
        <is>
          <t>3726 MARCELO ROCABADO ROJAS</t>
        </is>
      </c>
      <c r="D996" s="15" t="n">
        <v>451132868914</v>
      </c>
      <c r="E996" s="8" t="inlineStr">
        <is>
          <t>BISA-100070031</t>
        </is>
      </c>
      <c r="H996" s="9" t="n">
        <v>3928.22</v>
      </c>
      <c r="I996" s="5" t="inlineStr">
        <is>
          <t>DEPÓSITO BANCARIO</t>
        </is>
      </c>
      <c r="J996" s="5" t="inlineStr">
        <is>
          <t>2276 ESTEBAN MAMANI CATORCENO</t>
        </is>
      </c>
    </row>
    <row r="997">
      <c r="A997" s="5" t="inlineStr">
        <is>
          <t>CCAJ-CB11/26/2023</t>
        </is>
      </c>
      <c r="B997" s="6" t="n">
        <v>44956.83622171296</v>
      </c>
      <c r="C997" s="5" t="inlineStr">
        <is>
          <t>3726 MARCELO ROCABADO ROJAS</t>
        </is>
      </c>
      <c r="D997" s="15" t="n">
        <v>451132868915</v>
      </c>
      <c r="E997" s="8" t="inlineStr">
        <is>
          <t>BISA-100070031</t>
        </is>
      </c>
      <c r="H997" s="9" t="n">
        <v>10939.36</v>
      </c>
      <c r="I997" s="5" t="inlineStr">
        <is>
          <t>DEPÓSITO BANCARIO</t>
        </is>
      </c>
      <c r="J997" s="5" t="inlineStr">
        <is>
          <t>2276 ESTEBAN MAMANI CATORCENO</t>
        </is>
      </c>
    </row>
    <row r="998">
      <c r="A998" s="5" t="inlineStr">
        <is>
          <t>CCAJ-CB11/26/2023</t>
        </is>
      </c>
      <c r="B998" s="6" t="n">
        <v>44956.83622171296</v>
      </c>
      <c r="C998" s="5" t="inlineStr">
        <is>
          <t>3726 MARCELO ROCABADO ROJAS</t>
        </is>
      </c>
      <c r="D998" s="15" t="n">
        <v>451132868916</v>
      </c>
      <c r="E998" s="8" t="inlineStr">
        <is>
          <t>BISA-100070031</t>
        </is>
      </c>
      <c r="H998" s="9" t="n">
        <v>6815.13</v>
      </c>
      <c r="I998" s="5" t="inlineStr">
        <is>
          <t>DEPÓSITO BANCARIO</t>
        </is>
      </c>
      <c r="J998" s="5" t="inlineStr">
        <is>
          <t>2276 ESTEBAN MAMANI CATORCENO</t>
        </is>
      </c>
    </row>
    <row r="999">
      <c r="A999" s="5" t="inlineStr">
        <is>
          <t>CCAJ-CB11/26/2023</t>
        </is>
      </c>
      <c r="B999" s="6" t="n">
        <v>44956.83622171296</v>
      </c>
      <c r="C999" s="5" t="inlineStr">
        <is>
          <t>3726 MARCELO ROCABADO ROJAS</t>
        </is>
      </c>
      <c r="D999" s="15" t="n">
        <v>45113286719</v>
      </c>
      <c r="E999" s="8" t="inlineStr">
        <is>
          <t>BISA-100070031</t>
        </is>
      </c>
      <c r="H999" s="9" t="n">
        <v>2487.89</v>
      </c>
      <c r="I999" s="5" t="inlineStr">
        <is>
          <t>DEPÓSITO BANCARIO</t>
        </is>
      </c>
      <c r="J999" s="8" t="inlineStr">
        <is>
          <t>4861 BRIAN ABAD FLORES CRUZ</t>
        </is>
      </c>
    </row>
    <row r="1000">
      <c r="A1000" s="5" t="inlineStr">
        <is>
          <t>CCAJ-CB11/26/2023</t>
        </is>
      </c>
      <c r="B1000" s="6" t="n">
        <v>44956.83622171296</v>
      </c>
      <c r="C1000" s="5" t="inlineStr">
        <is>
          <t>3726 MARCELO ROCABADO ROJAS</t>
        </is>
      </c>
      <c r="D1000" s="15" t="n">
        <v>45133139133</v>
      </c>
      <c r="E1000" s="8" t="inlineStr">
        <is>
          <t>BISA-100070031</t>
        </is>
      </c>
      <c r="H1000" s="9" t="n">
        <v>19000</v>
      </c>
      <c r="I1000" s="5" t="inlineStr">
        <is>
          <t>DEPÓSITO BANCARIO</t>
        </is>
      </c>
      <c r="J1000" s="5" t="inlineStr">
        <is>
          <t>2378 EDDY DAREN JIMENEZ ROJAS</t>
        </is>
      </c>
    </row>
    <row r="1001">
      <c r="A1001" s="5" t="inlineStr">
        <is>
          <t>CCAJ-CB11/26/2023</t>
        </is>
      </c>
      <c r="B1001" s="6" t="n">
        <v>44956.83622171296</v>
      </c>
      <c r="C1001" s="5" t="inlineStr">
        <is>
          <t>3726 MARCELO ROCABADO ROJAS</t>
        </is>
      </c>
      <c r="D1001" s="7" t="n"/>
      <c r="E1001" s="8" t="n"/>
      <c r="F1001" s="9" t="n">
        <v>14218</v>
      </c>
      <c r="I1001" s="10" t="inlineStr">
        <is>
          <t>EFECTIVO</t>
        </is>
      </c>
      <c r="J1001" s="8" t="inlineStr">
        <is>
          <t>2383 MAURO FELIPE CARICARI</t>
        </is>
      </c>
    </row>
    <row r="1002">
      <c r="A1002" s="5" t="inlineStr">
        <is>
          <t>CCAJ-CB11/26/2023</t>
        </is>
      </c>
      <c r="B1002" s="6" t="n">
        <v>44956.83622171296</v>
      </c>
      <c r="C1002" s="5" t="inlineStr">
        <is>
          <t>3726 MARCELO ROCABADO ROJAS</t>
        </is>
      </c>
      <c r="D1002" s="7" t="n"/>
      <c r="E1002" s="8" t="n"/>
      <c r="F1002" s="9" t="n">
        <v>0.3</v>
      </c>
      <c r="I1002" s="10" t="inlineStr">
        <is>
          <t>EFECTIVO</t>
        </is>
      </c>
      <c r="J1002" s="5" t="inlineStr">
        <is>
          <t>2276 ESTEBAN MAMANI CATORCENO</t>
        </is>
      </c>
    </row>
    <row r="1003">
      <c r="A1003" s="5" t="inlineStr">
        <is>
          <t>CCAJ-CB11/26/2023</t>
        </is>
      </c>
      <c r="B1003" s="6" t="n">
        <v>44956.83622171296</v>
      </c>
      <c r="C1003" s="5" t="inlineStr">
        <is>
          <t>3726 MARCELO ROCABADO ROJAS</t>
        </is>
      </c>
      <c r="D1003" s="7" t="n"/>
      <c r="E1003" s="8" t="n"/>
      <c r="F1003" s="9" t="n">
        <v>18890.2</v>
      </c>
      <c r="I1003" s="10" t="inlineStr">
        <is>
          <t>EFECTIVO</t>
        </is>
      </c>
      <c r="J1003" s="5" t="inlineStr">
        <is>
          <t>2281 ANGEL DONATO GONZALES CONDORI</t>
        </is>
      </c>
    </row>
    <row r="1004">
      <c r="A1004" s="5" t="inlineStr">
        <is>
          <t>CCAJ-CB11/26/2023</t>
        </is>
      </c>
      <c r="B1004" s="6" t="n">
        <v>44956.83622171296</v>
      </c>
      <c r="C1004" s="5" t="inlineStr">
        <is>
          <t>3726 MARCELO ROCABADO ROJAS</t>
        </is>
      </c>
      <c r="D1004" s="7" t="n"/>
      <c r="E1004" s="8" t="n"/>
      <c r="F1004" s="9" t="n">
        <v>8606.1</v>
      </c>
      <c r="I1004" s="10" t="inlineStr">
        <is>
          <t>EFECTIVO</t>
        </is>
      </c>
      <c r="J1004" s="5" t="inlineStr">
        <is>
          <t>2286 JOSE MARCELO NOGALES SUAREZ</t>
        </is>
      </c>
    </row>
    <row r="1005">
      <c r="A1005" s="5" t="inlineStr">
        <is>
          <t>CCAJ-CB11/26/2023</t>
        </is>
      </c>
      <c r="B1005" s="6" t="n">
        <v>44956.83622171296</v>
      </c>
      <c r="C1005" s="5" t="inlineStr">
        <is>
          <t>3726 MARCELO ROCABADO ROJAS</t>
        </is>
      </c>
      <c r="D1005" s="7" t="n"/>
      <c r="E1005" s="8" t="n"/>
      <c r="F1005" s="9" t="n">
        <v>101266.9</v>
      </c>
      <c r="I1005" s="10" t="inlineStr">
        <is>
          <t>EFECTIVO</t>
        </is>
      </c>
      <c r="J1005" s="8" t="inlineStr">
        <is>
          <t>2340 NAIN QUIÑONES TIPA</t>
        </is>
      </c>
    </row>
    <row r="1006">
      <c r="A1006" s="5" t="inlineStr">
        <is>
          <t>CCAJ-CB11/26/2023</t>
        </is>
      </c>
      <c r="B1006" s="6" t="n">
        <v>44956.83622171296</v>
      </c>
      <c r="C1006" s="5" t="inlineStr">
        <is>
          <t>3726 MARCELO ROCABADO ROJAS</t>
        </is>
      </c>
      <c r="D1006" s="7" t="n"/>
      <c r="E1006" s="8" t="n"/>
      <c r="F1006" s="9" t="n">
        <v>167334.1</v>
      </c>
      <c r="I1006" s="10" t="inlineStr">
        <is>
          <t>EFECTIVO</t>
        </is>
      </c>
      <c r="J1006" s="5" t="inlineStr">
        <is>
          <t>2378 EDDY DAREN JIMENEZ ROJAS</t>
        </is>
      </c>
    </row>
    <row r="1007">
      <c r="A1007" s="5" t="inlineStr">
        <is>
          <t>CCAJ-CB11/26/2023</t>
        </is>
      </c>
      <c r="B1007" s="6" t="n">
        <v>44956.83622171296</v>
      </c>
      <c r="C1007" s="5" t="inlineStr">
        <is>
          <t>3726 MARCELO ROCABADO ROJAS</t>
        </is>
      </c>
      <c r="D1007" s="7" t="n"/>
      <c r="E1007" s="8" t="n"/>
      <c r="F1007" s="9" t="n">
        <v>19618.8</v>
      </c>
      <c r="I1007" s="10" t="inlineStr">
        <is>
          <t>EFECTIVO</t>
        </is>
      </c>
      <c r="J1007" s="5" t="inlineStr">
        <is>
          <t>2537 JUAN CARLOS REVOLLO RODRIGUEZ</t>
        </is>
      </c>
    </row>
    <row r="1008">
      <c r="A1008" s="5" t="inlineStr">
        <is>
          <t>CCAJ-CB11/26/2023</t>
        </is>
      </c>
      <c r="B1008" s="6" t="n">
        <v>44956.83622171296</v>
      </c>
      <c r="C1008" s="5" t="inlineStr">
        <is>
          <t>3726 MARCELO ROCABADO ROJAS</t>
        </is>
      </c>
      <c r="D1008" s="7" t="n"/>
      <c r="E1008" s="8" t="n"/>
      <c r="F1008" s="9" t="n">
        <v>16894</v>
      </c>
      <c r="I1008" s="10" t="inlineStr">
        <is>
          <t>EFECTIVO</t>
        </is>
      </c>
      <c r="J1008" s="5" t="inlineStr">
        <is>
          <t>2539 JUAN CARLOS ANGULO ROJAS</t>
        </is>
      </c>
    </row>
    <row r="1009">
      <c r="A1009" s="5" t="inlineStr">
        <is>
          <t>CCAJ-CB11/26/2023</t>
        </is>
      </c>
      <c r="B1009" s="6" t="n">
        <v>44956.83622171296</v>
      </c>
      <c r="C1009" s="5" t="inlineStr">
        <is>
          <t>3726 MARCELO ROCABADO ROJAS</t>
        </is>
      </c>
      <c r="D1009" s="7" t="n"/>
      <c r="E1009" s="8" t="n"/>
      <c r="F1009" s="9" t="n">
        <v>15344.5</v>
      </c>
      <c r="I1009" s="10" t="inlineStr">
        <is>
          <t>EFECTIVO</t>
        </is>
      </c>
      <c r="J1009" s="5" t="inlineStr">
        <is>
          <t>2676 RUDDY AUGUSTO BASTO ZURITA</t>
        </is>
      </c>
    </row>
    <row r="1010">
      <c r="A1010" s="5" t="inlineStr">
        <is>
          <t>CCAJ-CB11/26/2023</t>
        </is>
      </c>
      <c r="B1010" s="6" t="n">
        <v>44956.83622171296</v>
      </c>
      <c r="C1010" s="5" t="inlineStr">
        <is>
          <t>3726 MARCELO ROCABADO ROJAS</t>
        </is>
      </c>
      <c r="D1010" s="7" t="n"/>
      <c r="E1010" s="8" t="n"/>
      <c r="F1010" s="9" t="n">
        <v>13405</v>
      </c>
      <c r="I1010" s="10" t="inlineStr">
        <is>
          <t>EFECTIVO</t>
        </is>
      </c>
      <c r="J1010" s="8" t="inlineStr">
        <is>
          <t>2941 EFRAIN MAMANI CAMIÑO</t>
        </is>
      </c>
    </row>
    <row r="1011">
      <c r="A1011" s="5" t="inlineStr">
        <is>
          <t>CCAJ-CB11/26/2023</t>
        </is>
      </c>
      <c r="B1011" s="6" t="n">
        <v>44956.83622171296</v>
      </c>
      <c r="C1011" s="5" t="inlineStr">
        <is>
          <t>3726 MARCELO ROCABADO ROJAS</t>
        </is>
      </c>
      <c r="D1011" s="7" t="n"/>
      <c r="E1011" s="8" t="n"/>
      <c r="F1011" s="9" t="n">
        <v>15022</v>
      </c>
      <c r="I1011" s="10" t="inlineStr">
        <is>
          <t>EFECTIVO</t>
        </is>
      </c>
      <c r="J1011" s="5" t="inlineStr">
        <is>
          <t>2979 ROBERTO CARLOS QUINTEROS FLORES</t>
        </is>
      </c>
    </row>
    <row r="1012">
      <c r="A1012" s="5" t="inlineStr">
        <is>
          <t>CCAJ-CB11/26/2023</t>
        </is>
      </c>
      <c r="B1012" s="6" t="n">
        <v>44956.83622171296</v>
      </c>
      <c r="C1012" s="5" t="inlineStr">
        <is>
          <t>3726 MARCELO ROCABADO ROJAS</t>
        </is>
      </c>
      <c r="D1012" s="7" t="n"/>
      <c r="E1012" s="8" t="n"/>
      <c r="F1012" s="9" t="n">
        <v>99552</v>
      </c>
      <c r="I1012" s="10" t="inlineStr">
        <is>
          <t>EFECTIVO</t>
        </is>
      </c>
      <c r="J1012" s="5" t="inlineStr">
        <is>
          <t>3791 LIMBERT SALAZAR MALDONADO</t>
        </is>
      </c>
    </row>
    <row r="1013">
      <c r="A1013" s="5" t="inlineStr">
        <is>
          <t>CCAJ-CB11/26/2023</t>
        </is>
      </c>
      <c r="B1013" s="6" t="n">
        <v>44956.83622171296</v>
      </c>
      <c r="C1013" s="5" t="inlineStr">
        <is>
          <t>3726 MARCELO ROCABADO ROJAS</t>
        </is>
      </c>
      <c r="D1013" s="7" t="n"/>
      <c r="E1013" s="8" t="n"/>
      <c r="F1013" s="9" t="n">
        <v>15918.7</v>
      </c>
      <c r="I1013" s="10" t="inlineStr">
        <is>
          <t>EFECTIVO</t>
        </is>
      </c>
      <c r="J1013" s="8" t="inlineStr">
        <is>
          <t>4269 JULY GONZALES - T01</t>
        </is>
      </c>
    </row>
    <row r="1014">
      <c r="A1014" s="5" t="inlineStr">
        <is>
          <t>CCAJ-CB11/26/2023</t>
        </is>
      </c>
      <c r="B1014" s="6" t="n">
        <v>44956.83622171296</v>
      </c>
      <c r="C1014" s="5" t="inlineStr">
        <is>
          <t>3726 MARCELO ROCABADO ROJAS</t>
        </is>
      </c>
      <c r="D1014" s="7" t="n"/>
      <c r="E1014" s="8" t="n"/>
      <c r="F1014" s="9" t="n">
        <v>14123.6</v>
      </c>
      <c r="I1014" s="10" t="inlineStr">
        <is>
          <t>EFECTIVO</t>
        </is>
      </c>
      <c r="J1014" s="8" t="inlineStr">
        <is>
          <t>4269 JULY GONZALES - T02</t>
        </is>
      </c>
    </row>
    <row r="1015">
      <c r="A1015" s="5" t="inlineStr">
        <is>
          <t>CCAJ-CB11/26/2023</t>
        </is>
      </c>
      <c r="B1015" s="6" t="n">
        <v>44956.83622171296</v>
      </c>
      <c r="C1015" s="5" t="inlineStr">
        <is>
          <t>3726 MARCELO ROCABADO ROJAS</t>
        </is>
      </c>
      <c r="D1015" s="7" t="n"/>
      <c r="E1015" s="8" t="n"/>
      <c r="F1015" s="9" t="n">
        <v>11229.3</v>
      </c>
      <c r="I1015" s="10" t="inlineStr">
        <is>
          <t>EFECTIVO</t>
        </is>
      </c>
      <c r="J1015" s="5" t="inlineStr">
        <is>
          <t>4269 JULY CARLA GONZALES AVILA</t>
        </is>
      </c>
    </row>
    <row r="1016">
      <c r="A1016" s="5" t="inlineStr">
        <is>
          <t>CCAJ-CB11/26/2023</t>
        </is>
      </c>
      <c r="B1016" s="6" t="n">
        <v>44956.83622171296</v>
      </c>
      <c r="C1016" s="5" t="inlineStr">
        <is>
          <t>3726 MARCELO ROCABADO ROJAS</t>
        </is>
      </c>
      <c r="D1016" s="7" t="n"/>
      <c r="E1016" s="8" t="n"/>
      <c r="F1016" s="9" t="n">
        <v>645.3</v>
      </c>
      <c r="I1016" s="10" t="inlineStr">
        <is>
          <t>EFECTIVO</t>
        </is>
      </c>
      <c r="J1016" s="8" t="inlineStr">
        <is>
          <t>4269 JULY GONZALES - T04</t>
        </is>
      </c>
    </row>
    <row r="1017">
      <c r="A1017" s="5" t="inlineStr">
        <is>
          <t>CCAJ-CB11/26/2023</t>
        </is>
      </c>
      <c r="B1017" s="6" t="n">
        <v>44956.83622171296</v>
      </c>
      <c r="C1017" s="5" t="inlineStr">
        <is>
          <t>3726 MARCELO ROCABADO ROJAS</t>
        </is>
      </c>
      <c r="D1017" s="7" t="n"/>
      <c r="E1017" s="8" t="n"/>
      <c r="F1017" s="9" t="n">
        <v>15843.2</v>
      </c>
      <c r="I1017" s="10" t="inlineStr">
        <is>
          <t>EFECTIVO</t>
        </is>
      </c>
      <c r="J1017" s="8" t="inlineStr">
        <is>
          <t>4269 JULY GONZALES - T05</t>
        </is>
      </c>
    </row>
    <row r="1018">
      <c r="A1018" s="5" t="inlineStr">
        <is>
          <t>CCAJ-CB11/26/2023</t>
        </is>
      </c>
      <c r="B1018" s="6" t="n">
        <v>44956.83622171296</v>
      </c>
      <c r="C1018" s="5" t="inlineStr">
        <is>
          <t>3726 MARCELO ROCABADO ROJAS</t>
        </is>
      </c>
      <c r="D1018" s="7" t="n"/>
      <c r="E1018" s="8" t="n"/>
      <c r="F1018" s="9" t="n">
        <v>24667.3</v>
      </c>
      <c r="I1018" s="10" t="inlineStr">
        <is>
          <t>EFECTIVO</t>
        </is>
      </c>
      <c r="J1018" s="8" t="inlineStr">
        <is>
          <t>4269 JULY GONZALES - T06</t>
        </is>
      </c>
    </row>
    <row r="1019">
      <c r="A1019" s="5" t="inlineStr">
        <is>
          <t>CCAJ-CB11/26/2023</t>
        </is>
      </c>
      <c r="B1019" s="6" t="n">
        <v>44956.83622171296</v>
      </c>
      <c r="C1019" s="5" t="inlineStr">
        <is>
          <t>3726 MARCELO ROCABADO ROJAS</t>
        </is>
      </c>
      <c r="D1019" s="7" t="n"/>
      <c r="E1019" s="8" t="n"/>
      <c r="F1019" s="9" t="n">
        <v>209336.2</v>
      </c>
      <c r="I1019" s="10" t="inlineStr">
        <is>
          <t>EFECTIVO</t>
        </is>
      </c>
      <c r="J1019" s="8" t="inlineStr">
        <is>
          <t>4861 BRIAN ABAD FLORES CRUZ</t>
        </is>
      </c>
    </row>
    <row r="1020">
      <c r="A1020" s="11" t="inlineStr">
        <is>
          <t>SAP</t>
        </is>
      </c>
      <c r="B1020" s="3" t="n"/>
      <c r="C1020" s="3" t="n"/>
      <c r="D1020" s="19">
        <f>760557.93+22968</f>
        <v/>
      </c>
      <c r="E1020" s="8" t="n"/>
      <c r="F1020" s="39">
        <f>SUM(F987:G1019)</f>
        <v/>
      </c>
      <c r="G1020" s="9" t="n"/>
      <c r="I1020" s="10" t="n"/>
      <c r="J1020" s="8" t="n"/>
    </row>
    <row r="1021">
      <c r="A1021" s="13" t="inlineStr">
        <is>
          <t>FECHA</t>
        </is>
      </c>
      <c r="B1021" s="13" t="inlineStr">
        <is>
          <t>CIERRE DE CAJA</t>
        </is>
      </c>
      <c r="C1021" s="13" t="inlineStr">
        <is>
          <t>IMPORTE</t>
        </is>
      </c>
      <c r="D1021" s="7" t="n"/>
      <c r="E1021" s="8" t="n"/>
      <c r="G1021" s="9" t="n"/>
      <c r="I1021" s="10" t="n"/>
      <c r="J1021" s="8" t="n"/>
    </row>
    <row r="1022" ht="15.75" customHeight="1">
      <c r="D1022" s="14" t="n">
        <v>112691637</v>
      </c>
    </row>
    <row r="1023" ht="15.75" customHeight="1">
      <c r="D1023" s="14" t="n">
        <v>112691670</v>
      </c>
    </row>
    <row r="1025">
      <c r="A1025" s="1" t="inlineStr">
        <is>
          <t>Cierre Caja</t>
        </is>
      </c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3" t="inlineStr">
        <is>
          <t>Del 31/01/2023</t>
        </is>
      </c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98" t="inlineStr">
        <is>
          <t>Cierre Caja</t>
        </is>
      </c>
      <c r="B1027" s="98" t="inlineStr">
        <is>
          <t>Fecha</t>
        </is>
      </c>
      <c r="C1027" s="98" t="inlineStr">
        <is>
          <t>Cajero</t>
        </is>
      </c>
      <c r="D1027" s="98" t="inlineStr">
        <is>
          <t>Nro Voucher</t>
        </is>
      </c>
      <c r="E1027" s="98" t="inlineStr">
        <is>
          <t>Nro Cuenta</t>
        </is>
      </c>
      <c r="F1027" s="98" t="inlineStr">
        <is>
          <t>Tipo Ingreso</t>
        </is>
      </c>
      <c r="G1027" s="99" t="n"/>
      <c r="H1027" s="100" t="n"/>
      <c r="I1027" s="98" t="inlineStr">
        <is>
          <t>TIPO DE INGRESO</t>
        </is>
      </c>
      <c r="J1027" s="98" t="inlineStr">
        <is>
          <t>Cobrador</t>
        </is>
      </c>
    </row>
    <row r="1028">
      <c r="A1028" s="101" t="n"/>
      <c r="B1028" s="101" t="n"/>
      <c r="C1028" s="101" t="n"/>
      <c r="D1028" s="101" t="n"/>
      <c r="E1028" s="101" t="n"/>
      <c r="F1028" s="4" t="inlineStr">
        <is>
          <t>EFECTIVO</t>
        </is>
      </c>
      <c r="G1028" s="4" t="inlineStr">
        <is>
          <t>CHEQUE</t>
        </is>
      </c>
      <c r="H1028" s="4" t="inlineStr">
        <is>
          <t>TRANSFERENCIA</t>
        </is>
      </c>
      <c r="I1028" s="101" t="n"/>
      <c r="J1028" s="101" t="n"/>
    </row>
    <row r="1029">
      <c r="A1029" s="5" t="inlineStr">
        <is>
          <t>CCAJ-CB11/27/2023</t>
        </is>
      </c>
      <c r="B1029" s="6" t="n">
        <v>44957.8411212037</v>
      </c>
      <c r="C1029" s="5" t="inlineStr">
        <is>
          <t>3726 MARCELO ROCABADO ROJAS</t>
        </is>
      </c>
      <c r="D1029" s="7" t="n"/>
      <c r="E1029" s="8" t="n"/>
      <c r="G1029" s="9" t="n">
        <v>8960</v>
      </c>
      <c r="I1029" s="10" t="inlineStr">
        <is>
          <t>CHEQUE</t>
        </is>
      </c>
      <c r="J1029" s="5" t="inlineStr">
        <is>
          <t>2378 EDDY DAREN JIMENEZ ROJAS</t>
        </is>
      </c>
    </row>
    <row r="1030">
      <c r="A1030" s="5" t="inlineStr">
        <is>
          <t>CCAJ-CB11/27/202</t>
        </is>
      </c>
      <c r="B1030" s="6" t="n">
        <v>44957.8411212037</v>
      </c>
      <c r="C1030" s="5" t="inlineStr">
        <is>
          <t>3726 MARCELO ROCABADO ROJAS</t>
        </is>
      </c>
      <c r="D1030" s="15" t="n">
        <v>45133140404</v>
      </c>
      <c r="E1030" s="8" t="inlineStr">
        <is>
          <t>BISA-100070031</t>
        </is>
      </c>
      <c r="H1030" s="9" t="n">
        <v>1575.89</v>
      </c>
      <c r="I1030" s="5" t="inlineStr">
        <is>
          <t>DEPÓSITO BANCARIO</t>
        </is>
      </c>
      <c r="J1030" s="5" t="inlineStr">
        <is>
          <t>2276 ESTEBAN MAMANI CATORCENO</t>
        </is>
      </c>
    </row>
    <row r="1031">
      <c r="A1031" s="5" t="inlineStr">
        <is>
          <t>CCAJ-CB11/27/2023</t>
        </is>
      </c>
      <c r="B1031" s="6" t="n">
        <v>44957.8411212037</v>
      </c>
      <c r="C1031" s="5" t="inlineStr">
        <is>
          <t>3726 MARCELO ROCABADO ROJAS</t>
        </is>
      </c>
      <c r="D1031" s="15" t="n">
        <v>45163227506</v>
      </c>
      <c r="E1031" s="8" t="inlineStr">
        <is>
          <t>BISA-100070031</t>
        </is>
      </c>
      <c r="H1031" s="9" t="n">
        <v>217.38</v>
      </c>
      <c r="I1031" s="5" t="inlineStr">
        <is>
          <t>DEPÓSITO BANCARIO</t>
        </is>
      </c>
      <c r="J1031" s="5" t="inlineStr">
        <is>
          <t>2276 ESTEBAN MAMANI CATORCENO</t>
        </is>
      </c>
    </row>
    <row r="1032">
      <c r="A1032" s="5" t="inlineStr">
        <is>
          <t>CCAJ-CB11/27/2023</t>
        </is>
      </c>
      <c r="B1032" s="6" t="n">
        <v>44957.8411212037</v>
      </c>
      <c r="C1032" s="5" t="inlineStr">
        <is>
          <t>3726 MARCELO ROCABADO ROJAS</t>
        </is>
      </c>
      <c r="D1032" s="15" t="n">
        <v>45123271175</v>
      </c>
      <c r="E1032" s="8" t="inlineStr">
        <is>
          <t>BISA-100070031</t>
        </is>
      </c>
      <c r="H1032" s="9" t="n">
        <v>22118.42</v>
      </c>
      <c r="I1032" s="5" t="inlineStr">
        <is>
          <t>DEPÓSITO BANCARIO</t>
        </is>
      </c>
      <c r="J1032" s="5" t="inlineStr">
        <is>
          <t>2276 ESTEBAN MAMANI CATORCENO</t>
        </is>
      </c>
    </row>
    <row r="1033">
      <c r="A1033" s="5" t="inlineStr">
        <is>
          <t>CCAJ-CB11/27/2023</t>
        </is>
      </c>
      <c r="B1033" s="6" t="n">
        <v>44957.8411212037</v>
      </c>
      <c r="C1033" s="5" t="inlineStr">
        <is>
          <t>3726 MARCELO ROCABADO ROJAS</t>
        </is>
      </c>
      <c r="D1033" s="15" t="n">
        <v>451232711751</v>
      </c>
      <c r="E1033" s="8" t="inlineStr">
        <is>
          <t>BISA-100070031</t>
        </is>
      </c>
      <c r="H1033" s="9" t="n">
        <v>107901.77</v>
      </c>
      <c r="I1033" s="5" t="inlineStr">
        <is>
          <t>DEPÓSITO BANCARIO</t>
        </is>
      </c>
      <c r="J1033" s="5" t="inlineStr">
        <is>
          <t>2276 ESTEBAN MAMANI CATORCENO</t>
        </is>
      </c>
    </row>
    <row r="1034">
      <c r="A1034" s="5" t="inlineStr">
        <is>
          <t>CCAJ-CB11/27/2023</t>
        </is>
      </c>
      <c r="B1034" s="6" t="n">
        <v>44957.8411212037</v>
      </c>
      <c r="C1034" s="5" t="inlineStr">
        <is>
          <t>3726 MARCELO ROCABADO ROJAS</t>
        </is>
      </c>
      <c r="D1034" s="15" t="n">
        <v>45173200448</v>
      </c>
      <c r="E1034" s="8" t="inlineStr">
        <is>
          <t>BISA-100070031</t>
        </is>
      </c>
      <c r="H1034" s="9" t="n">
        <v>1918.35</v>
      </c>
      <c r="I1034" s="5" t="inlineStr">
        <is>
          <t>DEPÓSITO BANCARIO</t>
        </is>
      </c>
      <c r="J1034" s="5" t="inlineStr">
        <is>
          <t>2276 ESTEBAN MAMANI CATORCENO</t>
        </is>
      </c>
    </row>
    <row r="1035">
      <c r="A1035" s="5" t="inlineStr">
        <is>
          <t>CCAJ-CB11/27/2023</t>
        </is>
      </c>
      <c r="B1035" s="6" t="n">
        <v>44957.8411212037</v>
      </c>
      <c r="C1035" s="5" t="inlineStr">
        <is>
          <t>3726 MARCELO ROCABADO ROJAS</t>
        </is>
      </c>
      <c r="D1035" s="15" t="n">
        <v>45173200905</v>
      </c>
      <c r="E1035" s="8" t="inlineStr">
        <is>
          <t>BISA-100070031</t>
        </is>
      </c>
      <c r="H1035" s="9" t="n">
        <v>5283.94</v>
      </c>
      <c r="I1035" s="5" t="inlineStr">
        <is>
          <t>DEPÓSITO BANCARIO</t>
        </is>
      </c>
      <c r="J1035" s="5" t="inlineStr">
        <is>
          <t>2276 ESTEBAN MAMANI CATORCENO</t>
        </is>
      </c>
    </row>
    <row r="1036">
      <c r="A1036" s="5" t="inlineStr">
        <is>
          <t>CCAJ-CB11/27/2023</t>
        </is>
      </c>
      <c r="B1036" s="6" t="n">
        <v>44957.8411212037</v>
      </c>
      <c r="C1036" s="5" t="inlineStr">
        <is>
          <t>3726 MARCELO ROCABADO ROJAS</t>
        </is>
      </c>
      <c r="D1036" s="15" t="n">
        <v>45123272016</v>
      </c>
      <c r="E1036" s="8" t="inlineStr">
        <is>
          <t>BISA-100070031</t>
        </is>
      </c>
      <c r="H1036" s="9" t="n">
        <v>358</v>
      </c>
      <c r="I1036" s="5" t="inlineStr">
        <is>
          <t>DEPÓSITO BANCARIO</t>
        </is>
      </c>
      <c r="J1036" s="5" t="inlineStr">
        <is>
          <t>2276 ESTEBAN MAMANI CATORCENO</t>
        </is>
      </c>
    </row>
    <row r="1037">
      <c r="A1037" s="5" t="inlineStr">
        <is>
          <t>CCAJ-CB11/27/2023</t>
        </is>
      </c>
      <c r="B1037" s="6" t="n">
        <v>44957.8411212037</v>
      </c>
      <c r="C1037" s="5" t="inlineStr">
        <is>
          <t>3726 MARCELO ROCABADO ROJAS</t>
        </is>
      </c>
      <c r="D1037" s="15" t="n">
        <v>45133141007</v>
      </c>
      <c r="E1037" s="8" t="inlineStr">
        <is>
          <t>BISA-100070031</t>
        </is>
      </c>
      <c r="H1037" s="9" t="n">
        <v>1457.68</v>
      </c>
      <c r="I1037" s="5" t="inlineStr">
        <is>
          <t>DEPÓSITO BANCARIO</t>
        </is>
      </c>
      <c r="J1037" s="5" t="inlineStr">
        <is>
          <t>2276 ESTEBAN MAMANI CATORCENO</t>
        </is>
      </c>
    </row>
    <row r="1038">
      <c r="A1038" s="5" t="inlineStr">
        <is>
          <t>CCAJ-CB11/27/2023</t>
        </is>
      </c>
      <c r="B1038" s="6" t="n">
        <v>44957.8411212037</v>
      </c>
      <c r="C1038" s="5" t="inlineStr">
        <is>
          <t>3726 MARCELO ROCABADO ROJAS</t>
        </is>
      </c>
      <c r="D1038" s="15" t="n">
        <v>45113288699</v>
      </c>
      <c r="E1038" s="8" t="inlineStr">
        <is>
          <t>BISA-100070031</t>
        </is>
      </c>
      <c r="H1038" s="9" t="n">
        <v>131.98</v>
      </c>
      <c r="I1038" s="5" t="inlineStr">
        <is>
          <t>DEPÓSITO BANCARIO</t>
        </is>
      </c>
      <c r="J1038" s="5" t="inlineStr">
        <is>
          <t>2276 ESTEBAN MAMANI CATORCENO</t>
        </is>
      </c>
    </row>
    <row r="1039">
      <c r="A1039" s="5" t="inlineStr">
        <is>
          <t>CCAJ-CB11/27/2023</t>
        </is>
      </c>
      <c r="B1039" s="6" t="n">
        <v>44957.8411212037</v>
      </c>
      <c r="C1039" s="5" t="inlineStr">
        <is>
          <t>3726 MARCELO ROCABADO ROJAS</t>
        </is>
      </c>
      <c r="D1039" s="15" t="n">
        <v>13570593272</v>
      </c>
      <c r="E1039" s="8" t="inlineStr">
        <is>
          <t>BISA-100070031</t>
        </is>
      </c>
      <c r="H1039" s="9" t="n">
        <v>15000</v>
      </c>
      <c r="I1039" s="5" t="inlineStr">
        <is>
          <t>DEPÓSITO BANCARIO</t>
        </is>
      </c>
      <c r="J1039" s="8" t="inlineStr">
        <is>
          <t>4861 BRIAN ABAD FLORES CRUZ</t>
        </is>
      </c>
    </row>
    <row r="1040">
      <c r="A1040" s="5" t="inlineStr">
        <is>
          <t>CCAJ-CB11/27/2023</t>
        </is>
      </c>
      <c r="B1040" s="6" t="n">
        <v>44957.8411212037</v>
      </c>
      <c r="C1040" s="5" t="inlineStr">
        <is>
          <t>3726 MARCELO ROCABADO ROJAS</t>
        </is>
      </c>
      <c r="D1040" s="15" t="n">
        <v>45133141578</v>
      </c>
      <c r="E1040" s="8" t="inlineStr">
        <is>
          <t>BISA-100070031</t>
        </is>
      </c>
      <c r="H1040" s="9" t="n">
        <v>406.66</v>
      </c>
      <c r="I1040" s="5" t="inlineStr">
        <is>
          <t>DEPÓSITO BANCARIO</t>
        </is>
      </c>
      <c r="J1040" s="5" t="inlineStr">
        <is>
          <t>2276 ESTEBAN MAMANI CATORCENO</t>
        </is>
      </c>
    </row>
    <row r="1041">
      <c r="A1041" s="5" t="inlineStr">
        <is>
          <t>CCAJ-CB11/27/2023</t>
        </is>
      </c>
      <c r="B1041" s="6" t="n">
        <v>44957.8411212037</v>
      </c>
      <c r="C1041" s="5" t="inlineStr">
        <is>
          <t>3726 MARCELO ROCABADO ROJAS</t>
        </is>
      </c>
      <c r="D1041" s="15" t="n">
        <v>45113289099</v>
      </c>
      <c r="E1041" s="8" t="inlineStr">
        <is>
          <t>BISA-100070031</t>
        </is>
      </c>
      <c r="H1041" s="9" t="n">
        <v>8738.700000000001</v>
      </c>
      <c r="I1041" s="5" t="inlineStr">
        <is>
          <t>DEPÓSITO BANCARIO</t>
        </is>
      </c>
      <c r="J1041" s="8" t="inlineStr">
        <is>
          <t>4861 BRIAN ABAD FLORES CRUZ</t>
        </is>
      </c>
    </row>
    <row r="1042">
      <c r="A1042" s="5" t="inlineStr">
        <is>
          <t>CCAJ-CB11/27/2023</t>
        </is>
      </c>
      <c r="B1042" s="6" t="n">
        <v>44957.8411212037</v>
      </c>
      <c r="C1042" s="5" t="inlineStr">
        <is>
          <t>3726 MARCELO ROCABADO ROJAS</t>
        </is>
      </c>
      <c r="D1042" s="15" t="n">
        <v>45173201967</v>
      </c>
      <c r="E1042" s="8" t="inlineStr">
        <is>
          <t>BISA-100070031</t>
        </is>
      </c>
      <c r="H1042" s="9" t="n">
        <v>40.7</v>
      </c>
      <c r="I1042" s="5" t="inlineStr">
        <is>
          <t>DEPÓSITO BANCARIO</t>
        </is>
      </c>
      <c r="J1042" s="5" t="inlineStr">
        <is>
          <t>2276 ESTEBAN MAMANI CATORCENO</t>
        </is>
      </c>
    </row>
    <row r="1043">
      <c r="A1043" s="5" t="inlineStr">
        <is>
          <t>CCAJ-CB11/27/2023</t>
        </is>
      </c>
      <c r="B1043" s="6" t="n">
        <v>44957.8411212037</v>
      </c>
      <c r="C1043" s="5" t="inlineStr">
        <is>
          <t>3726 MARCELO ROCABADO ROJAS</t>
        </is>
      </c>
      <c r="D1043" s="15" t="n">
        <v>45133140919</v>
      </c>
      <c r="E1043" s="8" t="inlineStr">
        <is>
          <t>BISA-100070031</t>
        </is>
      </c>
      <c r="H1043" s="9" t="n">
        <v>143.95</v>
      </c>
      <c r="I1043" s="5" t="inlineStr">
        <is>
          <t>DEPÓSITO BANCARIO</t>
        </is>
      </c>
      <c r="J1043" s="5" t="inlineStr">
        <is>
          <t>2276 ESTEBAN MAMANI CATORCENO</t>
        </is>
      </c>
    </row>
    <row r="1044">
      <c r="A1044" s="5" t="inlineStr">
        <is>
          <t>CCAJ-CB11/27/2023</t>
        </is>
      </c>
      <c r="B1044" s="6" t="n">
        <v>44957.8411212037</v>
      </c>
      <c r="C1044" s="5" t="inlineStr">
        <is>
          <t>3726 MARCELO ROCABADO ROJAS</t>
        </is>
      </c>
      <c r="D1044" s="15" t="n">
        <v>15980376199</v>
      </c>
      <c r="E1044" s="8" t="inlineStr">
        <is>
          <t>BISA-100070031</t>
        </is>
      </c>
      <c r="H1044" s="9" t="n">
        <v>2000</v>
      </c>
      <c r="I1044" s="5" t="inlineStr">
        <is>
          <t>DEPÓSITO BANCARIO</t>
        </is>
      </c>
      <c r="J1044" s="5" t="inlineStr">
        <is>
          <t>2378 EDDY DAREN JIMENEZ ROJAS</t>
        </is>
      </c>
    </row>
    <row r="1045">
      <c r="A1045" s="5" t="inlineStr">
        <is>
          <t>CCAJ-CB11/27/2023</t>
        </is>
      </c>
      <c r="B1045" s="6" t="n">
        <v>44957.8411212037</v>
      </c>
      <c r="C1045" s="5" t="inlineStr">
        <is>
          <t>3726 MARCELO ROCABADO ROJAS</t>
        </is>
      </c>
      <c r="D1045" s="7" t="n">
        <v>36968763</v>
      </c>
      <c r="E1045" s="8" t="inlineStr">
        <is>
          <t>BANCO UNION-120271437</t>
        </is>
      </c>
      <c r="H1045" s="9" t="n">
        <v>14981.88</v>
      </c>
      <c r="I1045" s="5" t="inlineStr">
        <is>
          <t>DEPÓSITO BANCARIO</t>
        </is>
      </c>
      <c r="J1045" s="5" t="inlineStr">
        <is>
          <t>2276 ESTEBAN MAMANI CATORCENO</t>
        </is>
      </c>
    </row>
    <row r="1046">
      <c r="A1046" s="5" t="inlineStr">
        <is>
          <t>CCAJ-CB11/27/2023</t>
        </is>
      </c>
      <c r="B1046" s="6" t="n">
        <v>44957.8411212037</v>
      </c>
      <c r="C1046" s="5" t="inlineStr">
        <is>
          <t>3726 MARCELO ROCABADO ROJAS</t>
        </is>
      </c>
      <c r="D1046" s="15" t="n">
        <v>23550684608</v>
      </c>
      <c r="E1046" s="8" t="inlineStr">
        <is>
          <t>BISA-100070031</t>
        </is>
      </c>
      <c r="H1046" s="9" t="n">
        <v>2300</v>
      </c>
      <c r="I1046" s="5" t="inlineStr">
        <is>
          <t>DEPÓSITO BANCARIO</t>
        </is>
      </c>
      <c r="J1046" s="5" t="inlineStr">
        <is>
          <t>2378 EDDY DAREN JIMENEZ ROJAS</t>
        </is>
      </c>
    </row>
    <row r="1047">
      <c r="A1047" s="5" t="inlineStr">
        <is>
          <t>CCAJ-CB11/27/2023</t>
        </is>
      </c>
      <c r="B1047" s="6" t="n">
        <v>44957.8411212037</v>
      </c>
      <c r="C1047" s="5" t="inlineStr">
        <is>
          <t>3726 MARCELO ROCABADO ROJAS</t>
        </is>
      </c>
      <c r="D1047" s="15" t="n">
        <v>451132889391</v>
      </c>
      <c r="E1047" s="8" t="inlineStr">
        <is>
          <t>BISA-100070031</t>
        </is>
      </c>
      <c r="H1047" s="9" t="n">
        <v>11639.9</v>
      </c>
      <c r="I1047" s="5" t="inlineStr">
        <is>
          <t>DEPÓSITO BANCARIO</t>
        </is>
      </c>
      <c r="J1047" s="5" t="inlineStr">
        <is>
          <t>2276 ESTEBAN MAMANI CATORCENO</t>
        </is>
      </c>
    </row>
    <row r="1048">
      <c r="A1048" s="5" t="inlineStr">
        <is>
          <t>CCAJ-CB11/27/2023</t>
        </is>
      </c>
      <c r="B1048" s="6" t="n">
        <v>44957.8411212037</v>
      </c>
      <c r="C1048" s="5" t="inlineStr">
        <is>
          <t>3726 MARCELO ROCABADO ROJAS</t>
        </is>
      </c>
      <c r="D1048" s="15" t="n">
        <v>451132889392</v>
      </c>
      <c r="E1048" s="8" t="inlineStr">
        <is>
          <t>BISA-100070031</t>
        </is>
      </c>
      <c r="H1048" s="9" t="n">
        <v>7975</v>
      </c>
      <c r="I1048" s="5" t="inlineStr">
        <is>
          <t>DEPÓSITO BANCARIO</t>
        </is>
      </c>
      <c r="J1048" s="5" t="inlineStr">
        <is>
          <t>2276 ESTEBAN MAMANI CATORCENO</t>
        </is>
      </c>
    </row>
    <row r="1049">
      <c r="A1049" s="5" t="inlineStr">
        <is>
          <t>CCAJ-CB11/27/2023</t>
        </is>
      </c>
      <c r="B1049" s="6" t="n">
        <v>44957.8411212037</v>
      </c>
      <c r="C1049" s="5" t="inlineStr">
        <is>
          <t>3726 MARCELO ROCABADO ROJAS</t>
        </is>
      </c>
      <c r="D1049" s="15" t="n">
        <v>451132889393</v>
      </c>
      <c r="E1049" s="8" t="inlineStr">
        <is>
          <t>BISA-100070031</t>
        </is>
      </c>
      <c r="H1049" s="9" t="n">
        <v>12804</v>
      </c>
      <c r="I1049" s="5" t="inlineStr">
        <is>
          <t>DEPÓSITO BANCARIO</t>
        </is>
      </c>
      <c r="J1049" s="5" t="inlineStr">
        <is>
          <t>2276 ESTEBAN MAMANI CATORCENO</t>
        </is>
      </c>
    </row>
    <row r="1050">
      <c r="A1050" s="5" t="inlineStr">
        <is>
          <t>CCAJ-CB11/27/2023</t>
        </is>
      </c>
      <c r="B1050" s="6" t="n">
        <v>44957.8411212037</v>
      </c>
      <c r="C1050" s="5" t="inlineStr">
        <is>
          <t>3726 MARCELO ROCABADO ROJAS</t>
        </is>
      </c>
      <c r="D1050" s="15" t="n">
        <v>451132889394</v>
      </c>
      <c r="E1050" s="8" t="inlineStr">
        <is>
          <t>BISA-100070031</t>
        </is>
      </c>
      <c r="H1050" s="9" t="n">
        <v>12079.7</v>
      </c>
      <c r="I1050" s="5" t="inlineStr">
        <is>
          <t>DEPÓSITO BANCARIO</t>
        </is>
      </c>
      <c r="J1050" s="5" t="inlineStr">
        <is>
          <t>2276 ESTEBAN MAMANI CATORCENO</t>
        </is>
      </c>
    </row>
    <row r="1051">
      <c r="A1051" s="5" t="inlineStr">
        <is>
          <t>CCAJ-CB11/27/2023</t>
        </is>
      </c>
      <c r="B1051" s="6" t="n">
        <v>44957.8411212037</v>
      </c>
      <c r="C1051" s="5" t="inlineStr">
        <is>
          <t>3726 MARCELO ROCABADO ROJAS</t>
        </is>
      </c>
      <c r="D1051" s="15" t="n">
        <v>451132889395</v>
      </c>
      <c r="E1051" s="8" t="inlineStr">
        <is>
          <t>BISA-100070031</t>
        </is>
      </c>
      <c r="H1051" s="9" t="n">
        <v>9410.1</v>
      </c>
      <c r="I1051" s="5" t="inlineStr">
        <is>
          <t>DEPÓSITO BANCARIO</t>
        </is>
      </c>
      <c r="J1051" s="5" t="inlineStr">
        <is>
          <t>2276 ESTEBAN MAMANI CATORCENO</t>
        </is>
      </c>
    </row>
    <row r="1052">
      <c r="A1052" s="5" t="inlineStr">
        <is>
          <t>CCAJ-CB11/27/2023</t>
        </is>
      </c>
      <c r="B1052" s="6" t="n">
        <v>44957.8411212037</v>
      </c>
      <c r="C1052" s="5" t="inlineStr">
        <is>
          <t>3726 MARCELO ROCABADO ROJAS</t>
        </is>
      </c>
      <c r="D1052" s="15" t="n">
        <v>451132889396</v>
      </c>
      <c r="E1052" s="8" t="inlineStr">
        <is>
          <t>BISA-100070031</t>
        </is>
      </c>
      <c r="H1052" s="9" t="n">
        <v>6588.3</v>
      </c>
      <c r="I1052" s="5" t="inlineStr">
        <is>
          <t>DEPÓSITO BANCARIO</t>
        </is>
      </c>
      <c r="J1052" s="5" t="inlineStr">
        <is>
          <t>2276 ESTEBAN MAMANI CATORCENO</t>
        </is>
      </c>
    </row>
    <row r="1053">
      <c r="A1053" s="5" t="inlineStr">
        <is>
          <t>CCAJ-CB11/27/2023</t>
        </is>
      </c>
      <c r="B1053" s="6" t="n">
        <v>44957.8411212037</v>
      </c>
      <c r="C1053" s="5" t="inlineStr">
        <is>
          <t>3726 MARCELO ROCABADO ROJAS</t>
        </is>
      </c>
      <c r="D1053" s="7" t="n"/>
      <c r="E1053" s="8" t="n"/>
      <c r="F1053" s="9" t="n">
        <v>4217.4</v>
      </c>
      <c r="I1053" s="10" t="inlineStr">
        <is>
          <t>EFECTIVO</t>
        </is>
      </c>
      <c r="J1053" s="5" t="inlineStr">
        <is>
          <t>2276 ESTEBAN MAMANI CATORCENO</t>
        </is>
      </c>
    </row>
    <row r="1054">
      <c r="A1054" s="5" t="inlineStr">
        <is>
          <t>CCAJ-CB11/27/2023</t>
        </is>
      </c>
      <c r="B1054" s="6" t="n">
        <v>44957.8411212037</v>
      </c>
      <c r="C1054" s="5" t="inlineStr">
        <is>
          <t>3726 MARCELO ROCABADO ROJAS</t>
        </is>
      </c>
      <c r="D1054" s="7" t="n"/>
      <c r="E1054" s="8" t="n"/>
      <c r="F1054" s="9" t="n">
        <v>5483.7</v>
      </c>
      <c r="I1054" s="10" t="inlineStr">
        <is>
          <t>EFECTIVO</t>
        </is>
      </c>
      <c r="J1054" s="5" t="inlineStr">
        <is>
          <t>2281 ANGEL DONATO GONZALES CONDORI</t>
        </is>
      </c>
    </row>
    <row r="1055">
      <c r="A1055" s="5" t="inlineStr">
        <is>
          <t>CCAJ-CB11/27/2023</t>
        </is>
      </c>
      <c r="B1055" s="6" t="n">
        <v>44957.8411212037</v>
      </c>
      <c r="C1055" s="5" t="inlineStr">
        <is>
          <t>3726 MARCELO ROCABADO ROJAS</t>
        </is>
      </c>
      <c r="D1055" s="7" t="n"/>
      <c r="E1055" s="8" t="n"/>
      <c r="F1055" s="9" t="n">
        <v>121305.7</v>
      </c>
      <c r="I1055" s="10" t="inlineStr">
        <is>
          <t>EFECTIVO</t>
        </is>
      </c>
      <c r="J1055" s="8" t="inlineStr">
        <is>
          <t>2287 OLVER VACA ARCHONDO</t>
        </is>
      </c>
    </row>
    <row r="1056">
      <c r="A1056" s="5" t="inlineStr">
        <is>
          <t>CCAJ-CB11/27/2023</t>
        </is>
      </c>
      <c r="B1056" s="6" t="n">
        <v>44957.8411212037</v>
      </c>
      <c r="C1056" s="5" t="inlineStr">
        <is>
          <t>3726 MARCELO ROCABADO ROJAS</t>
        </is>
      </c>
      <c r="D1056" s="7" t="n"/>
      <c r="E1056" s="8" t="n"/>
      <c r="F1056" s="9" t="n">
        <v>72471.10000000001</v>
      </c>
      <c r="I1056" s="10" t="inlineStr">
        <is>
          <t>EFECTIVO</t>
        </is>
      </c>
      <c r="J1056" s="5" t="inlineStr">
        <is>
          <t>2378 EDDY DAREN JIMENEZ ROJAS</t>
        </is>
      </c>
    </row>
    <row r="1057">
      <c r="A1057" s="5" t="inlineStr">
        <is>
          <t>CCAJ-CB11/27/2023</t>
        </is>
      </c>
      <c r="B1057" s="6" t="n">
        <v>44957.8411212037</v>
      </c>
      <c r="C1057" s="5" t="inlineStr">
        <is>
          <t>3726 MARCELO ROCABADO ROJAS</t>
        </is>
      </c>
      <c r="D1057" s="7" t="n"/>
      <c r="E1057" s="8" t="n"/>
      <c r="F1057" s="9" t="n">
        <v>9386.200000000001</v>
      </c>
      <c r="I1057" s="10" t="inlineStr">
        <is>
          <t>EFECTIVO</t>
        </is>
      </c>
      <c r="J1057" s="8" t="inlineStr">
        <is>
          <t>2383 MAURO FELIPE CARICARI</t>
        </is>
      </c>
    </row>
    <row r="1058">
      <c r="A1058" s="5" t="inlineStr">
        <is>
          <t>CCAJ-CB11/27/2023</t>
        </is>
      </c>
      <c r="B1058" s="6" t="n">
        <v>44957.8411212037</v>
      </c>
      <c r="C1058" s="5" t="inlineStr">
        <is>
          <t>3726 MARCELO ROCABADO ROJAS</t>
        </is>
      </c>
      <c r="D1058" s="7" t="n"/>
      <c r="E1058" s="8" t="n"/>
      <c r="F1058" s="9" t="n">
        <v>13240.6</v>
      </c>
      <c r="I1058" s="10" t="inlineStr">
        <is>
          <t>EFECTIVO</t>
        </is>
      </c>
      <c r="J1058" s="5" t="inlineStr">
        <is>
          <t>2537 JUAN CARLOS REVOLLO RODRIGUEZ</t>
        </is>
      </c>
    </row>
    <row r="1059">
      <c r="A1059" s="5" t="inlineStr">
        <is>
          <t>CCAJ-CB11/27/2023</t>
        </is>
      </c>
      <c r="B1059" s="6" t="n">
        <v>44957.8411212037</v>
      </c>
      <c r="C1059" s="5" t="inlineStr">
        <is>
          <t>3726 MARCELO ROCABADO ROJAS</t>
        </is>
      </c>
      <c r="D1059" s="7" t="n"/>
      <c r="E1059" s="8" t="n"/>
      <c r="F1059" s="9" t="n">
        <v>11867.5</v>
      </c>
      <c r="I1059" s="10" t="inlineStr">
        <is>
          <t>EFECTIVO</t>
        </is>
      </c>
      <c r="J1059" s="5" t="inlineStr">
        <is>
          <t>2539 JUAN CARLOS ANGULO ROJAS</t>
        </is>
      </c>
    </row>
    <row r="1060">
      <c r="A1060" s="5" t="inlineStr">
        <is>
          <t>CCAJ-CB11/27/2023</t>
        </is>
      </c>
      <c r="B1060" s="6" t="n">
        <v>44957.8411212037</v>
      </c>
      <c r="C1060" s="5" t="inlineStr">
        <is>
          <t>3726 MARCELO ROCABADO ROJAS</t>
        </is>
      </c>
      <c r="D1060" s="7" t="n"/>
      <c r="E1060" s="8" t="n"/>
      <c r="F1060" s="9" t="n">
        <v>13310</v>
      </c>
      <c r="I1060" s="10" t="inlineStr">
        <is>
          <t>EFECTIVO</t>
        </is>
      </c>
      <c r="J1060" s="5" t="inlineStr">
        <is>
          <t>2676 RUDDY AUGUSTO BASTO ZURITA</t>
        </is>
      </c>
    </row>
    <row r="1061">
      <c r="A1061" s="5" t="inlineStr">
        <is>
          <t>CCAJ-CB11/27/2023</t>
        </is>
      </c>
      <c r="B1061" s="6" t="n">
        <v>44957.8411212037</v>
      </c>
      <c r="C1061" s="5" t="inlineStr">
        <is>
          <t>3726 MARCELO ROCABADO ROJAS</t>
        </is>
      </c>
      <c r="D1061" s="7" t="n"/>
      <c r="E1061" s="8" t="n"/>
      <c r="F1061" s="9" t="n">
        <v>12589.2</v>
      </c>
      <c r="I1061" s="10" t="inlineStr">
        <is>
          <t>EFECTIVO</t>
        </is>
      </c>
      <c r="J1061" s="8" t="inlineStr">
        <is>
          <t>2941 EFRAIN MAMANI CAMIÑO</t>
        </is>
      </c>
    </row>
    <row r="1062">
      <c r="A1062" s="5" t="inlineStr">
        <is>
          <t>CCAJ-CB11/27/2023</t>
        </is>
      </c>
      <c r="B1062" s="6" t="n">
        <v>44957.8411212037</v>
      </c>
      <c r="C1062" s="5" t="inlineStr">
        <is>
          <t>3726 MARCELO ROCABADO ROJAS</t>
        </is>
      </c>
      <c r="D1062" s="7" t="n"/>
      <c r="E1062" s="8" t="n"/>
      <c r="F1062" s="9" t="n">
        <v>8433.4</v>
      </c>
      <c r="I1062" s="10" t="inlineStr">
        <is>
          <t>EFECTIVO</t>
        </is>
      </c>
      <c r="J1062" s="5" t="inlineStr">
        <is>
          <t>2979 ROBERTO CARLOS QUINTEROS FLORES</t>
        </is>
      </c>
    </row>
    <row r="1063">
      <c r="A1063" s="5" t="inlineStr">
        <is>
          <t>CCAJ-CB11/27/2023</t>
        </is>
      </c>
      <c r="B1063" s="6" t="n">
        <v>44957.8411212037</v>
      </c>
      <c r="C1063" s="5" t="inlineStr">
        <is>
          <t>3726 MARCELO ROCABADO ROJAS</t>
        </is>
      </c>
      <c r="D1063" s="7" t="n"/>
      <c r="E1063" s="8" t="n"/>
      <c r="F1063" s="9" t="n">
        <v>36187.6</v>
      </c>
      <c r="I1063" s="10" t="inlineStr">
        <is>
          <t>EFECTIVO</t>
        </is>
      </c>
      <c r="J1063" s="5" t="inlineStr">
        <is>
          <t>3791 LIMBERT SALAZAR MALDONADO</t>
        </is>
      </c>
    </row>
    <row r="1064">
      <c r="A1064" s="5" t="inlineStr">
        <is>
          <t>CCAJ-CB11/27/2023</t>
        </is>
      </c>
      <c r="B1064" s="6" t="n">
        <v>44957.8411212037</v>
      </c>
      <c r="C1064" s="5" t="inlineStr">
        <is>
          <t>3726 MARCELO ROCABADO ROJAS</t>
        </is>
      </c>
      <c r="D1064" s="7" t="n"/>
      <c r="E1064" s="8" t="n"/>
      <c r="F1064" s="9" t="n">
        <v>10801.6</v>
      </c>
      <c r="I1064" s="10" t="inlineStr">
        <is>
          <t>EFECTIVO</t>
        </is>
      </c>
      <c r="J1064" s="8" t="inlineStr">
        <is>
          <t>4269 JULY GONZALES - T01</t>
        </is>
      </c>
    </row>
    <row r="1065">
      <c r="A1065" s="5" t="inlineStr">
        <is>
          <t>CCAJ-CB11/27/2023</t>
        </is>
      </c>
      <c r="B1065" s="6" t="n">
        <v>44957.8411212037</v>
      </c>
      <c r="C1065" s="5" t="inlineStr">
        <is>
          <t>3726 MARCELO ROCABADO ROJAS</t>
        </is>
      </c>
      <c r="D1065" s="7" t="n"/>
      <c r="E1065" s="8" t="n"/>
      <c r="F1065" s="9" t="n">
        <v>11868.6</v>
      </c>
      <c r="I1065" s="10" t="inlineStr">
        <is>
          <t>EFECTIVO</t>
        </is>
      </c>
      <c r="J1065" s="8" t="inlineStr">
        <is>
          <t>4269 JULY GONZALES - T02</t>
        </is>
      </c>
    </row>
    <row r="1066">
      <c r="A1066" s="5" t="inlineStr">
        <is>
          <t>CCAJ-CB11/27/2023</t>
        </is>
      </c>
      <c r="B1066" s="6" t="n">
        <v>44957.8411212037</v>
      </c>
      <c r="C1066" s="5" t="inlineStr">
        <is>
          <t>3726 MARCELO ROCABADO ROJAS</t>
        </is>
      </c>
      <c r="D1066" s="7" t="n"/>
      <c r="E1066" s="8" t="n"/>
      <c r="F1066" s="9" t="n">
        <v>5738.1</v>
      </c>
      <c r="I1066" s="10" t="inlineStr">
        <is>
          <t>EFECTIVO</t>
        </is>
      </c>
      <c r="J1066" s="5" t="inlineStr">
        <is>
          <t>4269 JULY CARLA GONZALES AVILA</t>
        </is>
      </c>
    </row>
    <row r="1067">
      <c r="A1067" s="5" t="inlineStr">
        <is>
          <t>CCAJ-CB11/27/2023</t>
        </is>
      </c>
      <c r="B1067" s="6" t="n">
        <v>44957.8411212037</v>
      </c>
      <c r="C1067" s="5" t="inlineStr">
        <is>
          <t>3726 MARCELO ROCABADO ROJAS</t>
        </is>
      </c>
      <c r="D1067" s="7" t="n"/>
      <c r="E1067" s="8" t="n"/>
      <c r="F1067" s="9" t="n">
        <v>15087.2</v>
      </c>
      <c r="I1067" s="10" t="inlineStr">
        <is>
          <t>EFECTIVO</t>
        </is>
      </c>
      <c r="J1067" s="8" t="inlineStr">
        <is>
          <t>4269 JULY GONZALES - T04</t>
        </is>
      </c>
    </row>
    <row r="1068">
      <c r="A1068" s="5" t="inlineStr">
        <is>
          <t>CCAJ-CB11/27/2023</t>
        </is>
      </c>
      <c r="B1068" s="6" t="n">
        <v>44957.8411212037</v>
      </c>
      <c r="C1068" s="5" t="inlineStr">
        <is>
          <t>3726 MARCELO ROCABADO ROJAS</t>
        </is>
      </c>
      <c r="D1068" s="7" t="n"/>
      <c r="E1068" s="8" t="n"/>
      <c r="F1068" s="9" t="n">
        <v>9892.799999999999</v>
      </c>
      <c r="I1068" s="10" t="inlineStr">
        <is>
          <t>EFECTIVO</t>
        </is>
      </c>
      <c r="J1068" s="8" t="inlineStr">
        <is>
          <t>4269 JULY GONZALES - T05</t>
        </is>
      </c>
    </row>
    <row r="1069">
      <c r="A1069" s="5" t="inlineStr">
        <is>
          <t>CCAJ-CB11/27/2023</t>
        </is>
      </c>
      <c r="B1069" s="6" t="n">
        <v>44957.8411212037</v>
      </c>
      <c r="C1069" s="5" t="inlineStr">
        <is>
          <t>3726 MARCELO ROCABADO ROJAS</t>
        </is>
      </c>
      <c r="D1069" s="7" t="n"/>
      <c r="E1069" s="8" t="n"/>
      <c r="F1069" s="9" t="n">
        <v>15185.1</v>
      </c>
      <c r="I1069" s="10" t="inlineStr">
        <is>
          <t>EFECTIVO</t>
        </is>
      </c>
      <c r="J1069" s="8" t="inlineStr">
        <is>
          <t>4269 JULY GONZALES - T06</t>
        </is>
      </c>
    </row>
    <row r="1070">
      <c r="A1070" s="5" t="inlineStr">
        <is>
          <t>CCAJ-CB11/27/2023</t>
        </is>
      </c>
      <c r="B1070" s="6" t="n">
        <v>44957.8411212037</v>
      </c>
      <c r="C1070" s="5" t="inlineStr">
        <is>
          <t>3726 MARCELO ROCABADO ROJAS</t>
        </is>
      </c>
      <c r="D1070" s="7" t="n"/>
      <c r="E1070" s="8" t="n"/>
      <c r="F1070" s="9" t="n">
        <v>13508.2</v>
      </c>
      <c r="I1070" s="10" t="inlineStr">
        <is>
          <t>EFECTIVO</t>
        </is>
      </c>
      <c r="J1070" s="8" t="inlineStr">
        <is>
          <t>4269 JULY GONZALES - T07</t>
        </is>
      </c>
    </row>
    <row r="1071">
      <c r="A1071" s="5" t="inlineStr">
        <is>
          <t>CCAJ-CB11/27/2023</t>
        </is>
      </c>
      <c r="B1071" s="6" t="n">
        <v>44957.8411212037</v>
      </c>
      <c r="C1071" s="5" t="inlineStr">
        <is>
          <t>3726 MARCELO ROCABADO ROJAS</t>
        </is>
      </c>
      <c r="D1071" s="7" t="n"/>
      <c r="E1071" s="8" t="n"/>
      <c r="F1071" s="9" t="n">
        <v>205513.9</v>
      </c>
      <c r="I1071" s="10" t="inlineStr">
        <is>
          <t>EFECTIVO</t>
        </is>
      </c>
      <c r="J1071" s="8" t="inlineStr">
        <is>
          <t>4861 BRIAN ABAD FLORES CRUZ</t>
        </is>
      </c>
    </row>
    <row r="1072">
      <c r="A1072" s="5" t="inlineStr">
        <is>
          <t>CCAJ-CB11/27/2023</t>
        </is>
      </c>
      <c r="B1072" s="6" t="n">
        <v>44957.8411212037</v>
      </c>
      <c r="C1072" s="5" t="inlineStr">
        <is>
          <t>3726 MARCELO ROCABADO ROJAS</t>
        </is>
      </c>
      <c r="D1072" s="7" t="n"/>
      <c r="E1072" s="8" t="n"/>
      <c r="F1072" s="9" t="n">
        <v>13529.3</v>
      </c>
      <c r="I1072" s="10" t="inlineStr">
        <is>
          <t>EFECTIVO</t>
        </is>
      </c>
      <c r="J1072" s="5" t="inlineStr">
        <is>
          <t>4771 CHRISTIAN LEDEZMA - T09</t>
        </is>
      </c>
    </row>
    <row r="1073">
      <c r="A1073" s="5" t="inlineStr">
        <is>
          <t>CCAJ-CB11/27/2023</t>
        </is>
      </c>
      <c r="B1073" s="6" t="n">
        <v>44957.8411212037</v>
      </c>
      <c r="C1073" s="5" t="inlineStr">
        <is>
          <t>3726 MARCELO ROCABADO ROJAS</t>
        </is>
      </c>
      <c r="D1073" s="7" t="n"/>
      <c r="E1073" s="8" t="n"/>
      <c r="F1073" s="9" t="n">
        <v>5059.6</v>
      </c>
      <c r="I1073" s="10" t="inlineStr">
        <is>
          <t>EFECTIVO</t>
        </is>
      </c>
      <c r="J1073" s="5" t="inlineStr">
        <is>
          <t>4771 CHRISTIAN LEDEZMA - T10</t>
        </is>
      </c>
    </row>
    <row r="1074">
      <c r="A1074" s="11" t="inlineStr">
        <is>
          <t>SAP</t>
        </is>
      </c>
      <c r="B1074" s="3" t="n"/>
      <c r="C1074" s="3" t="n"/>
      <c r="D1074" s="7" t="n"/>
      <c r="E1074" s="8" t="n"/>
      <c r="F1074" s="12">
        <f>SUM(F1029:G1073)</f>
        <v/>
      </c>
      <c r="G1074" s="9" t="n"/>
      <c r="I1074" s="10" t="n"/>
      <c r="J1074" s="5" t="n"/>
    </row>
    <row r="1075" ht="15.75" customHeight="1">
      <c r="A1075" s="13" t="inlineStr">
        <is>
          <t>FECHA</t>
        </is>
      </c>
      <c r="B1075" s="13" t="inlineStr">
        <is>
          <t>CIERRE DE CAJA</t>
        </is>
      </c>
      <c r="C1075" s="13" t="inlineStr">
        <is>
          <t>IMPORTE</t>
        </is>
      </c>
      <c r="D1075" s="14" t="n">
        <v>112695368</v>
      </c>
      <c r="E1075" s="8" t="n"/>
      <c r="G1075" s="9" t="n"/>
      <c r="I1075" s="10" t="n"/>
      <c r="J1075" s="5" t="n"/>
    </row>
    <row r="1078">
      <c r="A1078" s="1" t="inlineStr">
        <is>
          <t>Cierre Caja</t>
        </is>
      </c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3" t="inlineStr">
        <is>
          <t>Del 01/02/2023</t>
        </is>
      </c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98" t="inlineStr">
        <is>
          <t>Cierre Caja</t>
        </is>
      </c>
      <c r="B1080" s="98" t="inlineStr">
        <is>
          <t>Fecha</t>
        </is>
      </c>
      <c r="C1080" s="98" t="inlineStr">
        <is>
          <t>Cajero</t>
        </is>
      </c>
      <c r="D1080" s="98" t="inlineStr">
        <is>
          <t>Nro Voucher</t>
        </is>
      </c>
      <c r="E1080" s="98" t="inlineStr">
        <is>
          <t>Nro Cuenta</t>
        </is>
      </c>
      <c r="F1080" s="98" t="inlineStr">
        <is>
          <t>Tipo Ingreso</t>
        </is>
      </c>
      <c r="G1080" s="99" t="n"/>
      <c r="H1080" s="100" t="n"/>
      <c r="I1080" s="98" t="inlineStr">
        <is>
          <t>TIPO DE INGRESO</t>
        </is>
      </c>
      <c r="J1080" s="98" t="inlineStr">
        <is>
          <t>Cobrador</t>
        </is>
      </c>
    </row>
    <row r="1081">
      <c r="A1081" s="101" t="n"/>
      <c r="B1081" s="101" t="n"/>
      <c r="C1081" s="101" t="n"/>
      <c r="D1081" s="101" t="n"/>
      <c r="E1081" s="101" t="n"/>
      <c r="F1081" s="4" t="inlineStr">
        <is>
          <t>EFECTIVO</t>
        </is>
      </c>
      <c r="G1081" s="4" t="inlineStr">
        <is>
          <t>CHEQUE</t>
        </is>
      </c>
      <c r="H1081" s="4" t="inlineStr">
        <is>
          <t>TRANSFERENCIA</t>
        </is>
      </c>
      <c r="I1081" s="101" t="n"/>
      <c r="J1081" s="101" t="n"/>
    </row>
    <row r="1082">
      <c r="A1082" s="5" t="inlineStr">
        <is>
          <t>CCAJ-CB11/28/2023</t>
        </is>
      </c>
      <c r="B1082" s="6" t="n">
        <v>44958.82661340278</v>
      </c>
      <c r="C1082" s="5" t="inlineStr">
        <is>
          <t>3726 MARCELO ROCABADO ROJAS</t>
        </is>
      </c>
      <c r="D1082" s="7" t="n"/>
      <c r="E1082" s="8" t="n"/>
      <c r="G1082" s="9" t="n">
        <v>3753.96</v>
      </c>
      <c r="I1082" s="10" t="inlineStr">
        <is>
          <t>CHEQUE</t>
        </is>
      </c>
      <c r="J1082" s="8" t="inlineStr">
        <is>
          <t>4861 BRIAN ABAD FLORES CRUZ</t>
        </is>
      </c>
    </row>
    <row r="1083">
      <c r="A1083" s="5" t="inlineStr">
        <is>
          <t>CCAJ-CB11/28/202</t>
        </is>
      </c>
      <c r="B1083" s="6" t="n">
        <v>44958.82661340278</v>
      </c>
      <c r="C1083" s="5" t="inlineStr">
        <is>
          <t>3726 MARCELO ROCABADO ROJAS</t>
        </is>
      </c>
      <c r="D1083" s="15" t="n">
        <v>45143509622</v>
      </c>
      <c r="E1083" s="8" t="inlineStr">
        <is>
          <t>BISA-100070031</t>
        </is>
      </c>
      <c r="H1083" s="9" t="n">
        <v>2587.2</v>
      </c>
      <c r="I1083" s="5" t="inlineStr">
        <is>
          <t>DEPÓSITO BANCARIO</t>
        </is>
      </c>
      <c r="J1083" s="5" t="inlineStr">
        <is>
          <t>2378 EDDY DAREN JIMENEZ ROJAS</t>
        </is>
      </c>
    </row>
    <row r="1084">
      <c r="A1084" s="5" t="inlineStr">
        <is>
          <t>CCAJ-CB11/28/2023</t>
        </is>
      </c>
      <c r="B1084" s="6" t="n">
        <v>44958.82661340278</v>
      </c>
      <c r="C1084" s="5" t="inlineStr">
        <is>
          <t>3726 MARCELO ROCABADO ROJAS</t>
        </is>
      </c>
      <c r="D1084" s="7" t="n">
        <v>6944726125</v>
      </c>
      <c r="E1084" s="5" t="inlineStr">
        <is>
          <t>MERCANTIL SANTA CRUZ-4010678183</t>
        </is>
      </c>
      <c r="H1084" s="9" t="n">
        <v>4018.2</v>
      </c>
      <c r="I1084" s="5" t="inlineStr">
        <is>
          <t>DEPÓSITO BANCARIO</t>
        </is>
      </c>
      <c r="J1084" s="5" t="inlineStr">
        <is>
          <t>2276 ESTEBAN MAMANI CATORCENO</t>
        </is>
      </c>
    </row>
    <row r="1085">
      <c r="A1085" s="5" t="inlineStr">
        <is>
          <t>CCAJ-CB11/28/2023</t>
        </is>
      </c>
      <c r="B1085" s="6" t="n">
        <v>44958.82661340278</v>
      </c>
      <c r="C1085" s="5" t="inlineStr">
        <is>
          <t>3726 MARCELO ROCABADO ROJAS</t>
        </is>
      </c>
      <c r="D1085" s="15" t="n">
        <v>45173202956</v>
      </c>
      <c r="E1085" s="8" t="inlineStr">
        <is>
          <t>BISA-100070031</t>
        </is>
      </c>
      <c r="H1085" s="9" t="n">
        <v>482.96</v>
      </c>
      <c r="I1085" s="5" t="inlineStr">
        <is>
          <t>DEPÓSITO BANCARIO</t>
        </is>
      </c>
      <c r="J1085" s="5" t="inlineStr">
        <is>
          <t>2276 ESTEBAN MAMANI CATORCENO</t>
        </is>
      </c>
    </row>
    <row r="1086">
      <c r="A1086" s="5" t="inlineStr">
        <is>
          <t>CCAJ-CB11/28/2023</t>
        </is>
      </c>
      <c r="B1086" s="6" t="n">
        <v>44958.82661340278</v>
      </c>
      <c r="C1086" s="5" t="inlineStr">
        <is>
          <t>3726 MARCELO ROCABADO ROJAS</t>
        </is>
      </c>
      <c r="D1086" s="15" t="n">
        <v>45153136490</v>
      </c>
      <c r="E1086" s="8" t="inlineStr">
        <is>
          <t>BISA-100070031</t>
        </is>
      </c>
      <c r="H1086" s="9" t="n">
        <v>6767.66</v>
      </c>
      <c r="I1086" s="5" t="inlineStr">
        <is>
          <t>DEPÓSITO BANCARIO</t>
        </is>
      </c>
      <c r="J1086" s="5" t="inlineStr">
        <is>
          <t>2276 ESTEBAN MAMANI CATORCENO</t>
        </is>
      </c>
    </row>
    <row r="1087">
      <c r="A1087" s="5" t="inlineStr">
        <is>
          <t>CCAJ-CB11/28/2023</t>
        </is>
      </c>
      <c r="B1087" s="6" t="n">
        <v>44958.82661340278</v>
      </c>
      <c r="C1087" s="5" t="inlineStr">
        <is>
          <t>3726 MARCELO ROCABADO ROJAS</t>
        </is>
      </c>
      <c r="D1087" s="15" t="n">
        <v>45143510084</v>
      </c>
      <c r="E1087" s="8" t="inlineStr">
        <is>
          <t>BISA-100070031</t>
        </is>
      </c>
      <c r="H1087" s="9" t="n">
        <v>1734.19</v>
      </c>
      <c r="I1087" s="5" t="inlineStr">
        <is>
          <t>DEPÓSITO BANCARIO</t>
        </is>
      </c>
      <c r="J1087" s="5" t="inlineStr">
        <is>
          <t>2276 ESTEBAN MAMANI CATORCENO</t>
        </is>
      </c>
    </row>
    <row r="1088">
      <c r="A1088" s="5" t="inlineStr">
        <is>
          <t>CCAJ-CB11/28/2023</t>
        </is>
      </c>
      <c r="B1088" s="6" t="n">
        <v>44958.82661340278</v>
      </c>
      <c r="C1088" s="5" t="inlineStr">
        <is>
          <t>3726 MARCELO ROCABADO ROJAS</t>
        </is>
      </c>
      <c r="D1088" s="15" t="n">
        <v>45173203772</v>
      </c>
      <c r="E1088" s="8" t="inlineStr">
        <is>
          <t>BISA-100070031</t>
        </is>
      </c>
      <c r="H1088" s="9" t="n">
        <v>270.08</v>
      </c>
      <c r="I1088" s="5" t="inlineStr">
        <is>
          <t>DEPÓSITO BANCARIO</t>
        </is>
      </c>
      <c r="J1088" s="5" t="inlineStr">
        <is>
          <t>2276 ESTEBAN MAMANI CATORCENO</t>
        </is>
      </c>
    </row>
    <row r="1089">
      <c r="A1089" s="5" t="inlineStr">
        <is>
          <t>CCAJ-CB11/28/2023</t>
        </is>
      </c>
      <c r="B1089" s="6" t="n">
        <v>44958.82661340278</v>
      </c>
      <c r="C1089" s="5" t="inlineStr">
        <is>
          <t>3726 MARCELO ROCABADO ROJAS</t>
        </is>
      </c>
      <c r="D1089" s="15" t="n">
        <v>45113292216</v>
      </c>
      <c r="E1089" s="8" t="inlineStr">
        <is>
          <t>BISA-100070031</t>
        </is>
      </c>
      <c r="H1089" s="9" t="n">
        <v>916.8200000000001</v>
      </c>
      <c r="I1089" s="5" t="inlineStr">
        <is>
          <t>DEPÓSITO BANCARIO</t>
        </is>
      </c>
      <c r="J1089" s="5" t="inlineStr">
        <is>
          <t>2276 ESTEBAN MAMANI CATORCENO</t>
        </is>
      </c>
    </row>
    <row r="1090">
      <c r="A1090" s="5" t="inlineStr">
        <is>
          <t>CCAJ-CB11/28/2023</t>
        </is>
      </c>
      <c r="B1090" s="6" t="n">
        <v>44958.82661340278</v>
      </c>
      <c r="C1090" s="5" t="inlineStr">
        <is>
          <t>3726 MARCELO ROCABADO ROJAS</t>
        </is>
      </c>
      <c r="D1090" s="15" t="n">
        <v>45143511446</v>
      </c>
      <c r="E1090" s="8" t="inlineStr">
        <is>
          <t>BISA-100070031</t>
        </is>
      </c>
      <c r="H1090" s="9" t="n">
        <v>226.9</v>
      </c>
      <c r="I1090" s="5" t="inlineStr">
        <is>
          <t>DEPÓSITO BANCARIO</t>
        </is>
      </c>
      <c r="J1090" s="5" t="inlineStr">
        <is>
          <t>2276 ESTEBAN MAMANI CATORCENO</t>
        </is>
      </c>
    </row>
    <row r="1091">
      <c r="A1091" s="5" t="inlineStr">
        <is>
          <t>CCAJ-CB11/28/2023</t>
        </is>
      </c>
      <c r="B1091" s="6" t="n">
        <v>44958.82661340278</v>
      </c>
      <c r="C1091" s="5" t="inlineStr">
        <is>
          <t>3726 MARCELO ROCABADO ROJAS</t>
        </is>
      </c>
      <c r="D1091" s="15" t="n">
        <v>45133144560</v>
      </c>
      <c r="E1091" s="8" t="inlineStr">
        <is>
          <t>BISA-100070031</t>
        </is>
      </c>
      <c r="H1091" s="9" t="n">
        <v>139.98</v>
      </c>
      <c r="I1091" s="5" t="inlineStr">
        <is>
          <t>DEPÓSITO BANCARIO</t>
        </is>
      </c>
      <c r="J1091" s="5" t="inlineStr">
        <is>
          <t>2276 ESTEBAN MAMANI CATORCENO</t>
        </is>
      </c>
    </row>
    <row r="1092">
      <c r="A1092" s="5" t="inlineStr">
        <is>
          <t>CCAJ-CB11/28/2023</t>
        </is>
      </c>
      <c r="B1092" s="6" t="n">
        <v>44958.82661340278</v>
      </c>
      <c r="C1092" s="5" t="inlineStr">
        <is>
          <t>3726 MARCELO ROCABADO ROJAS</t>
        </is>
      </c>
      <c r="D1092" s="7" t="n"/>
      <c r="E1092" s="8" t="n"/>
      <c r="F1092" s="9" t="n">
        <v>5880.1</v>
      </c>
      <c r="I1092" s="10" t="inlineStr">
        <is>
          <t>EFECTIVO</t>
        </is>
      </c>
      <c r="J1092" s="5" t="inlineStr">
        <is>
          <t>2281 ANGEL DONATO GONZALES CONDORI</t>
        </is>
      </c>
    </row>
    <row r="1093">
      <c r="A1093" s="5" t="inlineStr">
        <is>
          <t>CCAJ-CB11/28/2023</t>
        </is>
      </c>
      <c r="B1093" s="6" t="n">
        <v>44958.82661340278</v>
      </c>
      <c r="C1093" s="5" t="inlineStr">
        <is>
          <t>3726 MARCELO ROCABADO ROJAS</t>
        </is>
      </c>
      <c r="D1093" s="7" t="n"/>
      <c r="E1093" s="8" t="n"/>
      <c r="F1093" s="9" t="n">
        <v>59898</v>
      </c>
      <c r="I1093" s="10" t="inlineStr">
        <is>
          <t>EFECTIVO</t>
        </is>
      </c>
      <c r="J1093" s="5" t="inlineStr">
        <is>
          <t>2378 EDDY DAREN JIMENEZ ROJAS</t>
        </is>
      </c>
    </row>
    <row r="1094">
      <c r="A1094" s="5" t="inlineStr">
        <is>
          <t>CCAJ-CB11/28/2023</t>
        </is>
      </c>
      <c r="B1094" s="6" t="n">
        <v>44958.82661340278</v>
      </c>
      <c r="C1094" s="5" t="inlineStr">
        <is>
          <t>3726 MARCELO ROCABADO ROJAS</t>
        </is>
      </c>
      <c r="D1094" s="7" t="n"/>
      <c r="E1094" s="8" t="n"/>
      <c r="F1094" s="9" t="n">
        <v>9170.4</v>
      </c>
      <c r="I1094" s="10" t="inlineStr">
        <is>
          <t>EFECTIVO</t>
        </is>
      </c>
      <c r="J1094" s="8" t="inlineStr">
        <is>
          <t>2383 MAURO FELIPE CARICARI</t>
        </is>
      </c>
    </row>
    <row r="1095">
      <c r="A1095" s="5" t="inlineStr">
        <is>
          <t>CCAJ-CB11/28/2023</t>
        </is>
      </c>
      <c r="B1095" s="6" t="n">
        <v>44958.82661340278</v>
      </c>
      <c r="C1095" s="5" t="inlineStr">
        <is>
          <t>3726 MARCELO ROCABADO ROJAS</t>
        </is>
      </c>
      <c r="D1095" s="7" t="n"/>
      <c r="E1095" s="8" t="n"/>
      <c r="F1095" s="9" t="n">
        <v>11030.2</v>
      </c>
      <c r="I1095" s="10" t="inlineStr">
        <is>
          <t>EFECTIVO</t>
        </is>
      </c>
      <c r="J1095" s="5" t="inlineStr">
        <is>
          <t>2537 JUAN CARLOS REVOLLO RODRIGUEZ</t>
        </is>
      </c>
    </row>
    <row r="1096">
      <c r="A1096" s="5" t="inlineStr">
        <is>
          <t>CCAJ-CB11/28/2023</t>
        </is>
      </c>
      <c r="B1096" s="6" t="n">
        <v>44958.82661340278</v>
      </c>
      <c r="C1096" s="5" t="inlineStr">
        <is>
          <t>3726 MARCELO ROCABADO ROJAS</t>
        </is>
      </c>
      <c r="D1096" s="7" t="n"/>
      <c r="E1096" s="8" t="n"/>
      <c r="F1096" s="9" t="n">
        <v>8602</v>
      </c>
      <c r="I1096" s="10" t="inlineStr">
        <is>
          <t>EFECTIVO</t>
        </is>
      </c>
      <c r="J1096" s="5" t="inlineStr">
        <is>
          <t>2539 JUAN CARLOS ANGULO ROJAS</t>
        </is>
      </c>
    </row>
    <row r="1097">
      <c r="A1097" s="5" t="inlineStr">
        <is>
          <t>CCAJ-CB11/28/2023</t>
        </is>
      </c>
      <c r="B1097" s="6" t="n">
        <v>44958.82661340278</v>
      </c>
      <c r="C1097" s="5" t="inlineStr">
        <is>
          <t>3726 MARCELO ROCABADO ROJAS</t>
        </is>
      </c>
      <c r="D1097" s="7" t="n"/>
      <c r="E1097" s="8" t="n"/>
      <c r="F1097" s="9" t="n">
        <v>10219.8</v>
      </c>
      <c r="I1097" s="10" t="inlineStr">
        <is>
          <t>EFECTIVO</t>
        </is>
      </c>
      <c r="J1097" s="5" t="inlineStr">
        <is>
          <t>2676 RUDDY AUGUSTO BASTO ZURITA</t>
        </is>
      </c>
    </row>
    <row r="1098">
      <c r="A1098" s="5" t="inlineStr">
        <is>
          <t>CCAJ-CB11/28/2023</t>
        </is>
      </c>
      <c r="B1098" s="6" t="n">
        <v>44958.82661340278</v>
      </c>
      <c r="C1098" s="5" t="inlineStr">
        <is>
          <t>3726 MARCELO ROCABADO ROJAS</t>
        </is>
      </c>
      <c r="D1098" s="7" t="n"/>
      <c r="E1098" s="8" t="n"/>
      <c r="F1098" s="9" t="n">
        <v>10288.3</v>
      </c>
      <c r="I1098" s="10" t="inlineStr">
        <is>
          <t>EFECTIVO</t>
        </is>
      </c>
      <c r="J1098" s="8" t="inlineStr">
        <is>
          <t>2941 EFRAIN MAMANI CAMIÑO</t>
        </is>
      </c>
    </row>
    <row r="1099">
      <c r="A1099" s="5" t="inlineStr">
        <is>
          <t>CCAJ-CB11/28/2023</t>
        </is>
      </c>
      <c r="B1099" s="6" t="n">
        <v>44958.82661340278</v>
      </c>
      <c r="C1099" s="5" t="inlineStr">
        <is>
          <t>3726 MARCELO ROCABADO ROJAS</t>
        </is>
      </c>
      <c r="D1099" s="7" t="n"/>
      <c r="E1099" s="8" t="n"/>
      <c r="F1099" s="9" t="n">
        <v>32718.1</v>
      </c>
      <c r="I1099" s="10" t="inlineStr">
        <is>
          <t>EFECTIVO</t>
        </is>
      </c>
      <c r="J1099" s="5" t="inlineStr">
        <is>
          <t>2979 ROBERTO CARLOS QUINTEROS FLORES</t>
        </is>
      </c>
    </row>
    <row r="1100">
      <c r="A1100" s="5" t="inlineStr">
        <is>
          <t>CCAJ-CB11/28/2023</t>
        </is>
      </c>
      <c r="B1100" s="6" t="n">
        <v>44958.82661340278</v>
      </c>
      <c r="C1100" s="5" t="inlineStr">
        <is>
          <t>3726 MARCELO ROCABADO ROJAS</t>
        </is>
      </c>
      <c r="D1100" s="7" t="n"/>
      <c r="E1100" s="8" t="n"/>
      <c r="F1100" s="9" t="n">
        <v>25236.8</v>
      </c>
      <c r="I1100" s="10" t="inlineStr">
        <is>
          <t>EFECTIVO</t>
        </is>
      </c>
      <c r="J1100" s="5" t="inlineStr">
        <is>
          <t>3791 LIMBERT SALAZAR MALDONADO</t>
        </is>
      </c>
    </row>
    <row r="1101">
      <c r="A1101" s="5" t="inlineStr">
        <is>
          <t>CCAJ-CB11/28/2023</t>
        </is>
      </c>
      <c r="B1101" s="6" t="n">
        <v>44958.82661340278</v>
      </c>
      <c r="C1101" s="5" t="inlineStr">
        <is>
          <t>3726 MARCELO ROCABADO ROJAS</t>
        </is>
      </c>
      <c r="D1101" s="7" t="n"/>
      <c r="E1101" s="8" t="n"/>
      <c r="F1101" s="9" t="n">
        <v>6701.5</v>
      </c>
      <c r="I1101" s="10" t="inlineStr">
        <is>
          <t>EFECTIVO</t>
        </is>
      </c>
      <c r="J1101" s="8" t="inlineStr">
        <is>
          <t>4269 JULY GONZALES - T01</t>
        </is>
      </c>
    </row>
    <row r="1102">
      <c r="A1102" s="5" t="inlineStr">
        <is>
          <t>CCAJ-CB11/28/2023</t>
        </is>
      </c>
      <c r="B1102" s="6" t="n">
        <v>44958.82661340278</v>
      </c>
      <c r="C1102" s="5" t="inlineStr">
        <is>
          <t>3726 MARCELO ROCABADO ROJAS</t>
        </is>
      </c>
      <c r="D1102" s="7" t="n"/>
      <c r="E1102" s="8" t="n"/>
      <c r="F1102" s="9" t="n">
        <v>6413.6</v>
      </c>
      <c r="I1102" s="10" t="inlineStr">
        <is>
          <t>EFECTIVO</t>
        </is>
      </c>
      <c r="J1102" s="8" t="inlineStr">
        <is>
          <t>4269 JULY GONZALES - T02</t>
        </is>
      </c>
    </row>
    <row r="1103">
      <c r="A1103" s="5" t="inlineStr">
        <is>
          <t>CCAJ-CB11/28/2023</t>
        </is>
      </c>
      <c r="B1103" s="6" t="n">
        <v>44958.82661340278</v>
      </c>
      <c r="C1103" s="5" t="inlineStr">
        <is>
          <t>3726 MARCELO ROCABADO ROJAS</t>
        </is>
      </c>
      <c r="D1103" s="7" t="n"/>
      <c r="E1103" s="8" t="n"/>
      <c r="F1103" s="9" t="n">
        <v>12642.3</v>
      </c>
      <c r="I1103" s="10" t="inlineStr">
        <is>
          <t>EFECTIVO</t>
        </is>
      </c>
      <c r="J1103" s="8" t="inlineStr">
        <is>
          <t>4269 JULY GONZALES - T06</t>
        </is>
      </c>
    </row>
    <row r="1104">
      <c r="A1104" s="5" t="inlineStr">
        <is>
          <t>CCAJ-CB11/28/2023</t>
        </is>
      </c>
      <c r="B1104" s="6" t="n">
        <v>44958.82661340278</v>
      </c>
      <c r="C1104" s="5" t="inlineStr">
        <is>
          <t>3726 MARCELO ROCABADO ROJAS</t>
        </is>
      </c>
      <c r="D1104" s="7" t="n"/>
      <c r="E1104" s="8" t="n"/>
      <c r="F1104" s="9" t="n">
        <v>4545.3</v>
      </c>
      <c r="I1104" s="10" t="inlineStr">
        <is>
          <t>EFECTIVO</t>
        </is>
      </c>
      <c r="J1104" s="8" t="inlineStr">
        <is>
          <t>4269 JULY GONZALES - T07</t>
        </is>
      </c>
    </row>
    <row r="1105">
      <c r="A1105" s="5" t="inlineStr">
        <is>
          <t>CCAJ-CB11/28/2023</t>
        </is>
      </c>
      <c r="B1105" s="6" t="n">
        <v>44958.82661340278</v>
      </c>
      <c r="C1105" s="5" t="inlineStr">
        <is>
          <t>3726 MARCELO ROCABADO ROJAS</t>
        </is>
      </c>
      <c r="D1105" s="7" t="n"/>
      <c r="E1105" s="8" t="n"/>
      <c r="F1105" s="9" t="n">
        <v>60119.2</v>
      </c>
      <c r="I1105" s="10" t="inlineStr">
        <is>
          <t>EFECTIVO</t>
        </is>
      </c>
      <c r="J1105" s="8" t="inlineStr">
        <is>
          <t>4861 BRIAN ABAD FLORES CRUZ</t>
        </is>
      </c>
    </row>
    <row r="1106">
      <c r="A1106" s="5" t="inlineStr">
        <is>
          <t>CCAJ-CB11/28/2023</t>
        </is>
      </c>
      <c r="B1106" s="6" t="n">
        <v>44958.82661340278</v>
      </c>
      <c r="C1106" s="5" t="inlineStr">
        <is>
          <t>3726 MARCELO ROCABADO ROJAS</t>
        </is>
      </c>
      <c r="D1106" s="7" t="n"/>
      <c r="E1106" s="8" t="n"/>
      <c r="F1106" s="9" t="n">
        <v>12791</v>
      </c>
      <c r="I1106" s="10" t="inlineStr">
        <is>
          <t>EFECTIVO</t>
        </is>
      </c>
      <c r="J1106" s="5" t="inlineStr">
        <is>
          <t>4771 CHRISTIAN LEDEZMA - T08</t>
        </is>
      </c>
    </row>
    <row r="1107">
      <c r="A1107" s="5" t="inlineStr">
        <is>
          <t>CCAJ-CB11/28/2023</t>
        </is>
      </c>
      <c r="B1107" s="6" t="n">
        <v>44958.82661340278</v>
      </c>
      <c r="C1107" s="5" t="inlineStr">
        <is>
          <t>3726 MARCELO ROCABADO ROJAS</t>
        </is>
      </c>
      <c r="D1107" s="7" t="n"/>
      <c r="E1107" s="8" t="n"/>
      <c r="F1107" s="9" t="n">
        <v>1928.1</v>
      </c>
      <c r="I1107" s="10" t="inlineStr">
        <is>
          <t>EFECTIVO</t>
        </is>
      </c>
      <c r="J1107" s="5" t="inlineStr">
        <is>
          <t>4771 CHRISTIAN LEDEZMA - T11</t>
        </is>
      </c>
    </row>
    <row r="1108">
      <c r="A1108" s="5" t="inlineStr">
        <is>
          <t>CCAJ-CB11/28/2023</t>
        </is>
      </c>
      <c r="B1108" s="6" t="n">
        <v>44958.82661340278</v>
      </c>
      <c r="C1108" s="5" t="inlineStr">
        <is>
          <t>3726 MARCELO ROCABADO ROJAS</t>
        </is>
      </c>
      <c r="D1108" s="7" t="n"/>
      <c r="E1108" s="8" t="n"/>
      <c r="F1108" s="9" t="n">
        <v>89624.5</v>
      </c>
      <c r="I1108" s="10" t="inlineStr">
        <is>
          <t>EFECTIVO</t>
        </is>
      </c>
      <c r="J1108" s="5" t="inlineStr">
        <is>
          <t>4771 CHRISTIAN LEDEZMA - T12</t>
        </is>
      </c>
    </row>
    <row r="1109">
      <c r="A1109" s="11" t="inlineStr">
        <is>
          <t>SAP</t>
        </is>
      </c>
      <c r="B1109" s="3" t="n"/>
      <c r="C1109" s="3" t="n"/>
      <c r="D1109" s="19">
        <f>311707.16+59856</f>
        <v/>
      </c>
      <c r="E1109" s="8" t="n"/>
      <c r="F1109" s="39">
        <f>SUM(F1082:G1108)</f>
        <v/>
      </c>
      <c r="H1109" s="9" t="n"/>
      <c r="I1109" s="10" t="n"/>
      <c r="J1109" s="8" t="n"/>
    </row>
    <row r="1110">
      <c r="A1110" s="13" t="inlineStr">
        <is>
          <t>FECHA</t>
        </is>
      </c>
      <c r="B1110" s="13" t="inlineStr">
        <is>
          <t>CIERRE DE CAJA</t>
        </is>
      </c>
      <c r="C1110" s="13" t="inlineStr">
        <is>
          <t>IMPORTE</t>
        </is>
      </c>
      <c r="D1110" s="7" t="n"/>
      <c r="E1110" s="8" t="n"/>
      <c r="H1110" s="9" t="n"/>
      <c r="I1110" s="10" t="n"/>
      <c r="J1110" s="8" t="n"/>
    </row>
    <row r="1111" ht="15.75" customHeight="1">
      <c r="D1111" s="14" t="n">
        <v>112695369</v>
      </c>
    </row>
    <row r="1112" ht="15.75" customHeight="1">
      <c r="D1112" s="14" t="n">
        <v>112695395</v>
      </c>
    </row>
    <row r="1114">
      <c r="A1114" s="1" t="inlineStr">
        <is>
          <t>Cierre Caja</t>
        </is>
      </c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3" t="inlineStr">
        <is>
          <t>Del 02/02/2023</t>
        </is>
      </c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98" t="inlineStr">
        <is>
          <t>Cierre Caja</t>
        </is>
      </c>
      <c r="B1116" s="98" t="inlineStr">
        <is>
          <t>Fecha</t>
        </is>
      </c>
      <c r="C1116" s="98" t="inlineStr">
        <is>
          <t>Cajero</t>
        </is>
      </c>
      <c r="D1116" s="98" t="inlineStr">
        <is>
          <t>Nro Voucher</t>
        </is>
      </c>
      <c r="E1116" s="98" t="inlineStr">
        <is>
          <t>Nro Cuenta</t>
        </is>
      </c>
      <c r="F1116" s="98" t="inlineStr">
        <is>
          <t>Tipo Ingreso</t>
        </is>
      </c>
      <c r="G1116" s="99" t="n"/>
      <c r="H1116" s="100" t="n"/>
      <c r="I1116" s="98" t="inlineStr">
        <is>
          <t>TIPO DE INGRESO</t>
        </is>
      </c>
      <c r="J1116" s="98" t="inlineStr">
        <is>
          <t>Cobrador</t>
        </is>
      </c>
    </row>
    <row r="1117">
      <c r="A1117" s="101" t="n"/>
      <c r="B1117" s="101" t="n"/>
      <c r="C1117" s="101" t="n"/>
      <c r="D1117" s="101" t="n"/>
      <c r="E1117" s="101" t="n"/>
      <c r="F1117" s="4" t="inlineStr">
        <is>
          <t>EFECTIVO</t>
        </is>
      </c>
      <c r="G1117" s="4" t="inlineStr">
        <is>
          <t>CHEQUE</t>
        </is>
      </c>
      <c r="H1117" s="4" t="inlineStr">
        <is>
          <t>TRANSFERENCIA</t>
        </is>
      </c>
      <c r="I1117" s="101" t="n"/>
      <c r="J1117" s="101" t="n"/>
    </row>
    <row r="1118">
      <c r="A1118" s="5" t="inlineStr">
        <is>
          <t>CCAJ-CB11/29/2023</t>
        </is>
      </c>
      <c r="B1118" s="6" t="n">
        <v>44959.75433603009</v>
      </c>
      <c r="C1118" s="5" t="inlineStr">
        <is>
          <t>3726 MARCELO ROCABADO ROJAS</t>
        </is>
      </c>
      <c r="D1118" s="15" t="n">
        <v>45173205518</v>
      </c>
      <c r="E1118" s="8" t="inlineStr">
        <is>
          <t>BISA-100070031</t>
        </is>
      </c>
      <c r="H1118" s="9" t="n">
        <v>3079.1</v>
      </c>
      <c r="I1118" s="5" t="inlineStr">
        <is>
          <t>DEPÓSITO BANCARIO</t>
        </is>
      </c>
      <c r="J1118" s="5" t="inlineStr">
        <is>
          <t>2378 EDDY DAREN JIMENEZ ROJAS</t>
        </is>
      </c>
    </row>
    <row r="1119">
      <c r="A1119" s="5" t="inlineStr">
        <is>
          <t>CCAJ-CB11/29/2023</t>
        </is>
      </c>
      <c r="B1119" s="6" t="n">
        <v>44959.75433603009</v>
      </c>
      <c r="C1119" s="5" t="inlineStr">
        <is>
          <t>3726 MARCELO ROCABADO ROJAS</t>
        </is>
      </c>
      <c r="D1119" s="15" t="n">
        <v>45113292391</v>
      </c>
      <c r="E1119" s="8" t="inlineStr">
        <is>
          <t>BISA-100070031</t>
        </is>
      </c>
      <c r="H1119" s="9" t="n">
        <v>5170.9</v>
      </c>
      <c r="I1119" s="5" t="inlineStr">
        <is>
          <t>DEPÓSITO BANCARIO</t>
        </is>
      </c>
      <c r="J1119" s="5" t="inlineStr">
        <is>
          <t>2378 EDDY DAREN JIMENEZ ROJAS</t>
        </is>
      </c>
    </row>
    <row r="1120">
      <c r="A1120" s="5" t="inlineStr">
        <is>
          <t>CCAJ-CB11/29/2023</t>
        </is>
      </c>
      <c r="B1120" s="6" t="n">
        <v>44959.75433603009</v>
      </c>
      <c r="C1120" s="5" t="inlineStr">
        <is>
          <t>3726 MARCELO ROCABADO ROJAS</t>
        </is>
      </c>
      <c r="D1120" s="15" t="n">
        <v>45123277039</v>
      </c>
      <c r="E1120" s="8" t="inlineStr">
        <is>
          <t>BISA-100070031</t>
        </is>
      </c>
      <c r="H1120" s="9" t="n">
        <v>2798.52</v>
      </c>
      <c r="I1120" s="5" t="inlineStr">
        <is>
          <t>DEPÓSITO BANCARIO</t>
        </is>
      </c>
      <c r="J1120" s="5" t="inlineStr">
        <is>
          <t>2276 ESTEBAN MAMANI CATORCENO</t>
        </is>
      </c>
    </row>
    <row r="1121">
      <c r="A1121" s="5" t="inlineStr">
        <is>
          <t>CCAJ-CB11/29/2023</t>
        </is>
      </c>
      <c r="B1121" s="6" t="n">
        <v>44959.75433603009</v>
      </c>
      <c r="C1121" s="5" t="inlineStr">
        <is>
          <t>3726 MARCELO ROCABADO ROJAS</t>
        </is>
      </c>
      <c r="D1121" s="15" t="n">
        <v>451632331541</v>
      </c>
      <c r="E1121" s="8" t="inlineStr">
        <is>
          <t>BISA-100070031</t>
        </is>
      </c>
      <c r="H1121" s="9" t="n">
        <v>99628.92999999999</v>
      </c>
      <c r="I1121" s="5" t="inlineStr">
        <is>
          <t>DEPÓSITO BANCARIO</t>
        </is>
      </c>
      <c r="J1121" s="5" t="inlineStr">
        <is>
          <t>2276 ESTEBAN MAMANI CATORCENO</t>
        </is>
      </c>
    </row>
    <row r="1122">
      <c r="A1122" s="5" t="inlineStr">
        <is>
          <t>CCAJ-CB11/29/2023</t>
        </is>
      </c>
      <c r="B1122" s="6" t="n">
        <v>44959.75433603009</v>
      </c>
      <c r="C1122" s="5" t="inlineStr">
        <is>
          <t>3726 MARCELO ROCABADO ROJAS</t>
        </is>
      </c>
      <c r="D1122" s="15" t="n">
        <v>451632331542</v>
      </c>
      <c r="E1122" s="8" t="inlineStr">
        <is>
          <t>BISA-100070031</t>
        </is>
      </c>
      <c r="H1122" s="9" t="n">
        <v>79886.19</v>
      </c>
      <c r="I1122" s="5" t="inlineStr">
        <is>
          <t>DEPÓSITO BANCARIO</t>
        </is>
      </c>
      <c r="J1122" s="5" t="inlineStr">
        <is>
          <t>2276 ESTEBAN MAMANI CATORCENO</t>
        </is>
      </c>
    </row>
    <row r="1123">
      <c r="A1123" s="5" t="inlineStr">
        <is>
          <t>CCAJ-CB11/29/2023</t>
        </is>
      </c>
      <c r="B1123" s="6" t="n">
        <v>44959.75433603009</v>
      </c>
      <c r="C1123" s="5" t="inlineStr">
        <is>
          <t>3726 MARCELO ROCABADO ROJAS</t>
        </is>
      </c>
      <c r="D1123" s="15" t="n">
        <v>451632331543</v>
      </c>
      <c r="E1123" s="8" t="inlineStr">
        <is>
          <t>BISA-100070031</t>
        </is>
      </c>
      <c r="H1123" s="9" t="n">
        <v>132135.39</v>
      </c>
      <c r="I1123" s="5" t="inlineStr">
        <is>
          <t>DEPÓSITO BANCARIO</t>
        </is>
      </c>
      <c r="J1123" s="5" t="inlineStr">
        <is>
          <t>2276 ESTEBAN MAMANI CATORCENO</t>
        </is>
      </c>
    </row>
    <row r="1124">
      <c r="A1124" s="5" t="inlineStr">
        <is>
          <t>CCAJ-CB11/29/2023</t>
        </is>
      </c>
      <c r="B1124" s="6" t="n">
        <v>44959.75433603009</v>
      </c>
      <c r="C1124" s="5" t="inlineStr">
        <is>
          <t>3726 MARCELO ROCABADO ROJAS</t>
        </is>
      </c>
      <c r="D1124" s="15" t="n">
        <v>451632331544</v>
      </c>
      <c r="E1124" s="8" t="inlineStr">
        <is>
          <t>BISA-100070031</t>
        </is>
      </c>
      <c r="H1124" s="9" t="n">
        <v>62517.66</v>
      </c>
      <c r="I1124" s="5" t="inlineStr">
        <is>
          <t>DEPÓSITO BANCARIO</t>
        </is>
      </c>
      <c r="J1124" s="5" t="inlineStr">
        <is>
          <t>2276 ESTEBAN MAMANI CATORCENO</t>
        </is>
      </c>
    </row>
    <row r="1125">
      <c r="A1125" s="5" t="inlineStr">
        <is>
          <t>CCAJ-CB11/29/2023</t>
        </is>
      </c>
      <c r="B1125" s="6" t="n">
        <v>44959.75433603009</v>
      </c>
      <c r="C1125" s="5" t="inlineStr">
        <is>
          <t>3726 MARCELO ROCABADO ROJAS</t>
        </is>
      </c>
      <c r="D1125" s="15" t="n">
        <v>451632331545</v>
      </c>
      <c r="E1125" s="8" t="inlineStr">
        <is>
          <t>BISA-100070031</t>
        </is>
      </c>
      <c r="H1125" s="9" t="n">
        <v>83526.95</v>
      </c>
      <c r="I1125" s="5" t="inlineStr">
        <is>
          <t>DEPÓSITO BANCARIO</t>
        </is>
      </c>
      <c r="J1125" s="5" t="inlineStr">
        <is>
          <t>2276 ESTEBAN MAMANI CATORCENO</t>
        </is>
      </c>
    </row>
    <row r="1126">
      <c r="A1126" s="5" t="inlineStr">
        <is>
          <t>CCAJ-CB11/29/2023</t>
        </is>
      </c>
      <c r="B1126" s="6" t="n">
        <v>44959.75433603009</v>
      </c>
      <c r="C1126" s="5" t="inlineStr">
        <is>
          <t>3726 MARCELO ROCABADO ROJAS</t>
        </is>
      </c>
      <c r="D1126" s="15" t="n">
        <v>451632331546</v>
      </c>
      <c r="E1126" s="8" t="inlineStr">
        <is>
          <t>BISA-100070031</t>
        </is>
      </c>
      <c r="H1126" s="9" t="n">
        <v>22713.67</v>
      </c>
      <c r="I1126" s="5" t="inlineStr">
        <is>
          <t>DEPÓSITO BANCARIO</t>
        </is>
      </c>
      <c r="J1126" s="5" t="inlineStr">
        <is>
          <t>2276 ESTEBAN MAMANI CATORCENO</t>
        </is>
      </c>
    </row>
    <row r="1127">
      <c r="A1127" s="5" t="inlineStr">
        <is>
          <t>CCAJ-CB11/29/2023</t>
        </is>
      </c>
      <c r="B1127" s="6" t="n">
        <v>44959.75433603009</v>
      </c>
      <c r="C1127" s="5" t="inlineStr">
        <is>
          <t>3726 MARCELO ROCABADO ROJAS</t>
        </is>
      </c>
      <c r="D1127" s="15" t="n">
        <v>45143513201</v>
      </c>
      <c r="E1127" s="8" t="inlineStr">
        <is>
          <t>BISA-100070031</t>
        </is>
      </c>
      <c r="H1127" s="9" t="n">
        <v>28580</v>
      </c>
      <c r="I1127" s="5" t="inlineStr">
        <is>
          <t>DEPÓSITO BANCARIO</t>
        </is>
      </c>
      <c r="J1127" s="5" t="inlineStr">
        <is>
          <t>2378 EDDY DAREN JIMENEZ ROJAS</t>
        </is>
      </c>
    </row>
    <row r="1128">
      <c r="A1128" s="5" t="inlineStr">
        <is>
          <t>CCAJ-CB11/29/2023</t>
        </is>
      </c>
      <c r="B1128" s="6" t="n">
        <v>44959.75433603009</v>
      </c>
      <c r="C1128" s="5" t="inlineStr">
        <is>
          <t>3726 MARCELO ROCABADO ROJAS</t>
        </is>
      </c>
      <c r="D1128" s="15" t="n">
        <v>53212290597</v>
      </c>
      <c r="E1128" s="8" t="inlineStr">
        <is>
          <t>BISA-100070031</t>
        </is>
      </c>
      <c r="H1128" s="9" t="n">
        <v>194.56</v>
      </c>
      <c r="I1128" s="5" t="inlineStr">
        <is>
          <t>DEPÓSITO BANCARIO</t>
        </is>
      </c>
      <c r="J1128" s="5" t="inlineStr">
        <is>
          <t>2276 ESTEBAN MAMANI CATORCENO</t>
        </is>
      </c>
    </row>
    <row r="1129">
      <c r="A1129" s="5" t="inlineStr">
        <is>
          <t>CCAJ-CB11/29/2023</t>
        </is>
      </c>
      <c r="B1129" s="6" t="n">
        <v>44959.75433603009</v>
      </c>
      <c r="C1129" s="5" t="inlineStr">
        <is>
          <t>3726 MARCELO ROCABADO ROJAS</t>
        </is>
      </c>
      <c r="D1129" s="15" t="n">
        <v>45133146044</v>
      </c>
      <c r="E1129" s="8" t="inlineStr">
        <is>
          <t>BISA-100070031</t>
        </is>
      </c>
      <c r="H1129" s="9" t="n">
        <v>77.34</v>
      </c>
      <c r="I1129" s="5" t="inlineStr">
        <is>
          <t>DEPÓSITO BANCARIO</t>
        </is>
      </c>
      <c r="J1129" s="5" t="inlineStr">
        <is>
          <t>2276 ESTEBAN MAMANI CATORCENO</t>
        </is>
      </c>
    </row>
    <row r="1130">
      <c r="A1130" s="5" t="inlineStr">
        <is>
          <t>CCAJ-CB11/29/2023</t>
        </is>
      </c>
      <c r="B1130" s="6" t="n">
        <v>44959.75433603009</v>
      </c>
      <c r="C1130" s="5" t="inlineStr">
        <is>
          <t>3726 MARCELO ROCABADO ROJAS</t>
        </is>
      </c>
      <c r="D1130" s="15" t="n">
        <v>53612264482</v>
      </c>
      <c r="E1130" s="8" t="inlineStr">
        <is>
          <t>BISA-100070031</t>
        </is>
      </c>
      <c r="H1130" s="9" t="n">
        <v>113.97</v>
      </c>
      <c r="I1130" s="5" t="inlineStr">
        <is>
          <t>DEPÓSITO BANCARIO</t>
        </is>
      </c>
      <c r="J1130" s="5" t="inlineStr">
        <is>
          <t>2276 ESTEBAN MAMANI CATORCENO</t>
        </is>
      </c>
    </row>
    <row r="1131">
      <c r="A1131" s="5" t="inlineStr">
        <is>
          <t>CCAJ-CB11/29/2023</t>
        </is>
      </c>
      <c r="B1131" s="6" t="n">
        <v>44959.75433603009</v>
      </c>
      <c r="C1131" s="5" t="inlineStr">
        <is>
          <t>3726 MARCELO ROCABADO ROJAS</t>
        </is>
      </c>
      <c r="D1131" s="7" t="n"/>
      <c r="E1131" s="8" t="n"/>
      <c r="F1131" s="9" t="n">
        <v>5619.8</v>
      </c>
      <c r="I1131" s="10" t="inlineStr">
        <is>
          <t>EFECTIVO</t>
        </is>
      </c>
      <c r="J1131" s="5" t="inlineStr">
        <is>
          <t>2281 ANGEL DONATO GONZALES CONDORI</t>
        </is>
      </c>
    </row>
    <row r="1132">
      <c r="A1132" s="5" t="inlineStr">
        <is>
          <t>CCAJ-CB11/29/2023</t>
        </is>
      </c>
      <c r="B1132" s="6" t="n">
        <v>44959.75433603009</v>
      </c>
      <c r="C1132" s="5" t="inlineStr">
        <is>
          <t>3726 MARCELO ROCABADO ROJAS</t>
        </is>
      </c>
      <c r="D1132" s="7" t="n"/>
      <c r="E1132" s="8" t="n"/>
      <c r="F1132" s="9" t="n">
        <v>37289.4</v>
      </c>
      <c r="I1132" s="10" t="inlineStr">
        <is>
          <t>EFECTIVO</t>
        </is>
      </c>
      <c r="J1132" s="8" t="inlineStr">
        <is>
          <t>2287 OLVER VACA ARCHONDO</t>
        </is>
      </c>
    </row>
    <row r="1133">
      <c r="A1133" s="5" t="inlineStr">
        <is>
          <t>CCAJ-CB11/29/2023</t>
        </is>
      </c>
      <c r="B1133" s="6" t="n">
        <v>44959.75433603009</v>
      </c>
      <c r="C1133" s="5" t="inlineStr">
        <is>
          <t>3726 MARCELO ROCABADO ROJAS</t>
        </is>
      </c>
      <c r="D1133" s="7" t="n"/>
      <c r="E1133" s="8" t="n"/>
      <c r="F1133" s="9" t="n">
        <v>1462.5</v>
      </c>
      <c r="I1133" s="10" t="inlineStr">
        <is>
          <t>EFECTIVO</t>
        </is>
      </c>
      <c r="J1133" s="8" t="inlineStr">
        <is>
          <t>2340 NAIN QUIÑONES TIPA</t>
        </is>
      </c>
    </row>
    <row r="1134">
      <c r="A1134" s="5" t="inlineStr">
        <is>
          <t>CCAJ-CB11/29/2023</t>
        </is>
      </c>
      <c r="B1134" s="6" t="n">
        <v>44959.75433603009</v>
      </c>
      <c r="C1134" s="5" t="inlineStr">
        <is>
          <t>3726 MARCELO ROCABADO ROJAS</t>
        </is>
      </c>
      <c r="D1134" s="7" t="n"/>
      <c r="E1134" s="8" t="n"/>
      <c r="F1134" s="9" t="n">
        <v>88311.3</v>
      </c>
      <c r="I1134" s="10" t="inlineStr">
        <is>
          <t>EFECTIVO</t>
        </is>
      </c>
      <c r="J1134" s="5" t="inlineStr">
        <is>
          <t>2378 EDDY DAREN JIMENEZ ROJAS</t>
        </is>
      </c>
    </row>
    <row r="1135">
      <c r="A1135" s="5" t="inlineStr">
        <is>
          <t>CCAJ-CB11/29/2023</t>
        </is>
      </c>
      <c r="B1135" s="6" t="n">
        <v>44959.75433603009</v>
      </c>
      <c r="C1135" s="5" t="inlineStr">
        <is>
          <t>3726 MARCELO ROCABADO ROJAS</t>
        </is>
      </c>
      <c r="D1135" s="7" t="n"/>
      <c r="E1135" s="8" t="n"/>
      <c r="F1135" s="9" t="n">
        <v>10049</v>
      </c>
      <c r="I1135" s="10" t="inlineStr">
        <is>
          <t>EFECTIVO</t>
        </is>
      </c>
      <c r="J1135" s="5" t="inlineStr">
        <is>
          <t>2537 JUAN CARLOS REVOLLO RODRIGUEZ</t>
        </is>
      </c>
    </row>
    <row r="1136">
      <c r="A1136" s="5" t="inlineStr">
        <is>
          <t>CCAJ-CB11/29/2023</t>
        </is>
      </c>
      <c r="B1136" s="6" t="n">
        <v>44959.75433603009</v>
      </c>
      <c r="C1136" s="5" t="inlineStr">
        <is>
          <t>3726 MARCELO ROCABADO ROJAS</t>
        </is>
      </c>
      <c r="D1136" s="7" t="n"/>
      <c r="E1136" s="8" t="n"/>
      <c r="F1136" s="9" t="n">
        <v>5714.4</v>
      </c>
      <c r="I1136" s="10" t="inlineStr">
        <is>
          <t>EFECTIVO</t>
        </is>
      </c>
      <c r="J1136" s="5" t="inlineStr">
        <is>
          <t>2539 JUAN CARLOS ANGULO ROJAS</t>
        </is>
      </c>
    </row>
    <row r="1137">
      <c r="A1137" s="5" t="inlineStr">
        <is>
          <t>CCAJ-CB11/29/2023</t>
        </is>
      </c>
      <c r="B1137" s="6" t="n">
        <v>44959.75433603009</v>
      </c>
      <c r="C1137" s="5" t="inlineStr">
        <is>
          <t>3726 MARCELO ROCABADO ROJAS</t>
        </is>
      </c>
      <c r="D1137" s="7" t="n"/>
      <c r="E1137" s="8" t="n"/>
      <c r="F1137" s="9" t="n">
        <v>15447.4</v>
      </c>
      <c r="I1137" s="10" t="inlineStr">
        <is>
          <t>EFECTIVO</t>
        </is>
      </c>
      <c r="J1137" s="5" t="inlineStr">
        <is>
          <t>2676 RUDDY AUGUSTO BASTO ZURITA</t>
        </is>
      </c>
    </row>
    <row r="1138">
      <c r="A1138" s="5" t="inlineStr">
        <is>
          <t>CCAJ-CB11/29/2023</t>
        </is>
      </c>
      <c r="B1138" s="6" t="n">
        <v>44959.75433603009</v>
      </c>
      <c r="C1138" s="5" t="inlineStr">
        <is>
          <t>3726 MARCELO ROCABADO ROJAS</t>
        </is>
      </c>
      <c r="D1138" s="7" t="n"/>
      <c r="E1138" s="8" t="n"/>
      <c r="F1138" s="9" t="n">
        <v>11942.2</v>
      </c>
      <c r="I1138" s="10" t="inlineStr">
        <is>
          <t>EFECTIVO</t>
        </is>
      </c>
      <c r="J1138" s="8" t="inlineStr">
        <is>
          <t>2941 EFRAIN MAMANI CAMIÑO</t>
        </is>
      </c>
    </row>
    <row r="1139">
      <c r="A1139" s="5" t="inlineStr">
        <is>
          <t>CCAJ-CB11/29/2023</t>
        </is>
      </c>
      <c r="B1139" s="6" t="n">
        <v>44959.75433603009</v>
      </c>
      <c r="C1139" s="5" t="inlineStr">
        <is>
          <t>3726 MARCELO ROCABADO ROJAS</t>
        </is>
      </c>
      <c r="D1139" s="7" t="n"/>
      <c r="E1139" s="8" t="n"/>
      <c r="F1139" s="9" t="n">
        <v>5894.4</v>
      </c>
      <c r="I1139" s="10" t="inlineStr">
        <is>
          <t>EFECTIVO</t>
        </is>
      </c>
      <c r="J1139" s="5" t="inlineStr">
        <is>
          <t>2979 ROBERTO CARLOS QUINTEROS FLORES</t>
        </is>
      </c>
    </row>
    <row r="1140">
      <c r="A1140" s="5" t="inlineStr">
        <is>
          <t>CCAJ-CB11/29/2023</t>
        </is>
      </c>
      <c r="B1140" s="6" t="n">
        <v>44959.75433603009</v>
      </c>
      <c r="C1140" s="5" t="inlineStr">
        <is>
          <t>3726 MARCELO ROCABADO ROJAS</t>
        </is>
      </c>
      <c r="D1140" s="7" t="n"/>
      <c r="E1140" s="8" t="n"/>
      <c r="F1140" s="9" t="n">
        <v>8039.1</v>
      </c>
      <c r="I1140" s="10" t="inlineStr">
        <is>
          <t>EFECTIVO</t>
        </is>
      </c>
      <c r="J1140" s="8" t="inlineStr">
        <is>
          <t>4269 JULY GONZALES - T01</t>
        </is>
      </c>
    </row>
    <row r="1141">
      <c r="A1141" s="5" t="inlineStr">
        <is>
          <t>CCAJ-CB11/29/2023</t>
        </is>
      </c>
      <c r="B1141" s="6" t="n">
        <v>44959.75433603009</v>
      </c>
      <c r="C1141" s="5" t="inlineStr">
        <is>
          <t>3726 MARCELO ROCABADO ROJAS</t>
        </is>
      </c>
      <c r="D1141" s="7" t="n"/>
      <c r="E1141" s="8" t="n"/>
      <c r="F1141" s="9" t="n">
        <v>7782.4</v>
      </c>
      <c r="I1141" s="10" t="inlineStr">
        <is>
          <t>EFECTIVO</t>
        </is>
      </c>
      <c r="J1141" s="8" t="inlineStr">
        <is>
          <t>4269 JULY GONZALES - T02</t>
        </is>
      </c>
    </row>
    <row r="1142">
      <c r="A1142" s="5" t="inlineStr">
        <is>
          <t>CCAJ-CB11/29/2023</t>
        </is>
      </c>
      <c r="B1142" s="6" t="n">
        <v>44959.75433603009</v>
      </c>
      <c r="C1142" s="5" t="inlineStr">
        <is>
          <t>3726 MARCELO ROCABADO ROJAS</t>
        </is>
      </c>
      <c r="D1142" s="7" t="n"/>
      <c r="E1142" s="8" t="n"/>
      <c r="F1142" s="9" t="n">
        <v>30129.5</v>
      </c>
      <c r="I1142" s="10" t="inlineStr">
        <is>
          <t>EFECTIVO</t>
        </is>
      </c>
      <c r="J1142" s="8" t="inlineStr">
        <is>
          <t>4269 JULY GONZALES - T05</t>
        </is>
      </c>
    </row>
    <row r="1143">
      <c r="A1143" s="5" t="inlineStr">
        <is>
          <t>CCAJ-CB11/29/2023</t>
        </is>
      </c>
      <c r="B1143" s="6" t="n">
        <v>44959.75433603009</v>
      </c>
      <c r="C1143" s="5" t="inlineStr">
        <is>
          <t>3726 MARCELO ROCABADO ROJAS</t>
        </is>
      </c>
      <c r="D1143" s="7" t="n"/>
      <c r="E1143" s="8" t="n"/>
      <c r="F1143" s="9" t="n">
        <v>6554.5</v>
      </c>
      <c r="I1143" s="10" t="inlineStr">
        <is>
          <t>EFECTIVO</t>
        </is>
      </c>
      <c r="J1143" s="8" t="inlineStr">
        <is>
          <t>4269 JULY GONZALES - T06</t>
        </is>
      </c>
    </row>
    <row r="1144">
      <c r="A1144" s="5" t="inlineStr">
        <is>
          <t>CCAJ-CB11/29/2023</t>
        </is>
      </c>
      <c r="B1144" s="6" t="n">
        <v>44959.75433603009</v>
      </c>
      <c r="C1144" s="5" t="inlineStr">
        <is>
          <t>3726 MARCELO ROCABADO ROJAS</t>
        </is>
      </c>
      <c r="D1144" s="7" t="n"/>
      <c r="E1144" s="8" t="n"/>
      <c r="F1144" s="9" t="n">
        <v>4675.9</v>
      </c>
      <c r="I1144" s="10" t="inlineStr">
        <is>
          <t>EFECTIVO</t>
        </is>
      </c>
      <c r="J1144" s="8" t="inlineStr">
        <is>
          <t>4269 JULY GONZALES - T07</t>
        </is>
      </c>
    </row>
    <row r="1145">
      <c r="A1145" s="5" t="inlineStr">
        <is>
          <t>CCAJ-CB11/29/2023</t>
        </is>
      </c>
      <c r="B1145" s="6" t="n">
        <v>44959.75433603009</v>
      </c>
      <c r="C1145" s="5" t="inlineStr">
        <is>
          <t>3726 MARCELO ROCABADO ROJAS</t>
        </is>
      </c>
      <c r="D1145" s="7" t="n"/>
      <c r="E1145" s="8" t="n"/>
      <c r="F1145" s="9" t="n">
        <v>90839.89999999999</v>
      </c>
      <c r="I1145" s="10" t="inlineStr">
        <is>
          <t>EFECTIVO</t>
        </is>
      </c>
      <c r="J1145" s="8" t="inlineStr">
        <is>
          <t>4861 BRIAN ABAD FLORES CRUZ</t>
        </is>
      </c>
    </row>
    <row r="1146">
      <c r="A1146" s="5" t="inlineStr">
        <is>
          <t>CCAJ-CB11/29/2023</t>
        </is>
      </c>
      <c r="B1146" s="6" t="n">
        <v>44959.75433603009</v>
      </c>
      <c r="C1146" s="5" t="inlineStr">
        <is>
          <t>3726 MARCELO ROCABADO ROJAS</t>
        </is>
      </c>
      <c r="D1146" s="7" t="n"/>
      <c r="E1146" s="8" t="n"/>
      <c r="F1146" s="9" t="n">
        <v>6264.5</v>
      </c>
      <c r="I1146" s="10" t="inlineStr">
        <is>
          <t>EFECTIVO</t>
        </is>
      </c>
      <c r="J1146" s="5" t="inlineStr">
        <is>
          <t>4771 CHRISTIAN LEDEZMA - T09</t>
        </is>
      </c>
    </row>
    <row r="1147">
      <c r="A1147" s="5" t="inlineStr">
        <is>
          <t>CCAJ-CB11/29/2023</t>
        </is>
      </c>
      <c r="B1147" s="6" t="n">
        <v>44959.75433603009</v>
      </c>
      <c r="C1147" s="5" t="inlineStr">
        <is>
          <t>3726 MARCELO ROCABADO ROJAS</t>
        </is>
      </c>
      <c r="D1147" s="7" t="n"/>
      <c r="E1147" s="8" t="n"/>
      <c r="F1147" s="9" t="n">
        <v>9367.5</v>
      </c>
      <c r="I1147" s="10" t="inlineStr">
        <is>
          <t>EFECTIVO</t>
        </is>
      </c>
      <c r="J1147" s="5" t="inlineStr">
        <is>
          <t>4771 CHRISTIAN LEDEZMA - T10</t>
        </is>
      </c>
    </row>
    <row r="1148">
      <c r="A1148" s="11" t="inlineStr">
        <is>
          <t>SAP</t>
        </is>
      </c>
      <c r="B1148" s="3" t="n"/>
      <c r="C1148" s="3" t="n"/>
      <c r="D1148" s="19">
        <f>337379.7+8004</f>
        <v/>
      </c>
      <c r="E1148" s="8" t="n"/>
      <c r="F1148" s="12">
        <f>SUM(F1118:G1147)</f>
        <v/>
      </c>
      <c r="H1148" s="9" t="n"/>
      <c r="I1148" s="10" t="n"/>
      <c r="J1148" s="5" t="n"/>
    </row>
    <row r="1149">
      <c r="A1149" s="13" t="inlineStr">
        <is>
          <t>FECHA</t>
        </is>
      </c>
      <c r="B1149" s="13" t="inlineStr">
        <is>
          <t>CIERRE DE CAJA</t>
        </is>
      </c>
      <c r="C1149" s="13" t="inlineStr">
        <is>
          <t>IMPORTE</t>
        </is>
      </c>
      <c r="D1149" s="7" t="n"/>
      <c r="E1149" s="8" t="n"/>
      <c r="H1149" s="9" t="n"/>
      <c r="I1149" s="10" t="n"/>
      <c r="J1149" s="5" t="n"/>
    </row>
    <row r="1150" ht="15.75" customHeight="1">
      <c r="D1150" s="14" t="n">
        <v>112722300</v>
      </c>
    </row>
    <row r="1151" ht="15.75" customHeight="1">
      <c r="D1151" s="14" t="n">
        <v>112722320</v>
      </c>
    </row>
    <row r="1152">
      <c r="A1152" s="85" t="inlineStr">
        <is>
          <t xml:space="preserve">SE QUEDÓ CON LA REFERENCIA QUE REALIZO EL BOOT NO SE CAMBIO A TRASLADO ETV EN EL TRASLADO ETV </t>
        </is>
      </c>
      <c r="B1152" s="86" t="n"/>
      <c r="C1152" s="86" t="n"/>
      <c r="D1152" s="87" t="n"/>
    </row>
    <row r="1154">
      <c r="A1154" s="1" t="inlineStr">
        <is>
          <t>Cierre Caja</t>
        </is>
      </c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3" t="inlineStr">
        <is>
          <t>Del 03/02/2023</t>
        </is>
      </c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98" t="inlineStr">
        <is>
          <t>Cierre Caja</t>
        </is>
      </c>
      <c r="B1156" s="98" t="inlineStr">
        <is>
          <t>Fecha</t>
        </is>
      </c>
      <c r="C1156" s="98" t="inlineStr">
        <is>
          <t>Cajero</t>
        </is>
      </c>
      <c r="D1156" s="98" t="inlineStr">
        <is>
          <t>Nro Voucher</t>
        </is>
      </c>
      <c r="E1156" s="98" t="inlineStr">
        <is>
          <t>Nro Cuenta</t>
        </is>
      </c>
      <c r="F1156" s="98" t="inlineStr">
        <is>
          <t>Tipo Ingreso</t>
        </is>
      </c>
      <c r="G1156" s="99" t="n"/>
      <c r="H1156" s="100" t="n"/>
      <c r="I1156" s="98" t="inlineStr">
        <is>
          <t>TIPO DE INGRESO</t>
        </is>
      </c>
      <c r="J1156" s="98" t="inlineStr">
        <is>
          <t>Cobrador</t>
        </is>
      </c>
    </row>
    <row r="1157">
      <c r="A1157" s="101" t="n"/>
      <c r="B1157" s="101" t="n"/>
      <c r="C1157" s="101" t="n"/>
      <c r="D1157" s="101" t="n"/>
      <c r="E1157" s="101" t="n"/>
      <c r="F1157" s="4" t="inlineStr">
        <is>
          <t>EFECTIVO</t>
        </is>
      </c>
      <c r="G1157" s="4" t="inlineStr">
        <is>
          <t>CHEQUE</t>
        </is>
      </c>
      <c r="H1157" s="4" t="inlineStr">
        <is>
          <t>TRANSFERENCIA</t>
        </is>
      </c>
      <c r="I1157" s="101" t="n"/>
      <c r="J1157" s="101" t="n"/>
    </row>
    <row r="1158">
      <c r="A1158" s="5" t="inlineStr">
        <is>
          <t>CCAJ-CB11/30/2023</t>
        </is>
      </c>
      <c r="B1158" s="6" t="n">
        <v>44960.80325414352</v>
      </c>
      <c r="C1158" s="5" t="inlineStr">
        <is>
          <t>3726 MARCELO ROCABADO ROJAS</t>
        </is>
      </c>
      <c r="D1158" s="7" t="n"/>
      <c r="E1158" s="8" t="n"/>
      <c r="G1158" s="9" t="n">
        <v>140.07</v>
      </c>
      <c r="I1158" s="10" t="inlineStr">
        <is>
          <t>CHEQUE</t>
        </is>
      </c>
      <c r="J1158" s="5" t="inlineStr">
        <is>
          <t>2378 EDDY DAREN JIMENEZ ROJAS</t>
        </is>
      </c>
    </row>
    <row r="1159">
      <c r="A1159" s="5" t="inlineStr">
        <is>
          <t>CCAJ-CB11/30/2023</t>
        </is>
      </c>
      <c r="B1159" s="6" t="n">
        <v>44960.80325414352</v>
      </c>
      <c r="C1159" s="5" t="inlineStr">
        <is>
          <t>3726 MARCELO ROCABADO ROJAS</t>
        </is>
      </c>
      <c r="D1159" s="7" t="n">
        <v>45133148605</v>
      </c>
      <c r="E1159" s="8" t="inlineStr">
        <is>
          <t>BISA-100070031</t>
        </is>
      </c>
      <c r="H1159" s="9" t="n">
        <v>410.8</v>
      </c>
      <c r="I1159" s="5" t="inlineStr">
        <is>
          <t>DEPÓSITO BANCARIO</t>
        </is>
      </c>
      <c r="J1159" s="5" t="inlineStr">
        <is>
          <t>2276 ESTEBAN MAMANI V</t>
        </is>
      </c>
    </row>
    <row r="1160">
      <c r="A1160" s="5" t="inlineStr">
        <is>
          <t>CCAJ-CB11/30/2023</t>
        </is>
      </c>
      <c r="B1160" s="6" t="n">
        <v>44960.80325414352</v>
      </c>
      <c r="C1160" s="5" t="inlineStr">
        <is>
          <t>3726 MARCELO ROCABADO ROJAS</t>
        </is>
      </c>
      <c r="D1160" s="15" t="n">
        <v>45163233389</v>
      </c>
      <c r="E1160" s="8" t="inlineStr">
        <is>
          <t>BISA-100070031</t>
        </is>
      </c>
      <c r="H1160" s="9" t="n">
        <v>21483.52</v>
      </c>
      <c r="I1160" s="5" t="inlineStr">
        <is>
          <t>DEPÓSITO BANCARIO</t>
        </is>
      </c>
      <c r="J1160" s="5" t="inlineStr">
        <is>
          <t>2276 ESTEBAN MAMANI CATORCENO</t>
        </is>
      </c>
    </row>
    <row r="1161">
      <c r="A1161" s="5" t="inlineStr">
        <is>
          <t>CCAJ-CB11/30/2023</t>
        </is>
      </c>
      <c r="B1161" s="6" t="n">
        <v>44960.80325414352</v>
      </c>
      <c r="C1161" s="5" t="inlineStr">
        <is>
          <t>3726 MARCELO ROCABADO ROJAS</t>
        </is>
      </c>
      <c r="D1161" s="15" t="n">
        <v>451632333891</v>
      </c>
      <c r="E1161" s="8" t="inlineStr">
        <is>
          <t>BISA-100070031</t>
        </is>
      </c>
      <c r="H1161" s="9" t="n">
        <v>114111.38</v>
      </c>
      <c r="I1161" s="5" t="inlineStr">
        <is>
          <t>DEPÓSITO BANCARIO</t>
        </is>
      </c>
      <c r="J1161" s="5" t="inlineStr">
        <is>
          <t>2276 ESTEBAN MAMANI CATORCENO</t>
        </is>
      </c>
    </row>
    <row r="1162">
      <c r="A1162" s="5" t="inlineStr">
        <is>
          <t>CCAJ-CB11/30/2023</t>
        </is>
      </c>
      <c r="B1162" s="6" t="n">
        <v>44960.80325414352</v>
      </c>
      <c r="C1162" s="5" t="inlineStr">
        <is>
          <t>3726 MARCELO ROCABADO ROJAS</t>
        </is>
      </c>
      <c r="D1162" s="15" t="n">
        <v>45133146572</v>
      </c>
      <c r="E1162" s="8" t="inlineStr">
        <is>
          <t>BISA-100070031</t>
        </is>
      </c>
      <c r="H1162" s="9" t="n">
        <v>1439.48</v>
      </c>
      <c r="I1162" s="5" t="inlineStr">
        <is>
          <t>DEPÓSITO BANCARIO</t>
        </is>
      </c>
      <c r="J1162" s="5" t="inlineStr">
        <is>
          <t>2276 ESTEBAN MAMANI CATORCENO</t>
        </is>
      </c>
    </row>
    <row r="1163">
      <c r="A1163" s="5" t="inlineStr">
        <is>
          <t>CCAJ-CB11/30/2023</t>
        </is>
      </c>
      <c r="B1163" s="6" t="n">
        <v>44960.80325414352</v>
      </c>
      <c r="C1163" s="5" t="inlineStr">
        <is>
          <t>3726 MARCELO ROCABADO ROJAS</t>
        </is>
      </c>
      <c r="D1163" s="15" t="n">
        <v>45113294442</v>
      </c>
      <c r="E1163" s="8" t="inlineStr">
        <is>
          <t>BISA-100070031</t>
        </is>
      </c>
      <c r="H1163" s="9" t="n">
        <v>154.61</v>
      </c>
      <c r="I1163" s="5" t="inlineStr">
        <is>
          <t>DEPÓSITO BANCARIO</t>
        </is>
      </c>
      <c r="J1163" s="5" t="inlineStr">
        <is>
          <t>2276 ESTEBAN MAMANI CATORCENO</t>
        </is>
      </c>
    </row>
    <row r="1164">
      <c r="A1164" s="5" t="inlineStr">
        <is>
          <t>CCAJ-CB11/30/2023</t>
        </is>
      </c>
      <c r="B1164" s="6" t="n">
        <v>44960.80325414352</v>
      </c>
      <c r="C1164" s="5" t="inlineStr">
        <is>
          <t>3726 MARCELO ROCABADO ROJAS</t>
        </is>
      </c>
      <c r="D1164" s="15" t="n">
        <v>45113294533</v>
      </c>
      <c r="E1164" s="8" t="inlineStr">
        <is>
          <t>BISA-100070031</t>
        </is>
      </c>
      <c r="H1164" s="9" t="n">
        <v>188.2</v>
      </c>
      <c r="I1164" s="5" t="inlineStr">
        <is>
          <t>DEPÓSITO BANCARIO</t>
        </is>
      </c>
      <c r="J1164" s="5" t="inlineStr">
        <is>
          <t>2276 ESTEBAN MAMANI CATORCENO</t>
        </is>
      </c>
    </row>
    <row r="1165">
      <c r="A1165" s="5" t="inlineStr">
        <is>
          <t>CCAJ-CB11/30/2023</t>
        </is>
      </c>
      <c r="B1165" s="6" t="n">
        <v>44960.80325414352</v>
      </c>
      <c r="C1165" s="5" t="inlineStr">
        <is>
          <t>3726 MARCELO ROCABADO ROJAS</t>
        </is>
      </c>
      <c r="D1165" s="15" t="n">
        <v>45153140084</v>
      </c>
      <c r="E1165" s="8" t="inlineStr">
        <is>
          <t>BISA-100070031</t>
        </is>
      </c>
      <c r="H1165" s="9" t="n">
        <v>317.07</v>
      </c>
      <c r="I1165" s="5" t="inlineStr">
        <is>
          <t>DEPÓSITO BANCARIO</t>
        </is>
      </c>
      <c r="J1165" s="5" t="inlineStr">
        <is>
          <t>2276 ESTEBAN MAMANI CATORCENO</t>
        </is>
      </c>
    </row>
    <row r="1166">
      <c r="A1166" s="5" t="inlineStr">
        <is>
          <t>CCAJ-CB11/30/2023</t>
        </is>
      </c>
      <c r="B1166" s="6" t="n">
        <v>44960.80325414352</v>
      </c>
      <c r="C1166" s="5" t="inlineStr">
        <is>
          <t>3726 MARCELO ROCABADO ROJAS</t>
        </is>
      </c>
      <c r="D1166" s="15" t="n">
        <v>45173207038</v>
      </c>
      <c r="E1166" s="8" t="inlineStr">
        <is>
          <t>BISA-100070031</t>
        </is>
      </c>
      <c r="H1166" s="9" t="n">
        <v>450</v>
      </c>
      <c r="I1166" s="5" t="inlineStr">
        <is>
          <t>DEPÓSITO BANCARIO</t>
        </is>
      </c>
      <c r="J1166" s="5" t="inlineStr">
        <is>
          <t>2276 ESTEBAN MAMANI CATORCENO</t>
        </is>
      </c>
    </row>
    <row r="1167">
      <c r="A1167" s="5" t="inlineStr">
        <is>
          <t>CCAJ-CB11/30/2023</t>
        </is>
      </c>
      <c r="B1167" s="6" t="n">
        <v>44960.80325414352</v>
      </c>
      <c r="C1167" s="5" t="inlineStr">
        <is>
          <t>3726 MARCELO ROCABADO ROJAS</t>
        </is>
      </c>
      <c r="D1167" s="15" t="n">
        <v>45123279354</v>
      </c>
      <c r="E1167" s="8" t="inlineStr">
        <is>
          <t>BISA-100070031</t>
        </is>
      </c>
      <c r="H1167" s="9" t="n">
        <v>286.41</v>
      </c>
      <c r="I1167" s="5" t="inlineStr">
        <is>
          <t>DEPÓSITO BANCARIO</t>
        </is>
      </c>
      <c r="J1167" s="5" t="inlineStr">
        <is>
          <t>2276 ESTEBAN MAMANI CATORCENO</t>
        </is>
      </c>
    </row>
    <row r="1168">
      <c r="A1168" s="5" t="inlineStr">
        <is>
          <t>CCAJ-CB11/30/2023</t>
        </is>
      </c>
      <c r="B1168" s="6" t="n">
        <v>44960.80325414352</v>
      </c>
      <c r="C1168" s="5" t="inlineStr">
        <is>
          <t>3726 MARCELO ROCABADO ROJAS</t>
        </is>
      </c>
      <c r="D1168" s="15" t="n">
        <v>53312253571</v>
      </c>
      <c r="E1168" s="8" t="inlineStr">
        <is>
          <t>BISA-100070031</t>
        </is>
      </c>
      <c r="H1168" s="9" t="n">
        <v>140.07</v>
      </c>
      <c r="I1168" s="5" t="inlineStr">
        <is>
          <t>DEPÓSITO BANCARIO</t>
        </is>
      </c>
      <c r="J1168" s="5" t="inlineStr">
        <is>
          <t>2276 ESTEBAN MAMANI CATORCENO</t>
        </is>
      </c>
    </row>
    <row r="1169">
      <c r="A1169" s="5" t="inlineStr">
        <is>
          <t>CCAJ-CB11/30/2023</t>
        </is>
      </c>
      <c r="B1169" s="6" t="n">
        <v>44960.80325414352</v>
      </c>
      <c r="C1169" s="5" t="inlineStr">
        <is>
          <t>3726 MARCELO ROCABADO ROJAS</t>
        </is>
      </c>
      <c r="D1169" s="15" t="n">
        <v>51117534821</v>
      </c>
      <c r="E1169" s="8" t="inlineStr">
        <is>
          <t>BISA-100070031</t>
        </is>
      </c>
      <c r="H1169" s="9" t="n">
        <v>764.3200000000001</v>
      </c>
      <c r="I1169" s="5" t="inlineStr">
        <is>
          <t>DEPÓSITO BANCARIO</t>
        </is>
      </c>
      <c r="J1169" s="5" t="inlineStr">
        <is>
          <t>2276 ESTEBAN MAMANI CATORCENO</t>
        </is>
      </c>
    </row>
    <row r="1170">
      <c r="A1170" s="5" t="inlineStr">
        <is>
          <t>CCAJ-CB11/30/2023</t>
        </is>
      </c>
      <c r="B1170" s="6" t="n">
        <v>44960.80325414352</v>
      </c>
      <c r="C1170" s="5" t="inlineStr">
        <is>
          <t>3726 MARCELO ROCABADO ROJAS</t>
        </is>
      </c>
      <c r="D1170" s="15" t="n">
        <v>56310229170</v>
      </c>
      <c r="E1170" s="8" t="inlineStr">
        <is>
          <t>BISA-100070031</t>
        </is>
      </c>
      <c r="H1170" s="9" t="n">
        <v>156</v>
      </c>
      <c r="I1170" s="5" t="inlineStr">
        <is>
          <t>DEPÓSITO BANCARIO</t>
        </is>
      </c>
      <c r="J1170" s="5" t="inlineStr">
        <is>
          <t>2276 ESTEBAN MAMANI CATORCENO</t>
        </is>
      </c>
    </row>
    <row r="1171">
      <c r="A1171" s="5" t="inlineStr">
        <is>
          <t>CCAJ-CB11/30/2023</t>
        </is>
      </c>
      <c r="B1171" s="6" t="n">
        <v>44960.80325414352</v>
      </c>
      <c r="C1171" s="5" t="inlineStr">
        <is>
          <t>3726 MARCELO ROCABADO ROJAS</t>
        </is>
      </c>
      <c r="D1171" s="15" t="n">
        <v>45123280414</v>
      </c>
      <c r="E1171" s="8" t="inlineStr">
        <is>
          <t>BISA-100070031</t>
        </is>
      </c>
      <c r="H1171" s="9" t="n">
        <v>50</v>
      </c>
      <c r="I1171" s="5" t="inlineStr">
        <is>
          <t>DEPÓSITO BANCARIO</t>
        </is>
      </c>
      <c r="J1171" s="5" t="inlineStr">
        <is>
          <t>2276 ESTEBAN MAMANI CATORCENO</t>
        </is>
      </c>
    </row>
    <row r="1172">
      <c r="A1172" s="5" t="inlineStr">
        <is>
          <t>CCAJ-CB11/30/2023</t>
        </is>
      </c>
      <c r="B1172" s="6" t="n">
        <v>44960.80325414352</v>
      </c>
      <c r="C1172" s="5" t="inlineStr">
        <is>
          <t>3726 MARCELO ROCABADO ROJAS</t>
        </is>
      </c>
      <c r="D1172" s="15" t="n">
        <v>45163236662</v>
      </c>
      <c r="E1172" s="8" t="inlineStr">
        <is>
          <t>BISA-100070031</t>
        </is>
      </c>
      <c r="H1172" s="9" t="n">
        <v>601.63</v>
      </c>
      <c r="I1172" s="5" t="inlineStr">
        <is>
          <t>DEPÓSITO BANCARIO</t>
        </is>
      </c>
      <c r="J1172" s="5" t="inlineStr">
        <is>
          <t>2276 ESTEBAN MAMANI CATORCENO</t>
        </is>
      </c>
    </row>
    <row r="1173">
      <c r="A1173" s="5" t="inlineStr">
        <is>
          <t>CCAJ-CB11/30/2023</t>
        </is>
      </c>
      <c r="B1173" s="6" t="n">
        <v>44960.80325414352</v>
      </c>
      <c r="C1173" s="5" t="inlineStr">
        <is>
          <t>3726 MARCELO ROCABADO ROJAS</t>
        </is>
      </c>
      <c r="D1173" s="15" t="n">
        <v>45153142345</v>
      </c>
      <c r="E1173" s="8" t="inlineStr">
        <is>
          <t>BISA-100070031</t>
        </is>
      </c>
      <c r="H1173" s="9" t="n">
        <v>718.3200000000001</v>
      </c>
      <c r="I1173" s="5" t="inlineStr">
        <is>
          <t>DEPÓSITO BANCARIO</t>
        </is>
      </c>
      <c r="J1173" s="5" t="inlineStr">
        <is>
          <t>2276 ESTEBAN MAMANI CATORCENO</t>
        </is>
      </c>
    </row>
    <row r="1174">
      <c r="A1174" s="5" t="inlineStr">
        <is>
          <t>CCAJ-CB11/30/2023</t>
        </is>
      </c>
      <c r="B1174" s="6" t="n">
        <v>44960.80325414352</v>
      </c>
      <c r="C1174" s="5" t="inlineStr">
        <is>
          <t>3726 MARCELO ROCABADO ROJAS</t>
        </is>
      </c>
      <c r="D1174" s="15" t="n">
        <v>53212292947</v>
      </c>
      <c r="E1174" s="8" t="inlineStr">
        <is>
          <t>BISA-100070031</t>
        </is>
      </c>
      <c r="H1174" s="9" t="n">
        <v>245.4</v>
      </c>
      <c r="I1174" s="5" t="inlineStr">
        <is>
          <t>DEPÓSITO BANCARIO</t>
        </is>
      </c>
      <c r="J1174" s="5" t="inlineStr">
        <is>
          <t>2276 ESTEBAN MAMANI CATORCENO</t>
        </is>
      </c>
    </row>
    <row r="1175">
      <c r="A1175" s="5" t="inlineStr">
        <is>
          <t>CCAJ-CB11/30/2023</t>
        </is>
      </c>
      <c r="B1175" s="6" t="n">
        <v>44960.80325414352</v>
      </c>
      <c r="C1175" s="5" t="inlineStr">
        <is>
          <t>3726 MARCELO ROCABADO ROJAS</t>
        </is>
      </c>
      <c r="D1175" s="15" t="n">
        <v>532122929471</v>
      </c>
      <c r="E1175" s="8" t="inlineStr">
        <is>
          <t>BISA-100070031</t>
        </is>
      </c>
      <c r="H1175" s="9" t="n">
        <v>359.4</v>
      </c>
      <c r="I1175" s="5" t="inlineStr">
        <is>
          <t>DEPÓSITO BANCARIO</t>
        </is>
      </c>
      <c r="J1175" s="5" t="inlineStr">
        <is>
          <t>2276 ESTEBAN MAMANI CATORCENO</t>
        </is>
      </c>
    </row>
    <row r="1176">
      <c r="A1176" s="5" t="inlineStr">
        <is>
          <t>CCAJ-CB11/30/2023</t>
        </is>
      </c>
      <c r="B1176" s="6" t="n">
        <v>44960.80325414352</v>
      </c>
      <c r="C1176" s="5" t="inlineStr">
        <is>
          <t>3726 MARCELO ROCABADO ROJAS</t>
        </is>
      </c>
      <c r="D1176" s="15" t="n">
        <v>45163236808</v>
      </c>
      <c r="E1176" s="8" t="inlineStr">
        <is>
          <t>BISA-100070031</t>
        </is>
      </c>
      <c r="H1176" s="9" t="n">
        <v>256.92</v>
      </c>
      <c r="I1176" s="5" t="inlineStr">
        <is>
          <t>DEPÓSITO BANCARIO</t>
        </is>
      </c>
      <c r="J1176" s="5" t="inlineStr">
        <is>
          <t>2276 ESTEBAN MAMANI CATORCENO</t>
        </is>
      </c>
    </row>
    <row r="1177">
      <c r="A1177" s="5" t="inlineStr">
        <is>
          <t>CCAJ-CB11/30/2023</t>
        </is>
      </c>
      <c r="B1177" s="6" t="n">
        <v>44960.80325414352</v>
      </c>
      <c r="C1177" s="5" t="inlineStr">
        <is>
          <t>3726 MARCELO ROCABADO ROJAS</t>
        </is>
      </c>
      <c r="D1177" s="15" t="n">
        <v>45113297127</v>
      </c>
      <c r="E1177" s="8" t="inlineStr">
        <is>
          <t>BISA-100070031</t>
        </is>
      </c>
      <c r="H1177" s="9" t="n">
        <v>419.19</v>
      </c>
      <c r="I1177" s="5" t="inlineStr">
        <is>
          <t>DEPÓSITO BANCARIO</t>
        </is>
      </c>
      <c r="J1177" s="5" t="inlineStr">
        <is>
          <t>2276 ESTEBAN MAMANI CATORCENO</t>
        </is>
      </c>
    </row>
    <row r="1178">
      <c r="A1178" s="5" t="inlineStr">
        <is>
          <t>CCAJ-CB11/30/2023</t>
        </is>
      </c>
      <c r="B1178" s="6" t="n">
        <v>44960.80325414352</v>
      </c>
      <c r="C1178" s="5" t="inlineStr">
        <is>
          <t>3726 MARCELO ROCABADO ROJAS</t>
        </is>
      </c>
      <c r="D1178" s="7" t="n"/>
      <c r="E1178" s="8" t="n"/>
      <c r="F1178" s="9" t="n">
        <v>7089.6</v>
      </c>
      <c r="I1178" s="10" t="inlineStr">
        <is>
          <t>EFECTIVO</t>
        </is>
      </c>
      <c r="J1178" s="5" t="inlineStr">
        <is>
          <t>2281 ANGEL DONATO GONZALES CONDORI</t>
        </is>
      </c>
    </row>
    <row r="1179">
      <c r="A1179" s="5" t="inlineStr">
        <is>
          <t>CCAJ-CB11/30/2023</t>
        </is>
      </c>
      <c r="B1179" s="6" t="n">
        <v>44960.80325414352</v>
      </c>
      <c r="C1179" s="5" t="inlineStr">
        <is>
          <t>3726 MARCELO ROCABADO ROJAS</t>
        </is>
      </c>
      <c r="D1179" s="7" t="n"/>
      <c r="E1179" s="8" t="n"/>
      <c r="F1179" s="9" t="n">
        <v>17227.5</v>
      </c>
      <c r="I1179" s="10" t="inlineStr">
        <is>
          <t>EFECTIVO</t>
        </is>
      </c>
      <c r="J1179" s="8" t="inlineStr">
        <is>
          <t>2287 OLVER VACA ARCHONDO</t>
        </is>
      </c>
    </row>
    <row r="1180">
      <c r="A1180" s="5" t="inlineStr">
        <is>
          <t>CCAJ-CB11/30/2023</t>
        </is>
      </c>
      <c r="B1180" s="6" t="n">
        <v>44960.80325414352</v>
      </c>
      <c r="C1180" s="5" t="inlineStr">
        <is>
          <t>3726 MARCELO ROCABADO ROJAS</t>
        </is>
      </c>
      <c r="D1180" s="7" t="n"/>
      <c r="E1180" s="8" t="n"/>
      <c r="F1180" s="9" t="n">
        <v>27907.8</v>
      </c>
      <c r="I1180" s="10" t="inlineStr">
        <is>
          <t>EFECTIVO</t>
        </is>
      </c>
      <c r="J1180" s="5" t="inlineStr">
        <is>
          <t>2378 EDDY DAREN JIMENEZ ROJAS</t>
        </is>
      </c>
    </row>
    <row r="1181">
      <c r="A1181" s="5" t="inlineStr">
        <is>
          <t>CCAJ-CB11/30/2023</t>
        </is>
      </c>
      <c r="B1181" s="6" t="n">
        <v>44960.80325414352</v>
      </c>
      <c r="C1181" s="5" t="inlineStr">
        <is>
          <t>3726 MARCELO ROCABADO ROJAS</t>
        </is>
      </c>
      <c r="D1181" s="7" t="n"/>
      <c r="E1181" s="8" t="n"/>
      <c r="F1181" s="9" t="n">
        <v>8017</v>
      </c>
      <c r="I1181" s="10" t="inlineStr">
        <is>
          <t>EFECTIVO</t>
        </is>
      </c>
      <c r="J1181" s="5" t="inlineStr">
        <is>
          <t>2537 JUAN CARLOS REVOLLO RODRIGUEZ</t>
        </is>
      </c>
    </row>
    <row r="1182">
      <c r="A1182" s="5" t="inlineStr">
        <is>
          <t>CCAJ-CB11/30/2023</t>
        </is>
      </c>
      <c r="B1182" s="6" t="n">
        <v>44960.80325414352</v>
      </c>
      <c r="C1182" s="5" t="inlineStr">
        <is>
          <t>3726 MARCELO ROCABADO ROJAS</t>
        </is>
      </c>
      <c r="D1182" s="7" t="n"/>
      <c r="E1182" s="8" t="n"/>
      <c r="F1182" s="9" t="n">
        <v>7248.9</v>
      </c>
      <c r="I1182" s="10" t="inlineStr">
        <is>
          <t>EFECTIVO</t>
        </is>
      </c>
      <c r="J1182" s="5" t="inlineStr">
        <is>
          <t>2539 JUAN CARLOS ANGULO ROJAS</t>
        </is>
      </c>
    </row>
    <row r="1183">
      <c r="A1183" s="5" t="inlineStr">
        <is>
          <t>CCAJ-CB11/30/2023</t>
        </is>
      </c>
      <c r="B1183" s="6" t="n">
        <v>44960.80325414352</v>
      </c>
      <c r="C1183" s="5" t="inlineStr">
        <is>
          <t>3726 MARCELO ROCABADO ROJAS</t>
        </is>
      </c>
      <c r="D1183" s="7" t="n"/>
      <c r="E1183" s="8" t="n"/>
      <c r="F1183" s="9" t="n">
        <v>18487.8</v>
      </c>
      <c r="I1183" s="10" t="inlineStr">
        <is>
          <t>EFECTIVO</t>
        </is>
      </c>
      <c r="J1183" s="5" t="inlineStr">
        <is>
          <t>2676 RUDDY AUGUSTO BASTO ZURITA</t>
        </is>
      </c>
    </row>
    <row r="1184">
      <c r="A1184" s="5" t="inlineStr">
        <is>
          <t>CCAJ-CB11/30/2023</t>
        </is>
      </c>
      <c r="B1184" s="6" t="n">
        <v>44960.80325414352</v>
      </c>
      <c r="C1184" s="5" t="inlineStr">
        <is>
          <t>3726 MARCELO ROCABADO ROJAS</t>
        </is>
      </c>
      <c r="D1184" s="7" t="n"/>
      <c r="E1184" s="8" t="n"/>
      <c r="F1184" s="9" t="n">
        <v>10757.2</v>
      </c>
      <c r="I1184" s="10" t="inlineStr">
        <is>
          <t>EFECTIVO</t>
        </is>
      </c>
      <c r="J1184" s="8" t="inlineStr">
        <is>
          <t>2941 EFRAIN MAMANI CAMIÑO</t>
        </is>
      </c>
    </row>
    <row r="1185">
      <c r="A1185" s="5" t="inlineStr">
        <is>
          <t>CCAJ-CB11/30/2023</t>
        </is>
      </c>
      <c r="B1185" s="6" t="n">
        <v>44960.80325414352</v>
      </c>
      <c r="C1185" s="5" t="inlineStr">
        <is>
          <t>3726 MARCELO ROCABADO ROJAS</t>
        </is>
      </c>
      <c r="D1185" s="7" t="n"/>
      <c r="E1185" s="8" t="n"/>
      <c r="F1185" s="9" t="n">
        <v>7225.8</v>
      </c>
      <c r="I1185" s="10" t="inlineStr">
        <is>
          <t>EFECTIVO</t>
        </is>
      </c>
      <c r="J1185" s="5" t="inlineStr">
        <is>
          <t>3791 LIMBERT SALAZAR MALDONADO</t>
        </is>
      </c>
    </row>
    <row r="1186">
      <c r="A1186" s="5" t="inlineStr">
        <is>
          <t>CCAJ-CB11/30/2023</t>
        </is>
      </c>
      <c r="B1186" s="6" t="n">
        <v>44960.80325414352</v>
      </c>
      <c r="C1186" s="5" t="inlineStr">
        <is>
          <t>3726 MARCELO ROCABADO ROJAS</t>
        </is>
      </c>
      <c r="D1186" s="7" t="n"/>
      <c r="E1186" s="8" t="n"/>
      <c r="F1186" s="9" t="n">
        <v>12894.8</v>
      </c>
      <c r="I1186" s="10" t="inlineStr">
        <is>
          <t>EFECTIVO</t>
        </is>
      </c>
      <c r="J1186" s="8" t="inlineStr">
        <is>
          <t>4269 JULY GONZALES - T01</t>
        </is>
      </c>
    </row>
    <row r="1187">
      <c r="A1187" s="5" t="inlineStr">
        <is>
          <t>CCAJ-CB11/30/2023</t>
        </is>
      </c>
      <c r="B1187" s="6" t="n">
        <v>44960.80325414352</v>
      </c>
      <c r="C1187" s="5" t="inlineStr">
        <is>
          <t>3726 MARCELO ROCABADO ROJAS</t>
        </is>
      </c>
      <c r="D1187" s="7" t="n"/>
      <c r="E1187" s="8" t="n"/>
      <c r="F1187" s="9" t="n">
        <v>9996.299999999999</v>
      </c>
      <c r="I1187" s="10" t="inlineStr">
        <is>
          <t>EFECTIVO</t>
        </is>
      </c>
      <c r="J1187" s="8" t="inlineStr">
        <is>
          <t>4269 JULY GONZALES - T02</t>
        </is>
      </c>
    </row>
    <row r="1188">
      <c r="A1188" s="5" t="inlineStr">
        <is>
          <t>CCAJ-CB11/30/2023</t>
        </is>
      </c>
      <c r="B1188" s="6" t="n">
        <v>44960.80325414352</v>
      </c>
      <c r="C1188" s="5" t="inlineStr">
        <is>
          <t>3726 MARCELO ROCABADO ROJAS</t>
        </is>
      </c>
      <c r="D1188" s="7" t="n"/>
      <c r="E1188" s="8" t="n"/>
      <c r="F1188" s="9" t="n">
        <v>227.2</v>
      </c>
      <c r="I1188" s="10" t="inlineStr">
        <is>
          <t>EFECTIVO</t>
        </is>
      </c>
      <c r="J1188" s="8" t="inlineStr">
        <is>
          <t>4269 JULY GONZALES - T04</t>
        </is>
      </c>
    </row>
    <row r="1189">
      <c r="A1189" s="5" t="inlineStr">
        <is>
          <t>CCAJ-CB11/30/2023</t>
        </is>
      </c>
      <c r="B1189" s="6" t="n">
        <v>44960.80325414352</v>
      </c>
      <c r="C1189" s="5" t="inlineStr">
        <is>
          <t>3726 MARCELO ROCABADO ROJAS</t>
        </is>
      </c>
      <c r="D1189" s="7" t="n"/>
      <c r="E1189" s="8" t="n"/>
      <c r="F1189" s="9" t="n">
        <v>9510.4</v>
      </c>
      <c r="I1189" s="10" t="inlineStr">
        <is>
          <t>EFECTIVO</t>
        </is>
      </c>
      <c r="J1189" s="8" t="inlineStr">
        <is>
          <t>4269 JULY GONZALES - T05</t>
        </is>
      </c>
    </row>
    <row r="1190">
      <c r="A1190" s="5" t="inlineStr">
        <is>
          <t>CCAJ-CB11/30/2023</t>
        </is>
      </c>
      <c r="B1190" s="6" t="n">
        <v>44960.80325414352</v>
      </c>
      <c r="C1190" s="5" t="inlineStr">
        <is>
          <t>3726 MARCELO ROCABADO ROJAS</t>
        </is>
      </c>
      <c r="D1190" s="7" t="n"/>
      <c r="E1190" s="8" t="n"/>
      <c r="F1190" s="9" t="n">
        <v>12772.8</v>
      </c>
      <c r="I1190" s="10" t="inlineStr">
        <is>
          <t>EFECTIVO</t>
        </is>
      </c>
      <c r="J1190" s="8" t="inlineStr">
        <is>
          <t>4269 JULY GONZALES - T06</t>
        </is>
      </c>
    </row>
    <row r="1191">
      <c r="A1191" s="5" t="inlineStr">
        <is>
          <t>CCAJ-CB11/30/2023</t>
        </is>
      </c>
      <c r="B1191" s="6" t="n">
        <v>44960.80325414352</v>
      </c>
      <c r="C1191" s="5" t="inlineStr">
        <is>
          <t>3726 MARCELO ROCABADO ROJAS</t>
        </is>
      </c>
      <c r="D1191" s="7" t="n"/>
      <c r="E1191" s="8" t="n"/>
      <c r="F1191" s="9" t="n">
        <v>4976.1</v>
      </c>
      <c r="I1191" s="10" t="inlineStr">
        <is>
          <t>EFECTIVO</t>
        </is>
      </c>
      <c r="J1191" s="8" t="inlineStr">
        <is>
          <t>4269 JULY GONZALES - T07</t>
        </is>
      </c>
    </row>
    <row r="1192">
      <c r="A1192" s="5" t="inlineStr">
        <is>
          <t>CCAJ-CB11/30/2023</t>
        </is>
      </c>
      <c r="B1192" s="6" t="n">
        <v>44960.80325414352</v>
      </c>
      <c r="C1192" s="5" t="inlineStr">
        <is>
          <t>3726 MARCELO ROCABADO ROJAS</t>
        </is>
      </c>
      <c r="D1192" s="7" t="n"/>
      <c r="E1192" s="8" t="n"/>
      <c r="F1192" s="9" t="n">
        <v>98072.10000000001</v>
      </c>
      <c r="I1192" s="10" t="inlineStr">
        <is>
          <t>EFECTIVO</t>
        </is>
      </c>
      <c r="J1192" s="8" t="inlineStr">
        <is>
          <t>4861 BRIAN ABAD FLORES CRUZ</t>
        </is>
      </c>
    </row>
    <row r="1193">
      <c r="A1193" s="5" t="inlineStr">
        <is>
          <t>CCAJ-CB11/30/2023</t>
        </is>
      </c>
      <c r="B1193" s="6" t="n">
        <v>44960.80325414352</v>
      </c>
      <c r="C1193" s="5" t="inlineStr">
        <is>
          <t>3726 MARCELO ROCABADO ROJAS</t>
        </is>
      </c>
      <c r="D1193" s="7" t="n"/>
      <c r="E1193" s="8" t="n"/>
      <c r="F1193" s="9" t="n">
        <v>6119</v>
      </c>
      <c r="I1193" s="10" t="inlineStr">
        <is>
          <t>EFECTIVO</t>
        </is>
      </c>
      <c r="J1193" s="5" t="inlineStr">
        <is>
          <t>4771 CHRISTIAN LEDEZMA - T10</t>
        </is>
      </c>
    </row>
    <row r="1194">
      <c r="A1194" s="11" t="inlineStr">
        <is>
          <t>SAP</t>
        </is>
      </c>
      <c r="B1194" s="3" t="n"/>
      <c r="C1194" s="3" t="n"/>
      <c r="D1194" s="7" t="n"/>
      <c r="E1194" s="8" t="n"/>
      <c r="F1194" s="39">
        <f>SUM(F1158:G1193)</f>
        <v/>
      </c>
      <c r="H1194" s="9" t="n"/>
      <c r="I1194" s="10" t="n"/>
      <c r="J1194" s="5" t="n"/>
    </row>
    <row r="1195" ht="15.75" customHeight="1">
      <c r="A1195" s="13" t="inlineStr">
        <is>
          <t>FECHA</t>
        </is>
      </c>
      <c r="B1195" s="13" t="inlineStr">
        <is>
          <t>CIERRE DE CAJA</t>
        </is>
      </c>
      <c r="C1195" s="13" t="inlineStr">
        <is>
          <t>IMPORTE</t>
        </is>
      </c>
      <c r="D1195" s="14" t="n">
        <v>112729133</v>
      </c>
      <c r="E1195" s="8" t="n"/>
      <c r="H1195" s="9" t="n"/>
      <c r="I1195" s="10" t="n"/>
      <c r="J1195" s="5" t="n"/>
    </row>
    <row r="1196">
      <c r="A1196" s="5" t="n"/>
      <c r="B1196" s="6" t="n"/>
      <c r="C1196" s="5" t="n"/>
      <c r="D1196" s="7" t="n"/>
      <c r="E1196" s="8" t="n"/>
      <c r="H1196" s="9" t="n"/>
      <c r="I1196" s="10" t="n"/>
      <c r="J1196" s="5" t="n"/>
    </row>
    <row r="1197">
      <c r="A1197" s="5" t="n"/>
      <c r="B1197" s="6" t="n"/>
      <c r="C1197" s="5" t="n"/>
      <c r="D1197" s="7" t="n"/>
      <c r="E1197" s="8" t="n"/>
      <c r="H1197" s="9" t="n"/>
      <c r="I1197" s="10" t="n"/>
      <c r="J1197" s="5" t="n"/>
    </row>
    <row r="1198">
      <c r="A1198" s="1" t="inlineStr">
        <is>
          <t>Cierre Caja</t>
        </is>
      </c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3" t="inlineStr">
        <is>
          <t>Del 04/02/2023</t>
        </is>
      </c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98" t="inlineStr">
        <is>
          <t>Cierre Caja</t>
        </is>
      </c>
      <c r="B1200" s="98" t="inlineStr">
        <is>
          <t>Fecha</t>
        </is>
      </c>
      <c r="C1200" s="98" t="inlineStr">
        <is>
          <t>Cajero</t>
        </is>
      </c>
      <c r="D1200" s="98" t="inlineStr">
        <is>
          <t>Nro Voucher</t>
        </is>
      </c>
      <c r="E1200" s="98" t="inlineStr">
        <is>
          <t>Nro Cuenta</t>
        </is>
      </c>
      <c r="F1200" s="98" t="inlineStr">
        <is>
          <t>Tipo Ingreso</t>
        </is>
      </c>
      <c r="G1200" s="99" t="n"/>
      <c r="H1200" s="100" t="n"/>
      <c r="I1200" s="98" t="inlineStr">
        <is>
          <t>TIPO DE INGRESO</t>
        </is>
      </c>
      <c r="J1200" s="98" t="inlineStr">
        <is>
          <t>Cobrador</t>
        </is>
      </c>
    </row>
    <row r="1201">
      <c r="A1201" s="101" t="n"/>
      <c r="B1201" s="101" t="n"/>
      <c r="C1201" s="101" t="n"/>
      <c r="D1201" s="101" t="n"/>
      <c r="E1201" s="101" t="n"/>
      <c r="F1201" s="4" t="inlineStr">
        <is>
          <t>EFECTIVO</t>
        </is>
      </c>
      <c r="G1201" s="4" t="inlineStr">
        <is>
          <t>CHEQUE</t>
        </is>
      </c>
      <c r="H1201" s="4" t="inlineStr">
        <is>
          <t>TRANSFERENCIA</t>
        </is>
      </c>
      <c r="I1201" s="101" t="n"/>
      <c r="J1201" s="101" t="n"/>
    </row>
    <row r="1202">
      <c r="A1202" s="5" t="inlineStr">
        <is>
          <t>CCAJ-CB11/31/2023</t>
        </is>
      </c>
      <c r="B1202" s="6" t="n">
        <v>44961.60074873843</v>
      </c>
      <c r="C1202" s="5" t="inlineStr">
        <is>
          <t>3726 MARCELO ROCABADO ROJAS</t>
        </is>
      </c>
      <c r="D1202" s="15" t="n">
        <v>45143513255</v>
      </c>
      <c r="E1202" s="8" t="inlineStr">
        <is>
          <t>BISA-100070049</t>
        </is>
      </c>
      <c r="H1202" s="9" t="n">
        <v>919.84</v>
      </c>
      <c r="I1202" s="5" t="inlineStr">
        <is>
          <t>DEPÓSITO BANCARIO</t>
        </is>
      </c>
      <c r="J1202" s="5" t="inlineStr">
        <is>
          <t>2378 EDDY DAREN JIMENEZ ROJAS</t>
        </is>
      </c>
    </row>
    <row r="1203">
      <c r="A1203" s="5" t="inlineStr">
        <is>
          <t>CCAJ-CB11/31/2023</t>
        </is>
      </c>
      <c r="B1203" s="6" t="n">
        <v>44961.60074873843</v>
      </c>
      <c r="C1203" s="5" t="inlineStr">
        <is>
          <t>3726 MARCELO ROCABADO ROJAS</t>
        </is>
      </c>
      <c r="D1203" s="7" t="n">
        <v>293156</v>
      </c>
      <c r="E1203" s="8" t="inlineStr">
        <is>
          <t>BISA-100070031</t>
        </is>
      </c>
      <c r="H1203" s="9" t="n">
        <v>51113.6</v>
      </c>
      <c r="I1203" s="5" t="inlineStr">
        <is>
          <t>DEPÓSITO BANCARIO</t>
        </is>
      </c>
      <c r="J1203" s="5" t="inlineStr">
        <is>
          <t>2378 EDDY DAREN JIMENEZ ROJAS</t>
        </is>
      </c>
    </row>
    <row r="1204">
      <c r="A1204" s="5" t="inlineStr">
        <is>
          <t>CCAJ-CB11/31/2023</t>
        </is>
      </c>
      <c r="B1204" s="6" t="n">
        <v>44961.60074873843</v>
      </c>
      <c r="C1204" s="5" t="inlineStr">
        <is>
          <t>3726 MARCELO ROCABADO ROJAS</t>
        </is>
      </c>
      <c r="D1204" s="7" t="n">
        <v>93185</v>
      </c>
      <c r="E1204" s="8" t="inlineStr">
        <is>
          <t>BISA-100072017</t>
        </is>
      </c>
      <c r="H1204" s="9" t="n">
        <v>15312</v>
      </c>
      <c r="I1204" s="5" t="inlineStr">
        <is>
          <t>DEPÓSITO BANCARIO</t>
        </is>
      </c>
      <c r="J1204" s="8" t="inlineStr">
        <is>
          <t>4861 BRIAN ABAD FLORES CRUZ</t>
        </is>
      </c>
    </row>
    <row r="1205">
      <c r="A1205" s="5" t="inlineStr">
        <is>
          <t>CCAJ-CB11/31/2023</t>
        </is>
      </c>
      <c r="B1205" s="6" t="n">
        <v>44961.60074873843</v>
      </c>
      <c r="C1205" s="5" t="inlineStr">
        <is>
          <t>3726 MARCELO ROCABADO ROJAS</t>
        </is>
      </c>
      <c r="D1205" s="7" t="n">
        <v>93192</v>
      </c>
      <c r="E1205" s="8" t="inlineStr">
        <is>
          <t>BISA-100070031</t>
        </is>
      </c>
      <c r="H1205" s="9" t="n">
        <v>53460.8</v>
      </c>
      <c r="I1205" s="5" t="inlineStr">
        <is>
          <t>DEPÓSITO BANCARIO</t>
        </is>
      </c>
      <c r="J1205" s="8" t="inlineStr">
        <is>
          <t>4861 BRIAN ABAD FLORES CRUZ</t>
        </is>
      </c>
    </row>
    <row r="1206">
      <c r="A1206" s="11" t="inlineStr">
        <is>
          <t>SAP</t>
        </is>
      </c>
      <c r="B1206" s="3" t="n"/>
      <c r="C1206" s="3" t="n"/>
      <c r="D1206" s="7" t="n"/>
      <c r="E1206" s="8" t="n"/>
      <c r="H1206" s="9" t="n"/>
      <c r="I1206" s="10" t="n"/>
      <c r="J1206" s="5" t="n"/>
    </row>
    <row r="1207">
      <c r="A1207" s="13" t="inlineStr">
        <is>
          <t>FECHA</t>
        </is>
      </c>
      <c r="B1207" s="13" t="inlineStr">
        <is>
          <t>CIERRE DE CAJA</t>
        </is>
      </c>
      <c r="C1207" s="13" t="inlineStr">
        <is>
          <t>IMPORTE</t>
        </is>
      </c>
      <c r="D1207" s="7" t="n"/>
      <c r="E1207" s="8" t="n"/>
      <c r="H1207" s="9" t="n"/>
      <c r="I1207" s="10" t="n"/>
      <c r="J1207" s="5" t="n"/>
    </row>
    <row r="1208">
      <c r="A1208" s="40" t="inlineStr">
        <is>
          <t>TODOS FUERON DEPOSITOS Y TRANSFERENCIAS.</t>
        </is>
      </c>
      <c r="B1208" s="30" t="n"/>
      <c r="C1208" s="30" t="n"/>
    </row>
    <row r="1210">
      <c r="A1210" s="1" t="inlineStr">
        <is>
          <t>Cierre Caja</t>
        </is>
      </c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3" t="inlineStr">
        <is>
          <t>Del 06/02/2023</t>
        </is>
      </c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98" t="inlineStr">
        <is>
          <t>Cierre Caja</t>
        </is>
      </c>
      <c r="B1212" s="98" t="inlineStr">
        <is>
          <t>Fecha</t>
        </is>
      </c>
      <c r="C1212" s="98" t="inlineStr">
        <is>
          <t>Cajero</t>
        </is>
      </c>
      <c r="D1212" s="98" t="inlineStr">
        <is>
          <t>Nro Voucher</t>
        </is>
      </c>
      <c r="E1212" s="98" t="inlineStr">
        <is>
          <t>Nro Cuenta</t>
        </is>
      </c>
      <c r="F1212" s="98" t="inlineStr">
        <is>
          <t>Tipo Ingreso</t>
        </is>
      </c>
      <c r="G1212" s="99" t="n"/>
      <c r="H1212" s="100" t="n"/>
      <c r="I1212" s="98" t="inlineStr">
        <is>
          <t>TIPO DE INGRESO</t>
        </is>
      </c>
      <c r="J1212" s="98" t="inlineStr">
        <is>
          <t>Cobrador</t>
        </is>
      </c>
    </row>
    <row r="1213">
      <c r="A1213" s="101" t="n"/>
      <c r="B1213" s="101" t="n"/>
      <c r="C1213" s="101" t="n"/>
      <c r="D1213" s="101" t="n"/>
      <c r="E1213" s="101" t="n"/>
      <c r="F1213" s="4" t="inlineStr">
        <is>
          <t>EFECTIVO</t>
        </is>
      </c>
      <c r="G1213" s="4" t="inlineStr">
        <is>
          <t>CHEQUE</t>
        </is>
      </c>
      <c r="H1213" s="4" t="inlineStr">
        <is>
          <t>TRANSFERENCIA</t>
        </is>
      </c>
      <c r="I1213" s="101" t="n"/>
      <c r="J1213" s="101" t="n"/>
    </row>
    <row r="1214">
      <c r="A1214" s="5" t="inlineStr">
        <is>
          <t>CCAJ-CB11/32/2023</t>
        </is>
      </c>
      <c r="B1214" s="6" t="n">
        <v>44963.80142813658</v>
      </c>
      <c r="C1214" s="5" t="inlineStr">
        <is>
          <t>3726 MARCELO ROCABADO ROJAS</t>
        </is>
      </c>
      <c r="D1214" s="7" t="n"/>
      <c r="E1214" s="8" t="n"/>
      <c r="G1214" s="9" t="n">
        <v>15511.14</v>
      </c>
      <c r="I1214" s="10" t="inlineStr">
        <is>
          <t>CHEQUE</t>
        </is>
      </c>
      <c r="J1214" s="5" t="inlineStr">
        <is>
          <t>2378 EDDY DAREN JIMENEZ ROJAS</t>
        </is>
      </c>
    </row>
    <row r="1215">
      <c r="A1215" s="5" t="inlineStr">
        <is>
          <t>CCAJ-CB11/32/2023</t>
        </is>
      </c>
      <c r="B1215" s="6" t="n">
        <v>44963.80142813658</v>
      </c>
      <c r="C1215" s="5" t="inlineStr">
        <is>
          <t>3726 MARCELO ROCABADO ROJAS</t>
        </is>
      </c>
      <c r="D1215" s="15" t="n">
        <v>45153143689</v>
      </c>
      <c r="E1215" s="8" t="inlineStr">
        <is>
          <t>BISA-100070031</t>
        </is>
      </c>
      <c r="H1215" s="9" t="n">
        <v>3500</v>
      </c>
      <c r="I1215" s="5" t="inlineStr">
        <is>
          <t>DEPÓSITO BANCARIO</t>
        </is>
      </c>
      <c r="J1215" s="8" t="inlineStr">
        <is>
          <t>4861 BRIAN ABAD FLORES CRUZ</t>
        </is>
      </c>
    </row>
    <row r="1216">
      <c r="A1216" s="5" t="inlineStr">
        <is>
          <t>CCAJ-CB11/32/2023</t>
        </is>
      </c>
      <c r="B1216" s="6" t="n">
        <v>44963.80142813658</v>
      </c>
      <c r="C1216" s="5" t="inlineStr">
        <is>
          <t>3726 MARCELO ROCABADO ROJAS</t>
        </is>
      </c>
      <c r="D1216" s="15" t="n">
        <v>53412261029</v>
      </c>
      <c r="E1216" s="8" t="inlineStr">
        <is>
          <t>BISA-100070031</t>
        </is>
      </c>
      <c r="H1216" s="9" t="n">
        <v>427.96</v>
      </c>
      <c r="I1216" s="5" t="inlineStr">
        <is>
          <t>DEPÓSITO BANCARIO</t>
        </is>
      </c>
      <c r="J1216" s="5" t="inlineStr">
        <is>
          <t>2276 ESTEBAN MAMANI CATORCENO</t>
        </is>
      </c>
    </row>
    <row r="1217">
      <c r="A1217" s="5" t="inlineStr">
        <is>
          <t>CCAJ-CB11/32/2023</t>
        </is>
      </c>
      <c r="B1217" s="6" t="n">
        <v>44963.80142813658</v>
      </c>
      <c r="C1217" s="5" t="inlineStr">
        <is>
          <t>3726 MARCELO ROCABADO ROJAS</t>
        </is>
      </c>
      <c r="D1217" s="15" t="n">
        <v>45143517324</v>
      </c>
      <c r="E1217" s="8" t="inlineStr">
        <is>
          <t>BISA-100070031</t>
        </is>
      </c>
      <c r="H1217" s="9" t="n">
        <v>85.3</v>
      </c>
      <c r="I1217" s="5" t="inlineStr">
        <is>
          <t>DEPÓSITO BANCARIO</t>
        </is>
      </c>
      <c r="J1217" s="5" t="inlineStr">
        <is>
          <t>2276 ESTEBAN MAMANI CATORCENO</t>
        </is>
      </c>
    </row>
    <row r="1218">
      <c r="A1218" s="5" t="inlineStr">
        <is>
          <t>CCAJ-CB11/32/2023</t>
        </is>
      </c>
      <c r="B1218" s="6" t="n">
        <v>44963.80142813658</v>
      </c>
      <c r="C1218" s="5" t="inlineStr">
        <is>
          <t>3726 MARCELO ROCABADO ROJAS</t>
        </is>
      </c>
      <c r="D1218" s="15" t="n">
        <v>45113298832</v>
      </c>
      <c r="E1218" s="8" t="inlineStr">
        <is>
          <t>BISA-100070031</t>
        </is>
      </c>
      <c r="H1218" s="9" t="n">
        <v>17183.34</v>
      </c>
      <c r="I1218" s="5" t="inlineStr">
        <is>
          <t>DEPÓSITO BANCARIO</t>
        </is>
      </c>
      <c r="J1218" s="5" t="inlineStr">
        <is>
          <t>2276 ESTEBAN MAMANI CATORCENO</t>
        </is>
      </c>
    </row>
    <row r="1219">
      <c r="A1219" s="5" t="inlineStr">
        <is>
          <t>CCAJ-CB11/32/2023</t>
        </is>
      </c>
      <c r="B1219" s="6" t="n">
        <v>44963.80142813658</v>
      </c>
      <c r="C1219" s="5" t="inlineStr">
        <is>
          <t>3726 MARCELO ROCABADO ROJAS</t>
        </is>
      </c>
      <c r="D1219" s="15" t="n">
        <v>45163238135</v>
      </c>
      <c r="E1219" s="8" t="inlineStr">
        <is>
          <t>BISA-100070031</t>
        </is>
      </c>
      <c r="H1219" s="9" t="n">
        <v>5005.2</v>
      </c>
      <c r="I1219" s="5" t="inlineStr">
        <is>
          <t>DEPÓSITO BANCARIO</t>
        </is>
      </c>
      <c r="J1219" s="5" t="inlineStr">
        <is>
          <t>2378 EDDY DAREN JIMENEZ ROJAS</t>
        </is>
      </c>
    </row>
    <row r="1220">
      <c r="A1220" s="5" t="inlineStr">
        <is>
          <t>CCAJ-CB11/32/2023</t>
        </is>
      </c>
      <c r="B1220" s="6" t="n">
        <v>44963.80142813658</v>
      </c>
      <c r="C1220" s="5" t="inlineStr">
        <is>
          <t>3726 MARCELO ROCABADO ROJAS</t>
        </is>
      </c>
      <c r="D1220" s="15" t="n">
        <v>45153144112</v>
      </c>
      <c r="E1220" s="8" t="inlineStr">
        <is>
          <t>BISA-100070031</t>
        </is>
      </c>
      <c r="H1220" s="9" t="n">
        <v>1556.72</v>
      </c>
      <c r="I1220" s="5" t="inlineStr">
        <is>
          <t>DEPÓSITO BANCARIO</t>
        </is>
      </c>
      <c r="J1220" s="5" t="inlineStr">
        <is>
          <t>2276 ESTEBAN MAMANI CATORCENO</t>
        </is>
      </c>
    </row>
    <row r="1221">
      <c r="A1221" s="5" t="inlineStr">
        <is>
          <t>CCAJ-CB11/32/2023</t>
        </is>
      </c>
      <c r="B1221" s="6" t="n">
        <v>44963.80142813658</v>
      </c>
      <c r="C1221" s="5" t="inlineStr">
        <is>
          <t>3726 MARCELO ROCABADO ROJAS</t>
        </is>
      </c>
      <c r="D1221" s="15" t="n">
        <v>45133150763</v>
      </c>
      <c r="E1221" s="8" t="inlineStr">
        <is>
          <t>BISA-100070031</t>
        </is>
      </c>
      <c r="H1221" s="9" t="n">
        <v>166.65</v>
      </c>
      <c r="I1221" s="5" t="inlineStr">
        <is>
          <t>DEPÓSITO BANCARIO</t>
        </is>
      </c>
      <c r="J1221" s="5" t="inlineStr">
        <is>
          <t>2276 ESTEBAN MAMANI CATORCENO</t>
        </is>
      </c>
    </row>
    <row r="1222">
      <c r="A1222" s="5" t="inlineStr">
        <is>
          <t>CCAJ-CB11/32/2023</t>
        </is>
      </c>
      <c r="B1222" s="6" t="n">
        <v>44963.80142813658</v>
      </c>
      <c r="C1222" s="5" t="inlineStr">
        <is>
          <t>3726 MARCELO ROCABADO ROJAS</t>
        </is>
      </c>
      <c r="D1222" s="7" t="n">
        <v>37526729</v>
      </c>
      <c r="E1222" s="8" t="inlineStr">
        <is>
          <t>BANCO UNION-120271437</t>
        </is>
      </c>
      <c r="H1222" s="9" t="n">
        <v>4872.5</v>
      </c>
      <c r="I1222" s="5" t="inlineStr">
        <is>
          <t>DEPÓSITO BANCARIO</t>
        </is>
      </c>
      <c r="J1222" s="5" t="inlineStr">
        <is>
          <t>2276 ESTEBAN MAMANI CATORCENO</t>
        </is>
      </c>
    </row>
    <row r="1223">
      <c r="A1223" s="5" t="inlineStr">
        <is>
          <t>CCAJ-CB11/32/2023</t>
        </is>
      </c>
      <c r="B1223" s="6" t="n">
        <v>44963.80142813658</v>
      </c>
      <c r="C1223" s="5" t="inlineStr">
        <is>
          <t>3726 MARCELO ROCABADO ROJAS</t>
        </is>
      </c>
      <c r="D1223" s="7" t="n">
        <v>37603742</v>
      </c>
      <c r="E1223" s="8" t="inlineStr">
        <is>
          <t>BANCO UNION-120271437</t>
        </is>
      </c>
      <c r="H1223" s="9" t="n">
        <v>18327.75</v>
      </c>
      <c r="I1223" s="5" t="inlineStr">
        <is>
          <t>DEPÓSITO BANCARIO</t>
        </is>
      </c>
      <c r="J1223" s="5" t="inlineStr">
        <is>
          <t>2276 ESTEBAN MAMANI CATORCENO</t>
        </is>
      </c>
    </row>
    <row r="1224">
      <c r="A1224" s="5" t="inlineStr">
        <is>
          <t>CCAJ-CB11/32/2023</t>
        </is>
      </c>
      <c r="B1224" s="6" t="n">
        <v>44963.80142813658</v>
      </c>
      <c r="C1224" s="5" t="inlineStr">
        <is>
          <t>3726 MARCELO ROCABADO ROJAS</t>
        </is>
      </c>
      <c r="D1224" s="15" t="n">
        <v>45143520218</v>
      </c>
      <c r="E1224" s="8" t="inlineStr">
        <is>
          <t>BISA-100070031</t>
        </is>
      </c>
      <c r="H1224" s="9" t="n">
        <v>1464.2</v>
      </c>
      <c r="I1224" s="5" t="inlineStr">
        <is>
          <t>DEPÓSITO BANCARIO</t>
        </is>
      </c>
      <c r="J1224" s="5" t="inlineStr">
        <is>
          <t>2276 ESTEBAN MAMANI CATORCENO</t>
        </is>
      </c>
    </row>
    <row r="1225">
      <c r="A1225" s="5" t="inlineStr">
        <is>
          <t>CCAJ-CB11/32/2023</t>
        </is>
      </c>
      <c r="B1225" s="6" t="n">
        <v>44963.80142813658</v>
      </c>
      <c r="C1225" s="5" t="inlineStr">
        <is>
          <t>3726 MARCELO ROCABADO ROJAS</t>
        </is>
      </c>
      <c r="D1225" s="15" t="n">
        <v>30330000021</v>
      </c>
      <c r="E1225" s="8" t="inlineStr">
        <is>
          <t>BISA-100070031</t>
        </is>
      </c>
      <c r="H1225" s="9" t="n">
        <v>530.5</v>
      </c>
      <c r="I1225" s="5" t="inlineStr">
        <is>
          <t>DEPÓSITO BANCARIO</t>
        </is>
      </c>
      <c r="J1225" s="5" t="inlineStr">
        <is>
          <t>2276 ESTEBAN MAMANI CATORCENO</t>
        </is>
      </c>
    </row>
    <row r="1226">
      <c r="A1226" s="5" t="inlineStr">
        <is>
          <t>CCAJ-CB11/32/2023</t>
        </is>
      </c>
      <c r="B1226" s="6" t="n">
        <v>44963.80142813658</v>
      </c>
      <c r="C1226" s="5" t="inlineStr">
        <is>
          <t>3726 MARCELO ROCABADO ROJAS</t>
        </is>
      </c>
      <c r="D1226" s="15" t="n">
        <v>45163241246</v>
      </c>
      <c r="E1226" s="8" t="inlineStr">
        <is>
          <t>BISA-100070031</t>
        </is>
      </c>
      <c r="H1226" s="9" t="n">
        <v>8000</v>
      </c>
      <c r="I1226" s="5" t="inlineStr">
        <is>
          <t>DEPÓSITO BANCARIO</t>
        </is>
      </c>
      <c r="J1226" s="8" t="inlineStr">
        <is>
          <t>4861 BRIAN ABAD FLORES CRUZ</t>
        </is>
      </c>
    </row>
    <row r="1227">
      <c r="A1227" s="5" t="inlineStr">
        <is>
          <t>CCAJ-CB11/32/202</t>
        </is>
      </c>
      <c r="B1227" s="6" t="n">
        <v>44963.80142813658</v>
      </c>
      <c r="C1227" s="5" t="inlineStr">
        <is>
          <t>3726 MARCELO ROCABADO ROJAS</t>
        </is>
      </c>
      <c r="D1227" s="7" t="n"/>
      <c r="E1227" s="8" t="n"/>
      <c r="F1227" s="9" t="n">
        <v>7860.3</v>
      </c>
      <c r="I1227" s="10" t="inlineStr">
        <is>
          <t>EFECTIVO</t>
        </is>
      </c>
      <c r="J1227" s="8" t="inlineStr">
        <is>
          <t>2340 NAIN QUIÑONES TIPA</t>
        </is>
      </c>
    </row>
    <row r="1228">
      <c r="A1228" s="5" t="inlineStr">
        <is>
          <t>CCAJ-CB11/32/2023</t>
        </is>
      </c>
      <c r="B1228" s="6" t="n">
        <v>44963.80142813658</v>
      </c>
      <c r="C1228" s="5" t="inlineStr">
        <is>
          <t>3726 MARCELO ROCABADO ROJAS</t>
        </is>
      </c>
      <c r="D1228" s="7" t="n"/>
      <c r="E1228" s="8" t="n"/>
      <c r="F1228" s="9" t="n">
        <v>12366.3</v>
      </c>
      <c r="I1228" s="10" t="inlineStr">
        <is>
          <t>EFECTIVO</t>
        </is>
      </c>
      <c r="J1228" s="5" t="inlineStr">
        <is>
          <t>2281 ANGEL DONATO GONZALES CONDORI</t>
        </is>
      </c>
    </row>
    <row r="1229">
      <c r="A1229" s="5" t="inlineStr">
        <is>
          <t>CCAJ-CB11/32/2023</t>
        </is>
      </c>
      <c r="B1229" s="6" t="n">
        <v>44963.80142813658</v>
      </c>
      <c r="C1229" s="5" t="inlineStr">
        <is>
          <t>3726 MARCELO ROCABADO ROJAS</t>
        </is>
      </c>
      <c r="D1229" s="7" t="n"/>
      <c r="E1229" s="8" t="n"/>
      <c r="F1229" s="9" t="n">
        <v>5156.7</v>
      </c>
      <c r="I1229" s="10" t="inlineStr">
        <is>
          <t>EFECTIVO</t>
        </is>
      </c>
      <c r="J1229" s="5" t="inlineStr">
        <is>
          <t>2286 JOSE MARCELO NOGALES SUAREZ</t>
        </is>
      </c>
    </row>
    <row r="1230">
      <c r="A1230" s="5" t="inlineStr">
        <is>
          <t>CCAJ-CB11/32/2023</t>
        </is>
      </c>
      <c r="B1230" s="6" t="n">
        <v>44963.80142813658</v>
      </c>
      <c r="C1230" s="5" t="inlineStr">
        <is>
          <t>3726 MARCELO ROCABADO ROJAS</t>
        </is>
      </c>
      <c r="D1230" s="7" t="n"/>
      <c r="E1230" s="8" t="n"/>
      <c r="F1230" s="9" t="n">
        <v>24640.8</v>
      </c>
      <c r="I1230" s="10" t="inlineStr">
        <is>
          <t>EFECTIVO</t>
        </is>
      </c>
      <c r="J1230" s="8" t="inlineStr">
        <is>
          <t>2287 OLVER VACA ARCHONDO</t>
        </is>
      </c>
    </row>
    <row r="1231">
      <c r="A1231" s="5" t="inlineStr">
        <is>
          <t>CCAJ-CB11/32/2023</t>
        </is>
      </c>
      <c r="B1231" s="6" t="n">
        <v>44963.80142813658</v>
      </c>
      <c r="C1231" s="5" t="inlineStr">
        <is>
          <t>3726 MARCELO ROCABADO ROJAS</t>
        </is>
      </c>
      <c r="D1231" s="7" t="n"/>
      <c r="E1231" s="8" t="n"/>
      <c r="F1231" s="9" t="n">
        <v>54081.2</v>
      </c>
      <c r="I1231" s="10" t="inlineStr">
        <is>
          <t>EFECTIVO</t>
        </is>
      </c>
      <c r="J1231" s="5" t="inlineStr">
        <is>
          <t>2378 EDDY DAREN JIMENEZ ROJAS</t>
        </is>
      </c>
    </row>
    <row r="1232">
      <c r="A1232" s="5" t="inlineStr">
        <is>
          <t>CCAJ-CB11/32/2023</t>
        </is>
      </c>
      <c r="B1232" s="6" t="n">
        <v>44963.80142813658</v>
      </c>
      <c r="C1232" s="5" t="inlineStr">
        <is>
          <t>3726 MARCELO ROCABADO ROJAS</t>
        </is>
      </c>
      <c r="D1232" s="7" t="n"/>
      <c r="E1232" s="8" t="n"/>
      <c r="F1232" s="9" t="n">
        <v>5760</v>
      </c>
      <c r="I1232" s="10" t="inlineStr">
        <is>
          <t>EFECTIVO</t>
        </is>
      </c>
      <c r="J1232" s="8" t="inlineStr">
        <is>
          <t>2383 MAURO FELIPE CARICARI</t>
        </is>
      </c>
    </row>
    <row r="1233">
      <c r="A1233" s="5" t="inlineStr">
        <is>
          <t>CCAJ-CB11/32/2023</t>
        </is>
      </c>
      <c r="B1233" s="6" t="n">
        <v>44963.80142813658</v>
      </c>
      <c r="C1233" s="5" t="inlineStr">
        <is>
          <t>3726 MARCELO ROCABADO ROJAS</t>
        </is>
      </c>
      <c r="D1233" s="7" t="n"/>
      <c r="E1233" s="8" t="n"/>
      <c r="F1233" s="9" t="n">
        <v>22239.4</v>
      </c>
      <c r="I1233" s="10" t="inlineStr">
        <is>
          <t>EFECTIVO</t>
        </is>
      </c>
      <c r="J1233" s="5" t="inlineStr">
        <is>
          <t>2537 JUAN CARLOS REVOLLO RODRIGUEZ</t>
        </is>
      </c>
    </row>
    <row r="1234">
      <c r="A1234" s="5" t="inlineStr">
        <is>
          <t>CCAJ-CB11/32/2023</t>
        </is>
      </c>
      <c r="B1234" s="6" t="n">
        <v>44963.80142813658</v>
      </c>
      <c r="C1234" s="5" t="inlineStr">
        <is>
          <t>3726 MARCELO ROCABADO ROJAS</t>
        </is>
      </c>
      <c r="D1234" s="7" t="n"/>
      <c r="E1234" s="8" t="n"/>
      <c r="F1234" s="9" t="n">
        <v>12018.8</v>
      </c>
      <c r="I1234" s="10" t="inlineStr">
        <is>
          <t>EFECTIVO</t>
        </is>
      </c>
      <c r="J1234" s="5" t="inlineStr">
        <is>
          <t>2539 JUAN CARLOS ANGULO ROJAS</t>
        </is>
      </c>
    </row>
    <row r="1235">
      <c r="A1235" s="5" t="inlineStr">
        <is>
          <t>CCAJ-CB11/32/2023</t>
        </is>
      </c>
      <c r="B1235" s="6" t="n">
        <v>44963.80142813658</v>
      </c>
      <c r="C1235" s="5" t="inlineStr">
        <is>
          <t>3726 MARCELO ROCABADO ROJAS</t>
        </is>
      </c>
      <c r="D1235" s="7" t="n"/>
      <c r="E1235" s="8" t="n"/>
      <c r="F1235" s="9" t="n">
        <v>13475.7</v>
      </c>
      <c r="I1235" s="10" t="inlineStr">
        <is>
          <t>EFECTIVO</t>
        </is>
      </c>
      <c r="J1235" s="5" t="inlineStr">
        <is>
          <t>2676 RUDDY AUGUSTO BASTO ZURITA</t>
        </is>
      </c>
    </row>
    <row r="1236">
      <c r="A1236" s="5" t="inlineStr">
        <is>
          <t>CCAJ-CB11/32/2023</t>
        </is>
      </c>
      <c r="B1236" s="6" t="n">
        <v>44963.80142813658</v>
      </c>
      <c r="C1236" s="5" t="inlineStr">
        <is>
          <t>3726 MARCELO ROCABADO ROJAS</t>
        </is>
      </c>
      <c r="D1236" s="7" t="n"/>
      <c r="E1236" s="8" t="n"/>
      <c r="F1236" s="9" t="n">
        <v>19880</v>
      </c>
      <c r="I1236" s="10" t="inlineStr">
        <is>
          <t>EFECTIVO</t>
        </is>
      </c>
      <c r="J1236" s="8" t="inlineStr">
        <is>
          <t>2941 EFRAIN MAMANI CAMIÑO</t>
        </is>
      </c>
    </row>
    <row r="1237">
      <c r="A1237" s="5" t="inlineStr">
        <is>
          <t>CCAJ-CB11/32/2023</t>
        </is>
      </c>
      <c r="B1237" s="6" t="n">
        <v>44963.80142813658</v>
      </c>
      <c r="C1237" s="5" t="inlineStr">
        <is>
          <t>3726 MARCELO ROCABADO ROJAS</t>
        </is>
      </c>
      <c r="D1237" s="7" t="n"/>
      <c r="E1237" s="8" t="n"/>
      <c r="F1237" s="9" t="n">
        <v>59917.2</v>
      </c>
      <c r="I1237" s="10" t="inlineStr">
        <is>
          <t>EFECTIVO</t>
        </is>
      </c>
      <c r="J1237" s="5" t="inlineStr">
        <is>
          <t>3791 LIMBERT SALAZAR MALDONADO</t>
        </is>
      </c>
    </row>
    <row r="1238">
      <c r="A1238" s="5" t="inlineStr">
        <is>
          <t>CCAJ-CB11/32/2023</t>
        </is>
      </c>
      <c r="B1238" s="6" t="n">
        <v>44963.80142813658</v>
      </c>
      <c r="C1238" s="5" t="inlineStr">
        <is>
          <t>3726 MARCELO ROCABADO ROJAS</t>
        </is>
      </c>
      <c r="D1238" s="7" t="n"/>
      <c r="E1238" s="8" t="n"/>
      <c r="F1238" s="9" t="n">
        <v>14182</v>
      </c>
      <c r="I1238" s="10" t="inlineStr">
        <is>
          <t>EFECTIVO</t>
        </is>
      </c>
      <c r="J1238" s="8" t="inlineStr">
        <is>
          <t>4269 JULY GONZALES - T01</t>
        </is>
      </c>
    </row>
    <row r="1239">
      <c r="A1239" s="5" t="inlineStr">
        <is>
          <t>CCAJ-CB11/32/2023</t>
        </is>
      </c>
      <c r="B1239" s="6" t="n">
        <v>44963.80142813658</v>
      </c>
      <c r="C1239" s="5" t="inlineStr">
        <is>
          <t>3726 MARCELO ROCABADO ROJAS</t>
        </is>
      </c>
      <c r="D1239" s="7" t="n"/>
      <c r="E1239" s="8" t="n"/>
      <c r="F1239" s="9" t="n">
        <v>18048.3</v>
      </c>
      <c r="I1239" s="10" t="inlineStr">
        <is>
          <t>EFECTIVO</t>
        </is>
      </c>
      <c r="J1239" s="8" t="inlineStr">
        <is>
          <t>4269 JULY GONZALES - T02</t>
        </is>
      </c>
    </row>
    <row r="1240">
      <c r="A1240" s="5" t="inlineStr">
        <is>
          <t>CCAJ-CB11/32/2023</t>
        </is>
      </c>
      <c r="B1240" s="6" t="n">
        <v>44963.80142813658</v>
      </c>
      <c r="C1240" s="5" t="inlineStr">
        <is>
          <t>3726 MARCELO ROCABADO ROJAS</t>
        </is>
      </c>
      <c r="D1240" s="7" t="n"/>
      <c r="E1240" s="8" t="n"/>
      <c r="F1240" s="9" t="n">
        <v>10868.3</v>
      </c>
      <c r="I1240" s="10" t="inlineStr">
        <is>
          <t>EFECTIVO</t>
        </is>
      </c>
      <c r="J1240" s="8" t="inlineStr">
        <is>
          <t>4269 JULY GONZALES - T05</t>
        </is>
      </c>
    </row>
    <row r="1241">
      <c r="A1241" s="5" t="inlineStr">
        <is>
          <t>CCAJ-CB11/32/2023</t>
        </is>
      </c>
      <c r="B1241" s="6" t="n">
        <v>44963.80142813658</v>
      </c>
      <c r="C1241" s="5" t="inlineStr">
        <is>
          <t>3726 MARCELO ROCABADO ROJAS</t>
        </is>
      </c>
      <c r="D1241" s="7" t="n"/>
      <c r="E1241" s="8" t="n"/>
      <c r="F1241" s="9" t="n">
        <v>17639.7</v>
      </c>
      <c r="I1241" s="10" t="inlineStr">
        <is>
          <t>EFECTIVO</t>
        </is>
      </c>
      <c r="J1241" s="8" t="inlineStr">
        <is>
          <t>4269 JULY GONZALES - T06</t>
        </is>
      </c>
    </row>
    <row r="1242">
      <c r="A1242" s="5" t="inlineStr">
        <is>
          <t>CCAJ-CB11/32/2023</t>
        </is>
      </c>
      <c r="B1242" s="6" t="n">
        <v>44963.80142813658</v>
      </c>
      <c r="C1242" s="5" t="inlineStr">
        <is>
          <t>3726 MARCELO ROCABADO ROJAS</t>
        </is>
      </c>
      <c r="D1242" s="7" t="n"/>
      <c r="E1242" s="8" t="n"/>
      <c r="F1242" s="9" t="n">
        <v>12678.8</v>
      </c>
      <c r="I1242" s="10" t="inlineStr">
        <is>
          <t>EFECTIVO</t>
        </is>
      </c>
      <c r="J1242" s="8" t="inlineStr">
        <is>
          <t>4269 JULY GONZALES - T07</t>
        </is>
      </c>
    </row>
    <row r="1243">
      <c r="A1243" s="5" t="inlineStr">
        <is>
          <t>CCAJ-CB11/32/2023</t>
        </is>
      </c>
      <c r="B1243" s="6" t="n">
        <v>44963.80142813658</v>
      </c>
      <c r="C1243" s="5" t="inlineStr">
        <is>
          <t>3726 MARCELO ROCABADO ROJAS</t>
        </is>
      </c>
      <c r="D1243" s="7" t="n"/>
      <c r="E1243" s="8" t="n"/>
      <c r="F1243" s="9" t="n">
        <v>64835.9</v>
      </c>
      <c r="I1243" s="10" t="inlineStr">
        <is>
          <t>EFECTIVO</t>
        </is>
      </c>
      <c r="J1243" s="8" t="inlineStr">
        <is>
          <t>4861 BRIAN ABAD FLORES CRUZ</t>
        </is>
      </c>
    </row>
    <row r="1244">
      <c r="A1244" s="5" t="inlineStr">
        <is>
          <t>CCAJ-CB11/32/2023</t>
        </is>
      </c>
      <c r="B1244" s="6" t="n">
        <v>44963.80142813658</v>
      </c>
      <c r="C1244" s="5" t="inlineStr">
        <is>
          <t>3726 MARCELO ROCABADO ROJAS</t>
        </is>
      </c>
      <c r="D1244" s="7" t="n"/>
      <c r="E1244" s="8" t="n"/>
      <c r="F1244" s="9" t="n">
        <v>13294</v>
      </c>
      <c r="I1244" s="10" t="inlineStr">
        <is>
          <t>EFECTIVO</t>
        </is>
      </c>
      <c r="J1244" s="5" t="inlineStr">
        <is>
          <t>4771 CHRISTIAN LEDEZMA - T08</t>
        </is>
      </c>
    </row>
    <row r="1245">
      <c r="A1245" s="5" t="inlineStr">
        <is>
          <t>CCAJ-CB11/32/2023</t>
        </is>
      </c>
      <c r="B1245" s="6" t="n">
        <v>44963.80142813658</v>
      </c>
      <c r="C1245" s="5" t="inlineStr">
        <is>
          <t>3726 MARCELO ROCABADO ROJAS</t>
        </is>
      </c>
      <c r="D1245" s="7" t="n"/>
      <c r="E1245" s="8" t="n"/>
      <c r="F1245" s="9" t="n">
        <v>6419.4</v>
      </c>
      <c r="I1245" s="10" t="inlineStr">
        <is>
          <t>EFECTIVO</t>
        </is>
      </c>
      <c r="J1245" s="5" t="inlineStr">
        <is>
          <t>4771 CHRISTIAN LEDEZMA - T09</t>
        </is>
      </c>
    </row>
    <row r="1246">
      <c r="A1246" s="5" t="inlineStr">
        <is>
          <t>CCAJ-CB11/32/2023</t>
        </is>
      </c>
      <c r="B1246" s="6" t="n">
        <v>44963.80142813658</v>
      </c>
      <c r="C1246" s="5" t="inlineStr">
        <is>
          <t>3726 MARCELO ROCABADO ROJAS</t>
        </is>
      </c>
      <c r="D1246" s="7" t="n"/>
      <c r="E1246" s="8" t="n"/>
      <c r="F1246" s="9" t="n">
        <v>6473</v>
      </c>
      <c r="I1246" s="10" t="inlineStr">
        <is>
          <t>EFECTIVO</t>
        </is>
      </c>
      <c r="J1246" s="5" t="inlineStr">
        <is>
          <t>4771 CHRISTIAN LEDEZMA - T10</t>
        </is>
      </c>
    </row>
    <row r="1247">
      <c r="A1247" s="11" t="inlineStr">
        <is>
          <t>SAP</t>
        </is>
      </c>
      <c r="B1247" s="3" t="n"/>
      <c r="C1247" s="3" t="n"/>
      <c r="D1247" s="7" t="n"/>
      <c r="E1247" s="8" t="n"/>
      <c r="F1247" s="39">
        <f>SUM(F1214:G1246)</f>
        <v/>
      </c>
      <c r="H1247" s="9" t="n"/>
      <c r="I1247" s="10" t="n"/>
      <c r="J1247" s="5" t="n"/>
    </row>
    <row r="1248">
      <c r="A1248" s="13" t="inlineStr">
        <is>
          <t>FECHA</t>
        </is>
      </c>
      <c r="B1248" s="13" t="inlineStr">
        <is>
          <t>CIERRE DE CAJA</t>
        </is>
      </c>
      <c r="C1248" s="13" t="inlineStr">
        <is>
          <t>IMPORTE</t>
        </is>
      </c>
      <c r="D1248" s="7" t="n"/>
      <c r="E1248" s="8" t="n"/>
      <c r="H1248" s="9" t="n"/>
      <c r="I1248" s="10" t="n"/>
      <c r="J1248" s="5" t="n"/>
    </row>
  </sheetData>
  <mergeCells count="256">
    <mergeCell ref="I1156:I1157"/>
    <mergeCell ref="J1156:J1157"/>
    <mergeCell ref="A1200:A1201"/>
    <mergeCell ref="B1200:B1201"/>
    <mergeCell ref="C1200:C1201"/>
    <mergeCell ref="D1200:D1201"/>
    <mergeCell ref="E1200:E1201"/>
    <mergeCell ref="F1200:H1200"/>
    <mergeCell ref="I1200:I1201"/>
    <mergeCell ref="J1200:J1201"/>
    <mergeCell ref="A1156:A1157"/>
    <mergeCell ref="B1156:B1157"/>
    <mergeCell ref="C1156:C1157"/>
    <mergeCell ref="D1156:D1157"/>
    <mergeCell ref="E1156:E1157"/>
    <mergeCell ref="F1156:H1156"/>
    <mergeCell ref="I918:I919"/>
    <mergeCell ref="J918:J919"/>
    <mergeCell ref="I985:I986"/>
    <mergeCell ref="J985:J986"/>
    <mergeCell ref="A985:A986"/>
    <mergeCell ref="B985:B986"/>
    <mergeCell ref="C985:C986"/>
    <mergeCell ref="D985:D986"/>
    <mergeCell ref="E985:E986"/>
    <mergeCell ref="F985:H985"/>
    <mergeCell ref="A970:A971"/>
    <mergeCell ref="B970:B971"/>
    <mergeCell ref="C970:C971"/>
    <mergeCell ref="D970:D971"/>
    <mergeCell ref="E970:E971"/>
    <mergeCell ref="F970:H970"/>
    <mergeCell ref="I970:I971"/>
    <mergeCell ref="J970:J971"/>
    <mergeCell ref="I750:I751"/>
    <mergeCell ref="J750:J751"/>
    <mergeCell ref="A701:A702"/>
    <mergeCell ref="B701:B702"/>
    <mergeCell ref="C701:C702"/>
    <mergeCell ref="D701:D702"/>
    <mergeCell ref="E701:E702"/>
    <mergeCell ref="F701:H701"/>
    <mergeCell ref="I872:I873"/>
    <mergeCell ref="J872:J873"/>
    <mergeCell ref="A872:A873"/>
    <mergeCell ref="B872:B873"/>
    <mergeCell ref="C872:C873"/>
    <mergeCell ref="D872:D873"/>
    <mergeCell ref="E872:E873"/>
    <mergeCell ref="F872:H872"/>
    <mergeCell ref="A765:A766"/>
    <mergeCell ref="B765:B766"/>
    <mergeCell ref="C765:C766"/>
    <mergeCell ref="D765:D766"/>
    <mergeCell ref="E765:E766"/>
    <mergeCell ref="F765:H765"/>
    <mergeCell ref="I3:I4"/>
    <mergeCell ref="J3:J4"/>
    <mergeCell ref="I70:I71"/>
    <mergeCell ref="J70:J71"/>
    <mergeCell ref="A70:A71"/>
    <mergeCell ref="B70:B71"/>
    <mergeCell ref="C70:C71"/>
    <mergeCell ref="D70:D71"/>
    <mergeCell ref="E70:E71"/>
    <mergeCell ref="F70:H70"/>
    <mergeCell ref="A3:A4"/>
    <mergeCell ref="B3:B4"/>
    <mergeCell ref="C3:C4"/>
    <mergeCell ref="D3:D4"/>
    <mergeCell ref="E3:E4"/>
    <mergeCell ref="F3:H3"/>
    <mergeCell ref="I61:I62"/>
    <mergeCell ref="J61:J62"/>
    <mergeCell ref="A61:A62"/>
    <mergeCell ref="B61:B62"/>
    <mergeCell ref="C61:C62"/>
    <mergeCell ref="D61:D62"/>
    <mergeCell ref="E61:E62"/>
    <mergeCell ref="F61:H61"/>
    <mergeCell ref="A104:A105"/>
    <mergeCell ref="B104:B105"/>
    <mergeCell ref="C104:C105"/>
    <mergeCell ref="D104:D105"/>
    <mergeCell ref="E104:E105"/>
    <mergeCell ref="I104:I105"/>
    <mergeCell ref="J104:J105"/>
    <mergeCell ref="F104:H104"/>
    <mergeCell ref="A402:A403"/>
    <mergeCell ref="B402:B403"/>
    <mergeCell ref="C402:C403"/>
    <mergeCell ref="D402:D403"/>
    <mergeCell ref="E402:E403"/>
    <mergeCell ref="F402:H402"/>
    <mergeCell ref="B243:B244"/>
    <mergeCell ref="C243:C244"/>
    <mergeCell ref="D243:D244"/>
    <mergeCell ref="E243:E244"/>
    <mergeCell ref="F243:H243"/>
    <mergeCell ref="C285:C286"/>
    <mergeCell ref="E285:E286"/>
    <mergeCell ref="F285:H285"/>
    <mergeCell ref="E326:E327"/>
    <mergeCell ref="F326:H326"/>
    <mergeCell ref="A326:A327"/>
    <mergeCell ref="C326:C327"/>
    <mergeCell ref="B285:B286"/>
    <mergeCell ref="D285:D286"/>
    <mergeCell ref="B178:B179"/>
    <mergeCell ref="A141:A142"/>
    <mergeCell ref="B141:B142"/>
    <mergeCell ref="C141:C142"/>
    <mergeCell ref="D141:D142"/>
    <mergeCell ref="A285:A286"/>
    <mergeCell ref="C229:C230"/>
    <mergeCell ref="D229:D230"/>
    <mergeCell ref="J178:J179"/>
    <mergeCell ref="F229:H229"/>
    <mergeCell ref="I229:I230"/>
    <mergeCell ref="J229:J230"/>
    <mergeCell ref="E141:E142"/>
    <mergeCell ref="I141:I142"/>
    <mergeCell ref="J141:J142"/>
    <mergeCell ref="F141:H141"/>
    <mergeCell ref="A361:A362"/>
    <mergeCell ref="B361:B362"/>
    <mergeCell ref="F178:H178"/>
    <mergeCell ref="I243:I244"/>
    <mergeCell ref="I326:I327"/>
    <mergeCell ref="J326:J327"/>
    <mergeCell ref="C178:C179"/>
    <mergeCell ref="D178:D179"/>
    <mergeCell ref="B326:B327"/>
    <mergeCell ref="E178:E179"/>
    <mergeCell ref="J285:J286"/>
    <mergeCell ref="J243:J244"/>
    <mergeCell ref="I285:I286"/>
    <mergeCell ref="I178:I179"/>
    <mergeCell ref="E361:E362"/>
    <mergeCell ref="A178:A179"/>
    <mergeCell ref="E229:E230"/>
    <mergeCell ref="A229:A230"/>
    <mergeCell ref="B229:B230"/>
    <mergeCell ref="A243:A244"/>
    <mergeCell ref="D326:D327"/>
    <mergeCell ref="I402:I403"/>
    <mergeCell ref="J402:J403"/>
    <mergeCell ref="I774:I775"/>
    <mergeCell ref="J774:J775"/>
    <mergeCell ref="D445:D446"/>
    <mergeCell ref="E445:E446"/>
    <mergeCell ref="F361:H361"/>
    <mergeCell ref="I658:I659"/>
    <mergeCell ref="J658:J659"/>
    <mergeCell ref="I459:I460"/>
    <mergeCell ref="J459:J460"/>
    <mergeCell ref="I701:I702"/>
    <mergeCell ref="J701:J702"/>
    <mergeCell ref="F445:H445"/>
    <mergeCell ref="I445:I446"/>
    <mergeCell ref="J445:J446"/>
    <mergeCell ref="D459:D460"/>
    <mergeCell ref="E459:E460"/>
    <mergeCell ref="F459:H459"/>
    <mergeCell ref="I361:I362"/>
    <mergeCell ref="J361:J362"/>
    <mergeCell ref="I765:I766"/>
    <mergeCell ref="J765:J766"/>
    <mergeCell ref="A553:A554"/>
    <mergeCell ref="B553:B554"/>
    <mergeCell ref="C553:C554"/>
    <mergeCell ref="D553:D554"/>
    <mergeCell ref="E553:E554"/>
    <mergeCell ref="F553:H553"/>
    <mergeCell ref="I508:I509"/>
    <mergeCell ref="J508:J509"/>
    <mergeCell ref="A508:A509"/>
    <mergeCell ref="B508:B509"/>
    <mergeCell ref="C508:C509"/>
    <mergeCell ref="D508:D509"/>
    <mergeCell ref="E508:E509"/>
    <mergeCell ref="F508:H508"/>
    <mergeCell ref="C361:C362"/>
    <mergeCell ref="D361:D362"/>
    <mergeCell ref="I831:I832"/>
    <mergeCell ref="J831:J832"/>
    <mergeCell ref="A831:A832"/>
    <mergeCell ref="B831:B832"/>
    <mergeCell ref="B445:B446"/>
    <mergeCell ref="C445:C446"/>
    <mergeCell ref="A445:A446"/>
    <mergeCell ref="A459:A460"/>
    <mergeCell ref="B459:B460"/>
    <mergeCell ref="C459:C460"/>
    <mergeCell ref="A658:A659"/>
    <mergeCell ref="B658:B659"/>
    <mergeCell ref="C658:C659"/>
    <mergeCell ref="D658:D659"/>
    <mergeCell ref="E658:E659"/>
    <mergeCell ref="F658:H658"/>
    <mergeCell ref="A750:A751"/>
    <mergeCell ref="B750:B751"/>
    <mergeCell ref="C750:C751"/>
    <mergeCell ref="D750:D751"/>
    <mergeCell ref="E750:E751"/>
    <mergeCell ref="F750:H750"/>
    <mergeCell ref="I553:I554"/>
    <mergeCell ref="J553:J554"/>
    <mergeCell ref="I1027:I1028"/>
    <mergeCell ref="J1027:J1028"/>
    <mergeCell ref="A1027:A1028"/>
    <mergeCell ref="B1027:B1028"/>
    <mergeCell ref="C1027:C1028"/>
    <mergeCell ref="D1027:D1028"/>
    <mergeCell ref="E1027:E1028"/>
    <mergeCell ref="F1027:H1027"/>
    <mergeCell ref="A774:A775"/>
    <mergeCell ref="B774:B775"/>
    <mergeCell ref="C774:C775"/>
    <mergeCell ref="D774:D775"/>
    <mergeCell ref="E774:E775"/>
    <mergeCell ref="F774:H774"/>
    <mergeCell ref="A918:A919"/>
    <mergeCell ref="B918:B919"/>
    <mergeCell ref="C918:C919"/>
    <mergeCell ref="D918:D919"/>
    <mergeCell ref="E918:E919"/>
    <mergeCell ref="F918:H918"/>
    <mergeCell ref="C831:C832"/>
    <mergeCell ref="D831:D832"/>
    <mergeCell ref="E831:E832"/>
    <mergeCell ref="F831:H831"/>
    <mergeCell ref="I1212:I1213"/>
    <mergeCell ref="J1212:J1213"/>
    <mergeCell ref="A1212:A1213"/>
    <mergeCell ref="B1212:B1213"/>
    <mergeCell ref="C1212:C1213"/>
    <mergeCell ref="D1212:D1213"/>
    <mergeCell ref="E1212:E1213"/>
    <mergeCell ref="F1212:H1212"/>
    <mergeCell ref="I1080:I1081"/>
    <mergeCell ref="J1080:J1081"/>
    <mergeCell ref="A1080:A1081"/>
    <mergeCell ref="B1080:B1081"/>
    <mergeCell ref="C1080:C1081"/>
    <mergeCell ref="D1080:D1081"/>
    <mergeCell ref="E1080:E1081"/>
    <mergeCell ref="F1080:H1080"/>
    <mergeCell ref="E1116:E1117"/>
    <mergeCell ref="F1116:H1116"/>
    <mergeCell ref="I1116:I1117"/>
    <mergeCell ref="J1116:J1117"/>
    <mergeCell ref="A1116:A1117"/>
    <mergeCell ref="B1116:B1117"/>
    <mergeCell ref="C1116:C1117"/>
    <mergeCell ref="D1116:D1117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449"/>
  <sheetViews>
    <sheetView topLeftCell="A432" workbookViewId="0">
      <selection activeCell="D433" sqref="D43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CCAJ-CB12/572/22</t>
        </is>
      </c>
      <c r="B5" s="6" t="n">
        <v>44926.59136456018</v>
      </c>
      <c r="C5" s="5" t="inlineStr">
        <is>
          <t>2362 MARILYN LESLIE VIDAL RIOS</t>
        </is>
      </c>
      <c r="D5" s="7" t="n"/>
      <c r="E5" s="8" t="n"/>
      <c r="F5" s="9" t="n">
        <v>3046</v>
      </c>
      <c r="I5" s="10" t="inlineStr">
        <is>
          <t>EFECTIVO</t>
        </is>
      </c>
      <c r="J5" s="5" t="inlineStr">
        <is>
          <t>2362 MARILYN LESLIE VIDAL RIOS</t>
        </is>
      </c>
    </row>
    <row r="6">
      <c r="A6" s="5" t="inlineStr">
        <is>
          <t>CCAJ-CB12/572/22</t>
        </is>
      </c>
      <c r="B6" s="6" t="n">
        <v>44926.59136456018</v>
      </c>
      <c r="C6" s="5" t="inlineStr">
        <is>
          <t>2362 MARILYN LESLIE VIDAL RIOS</t>
        </is>
      </c>
      <c r="D6" s="7" t="n"/>
      <c r="E6" s="8" t="n"/>
      <c r="H6" s="9" t="n">
        <v>49</v>
      </c>
      <c r="I6" s="5" t="inlineStr">
        <is>
          <t>TARJETA DE DÉBITO/CRÉDITO</t>
        </is>
      </c>
      <c r="J6" s="5" t="inlineStr">
        <is>
          <t>2362 MARILYN LESLIE VIDAL RIOS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112517555</v>
      </c>
      <c r="E8" s="14" t="n">
        <v>112517737</v>
      </c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n"/>
      <c r="B10" s="6" t="n"/>
      <c r="C10" s="5" t="n"/>
      <c r="D10" s="7" t="n"/>
      <c r="E10" s="8" t="n"/>
      <c r="H10" s="9" t="n"/>
      <c r="I10" s="10" t="n"/>
      <c r="J10" s="5" t="n"/>
    </row>
    <row r="11">
      <c r="A11" s="5" t="inlineStr">
        <is>
          <t>CCAJ-CB12/573/22</t>
        </is>
      </c>
      <c r="B11" s="6" t="n">
        <v>44926.6713324537</v>
      </c>
      <c r="C11" s="5" t="inlineStr">
        <is>
          <t>2279 GIOVANNA ALCOCER PEREDO</t>
        </is>
      </c>
      <c r="D11" s="7" t="n"/>
      <c r="E11" s="8" t="n"/>
      <c r="F11" s="9" t="n">
        <v>6969.63</v>
      </c>
      <c r="I11" s="10" t="inlineStr">
        <is>
          <t>EFECTIVO</t>
        </is>
      </c>
      <c r="J11" s="5" t="inlineStr">
        <is>
          <t>2279 GIOVANNA ALCOCER PEREDO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28" t="n">
        <v>112517556</v>
      </c>
      <c r="E13" s="14" t="n">
        <v>112517738</v>
      </c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98" t="inlineStr">
        <is>
          <t>Cierre Caja</t>
        </is>
      </c>
      <c r="B18" s="98" t="inlineStr">
        <is>
          <t>Fecha</t>
        </is>
      </c>
      <c r="C18" s="98" t="inlineStr">
        <is>
          <t>Cajero</t>
        </is>
      </c>
      <c r="D18" s="98" t="inlineStr">
        <is>
          <t>Nro Voucher</t>
        </is>
      </c>
      <c r="E18" s="98" t="inlineStr">
        <is>
          <t>Nro Cuenta</t>
        </is>
      </c>
      <c r="F18" s="98" t="inlineStr">
        <is>
          <t>Tipo Ingreso</t>
        </is>
      </c>
      <c r="G18" s="99" t="n"/>
      <c r="H18" s="100" t="n"/>
      <c r="I18" s="98" t="inlineStr">
        <is>
          <t>TIPO DE INGRESO</t>
        </is>
      </c>
      <c r="J18" s="98" t="inlineStr">
        <is>
          <t>Cobrador</t>
        </is>
      </c>
    </row>
    <row r="19">
      <c r="A19" s="101" t="n"/>
      <c r="B19" s="101" t="n"/>
      <c r="C19" s="101" t="n"/>
      <c r="D19" s="101" t="n"/>
      <c r="E19" s="101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101" t="n"/>
      <c r="J19" s="101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98" t="inlineStr">
        <is>
          <t>Cierre Caja</t>
        </is>
      </c>
      <c r="B27" s="98" t="inlineStr">
        <is>
          <t>Fecha</t>
        </is>
      </c>
      <c r="C27" s="98" t="inlineStr">
        <is>
          <t>Cajero</t>
        </is>
      </c>
      <c r="D27" s="98" t="inlineStr">
        <is>
          <t>Nro Voucher</t>
        </is>
      </c>
      <c r="E27" s="98" t="inlineStr">
        <is>
          <t>Nro Cuenta</t>
        </is>
      </c>
      <c r="F27" s="98" t="inlineStr">
        <is>
          <t>Tipo Ingreso</t>
        </is>
      </c>
      <c r="G27" s="99" t="n"/>
      <c r="H27" s="100" t="n"/>
      <c r="I27" s="98" t="inlineStr">
        <is>
          <t>TIPO DE INGRESO</t>
        </is>
      </c>
      <c r="J27" s="98" t="inlineStr">
        <is>
          <t>Cobrador</t>
        </is>
      </c>
    </row>
    <row r="28">
      <c r="A28" s="101" t="n"/>
      <c r="B28" s="101" t="n"/>
      <c r="C28" s="101" t="n"/>
      <c r="D28" s="101" t="n"/>
      <c r="E28" s="101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101" t="n"/>
      <c r="J28" s="101" t="n"/>
    </row>
    <row r="29">
      <c r="A29" s="5" t="inlineStr">
        <is>
          <t>CCAJ-CB12/1/23</t>
        </is>
      </c>
      <c r="B29" s="6" t="n">
        <v>44929.68464363426</v>
      </c>
      <c r="C29" s="5" t="inlineStr">
        <is>
          <t>2279 GIOVANNA ALCOCER PEREDO</t>
        </is>
      </c>
      <c r="D29" s="7" t="n"/>
      <c r="E29" s="8" t="n"/>
      <c r="F29" s="9" t="n">
        <v>2717.56</v>
      </c>
      <c r="I29" s="10" t="inlineStr">
        <is>
          <t>EFECTIVO</t>
        </is>
      </c>
      <c r="J29" s="5" t="inlineStr">
        <is>
          <t>2279 GIOVANNA ALCOCER PEREDO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112518947</v>
      </c>
      <c r="E31" s="14" t="n">
        <v>112519157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CCAJ-CB12/2/23</t>
        </is>
      </c>
      <c r="B34" s="6" t="n">
        <v>44929.79344241898</v>
      </c>
      <c r="C34" s="5" t="inlineStr">
        <is>
          <t>2362 MARILYN LESLIE VIDAL RIOS</t>
        </is>
      </c>
      <c r="D34" s="7" t="n"/>
      <c r="E34" s="8" t="n"/>
      <c r="F34" s="9" t="n">
        <v>4658.82</v>
      </c>
      <c r="I34" s="10" t="inlineStr">
        <is>
          <t>EFECTIVO</t>
        </is>
      </c>
      <c r="J34" s="5" t="inlineStr">
        <is>
          <t>2362 MARILYN LESLIE VIDAL RIOS</t>
        </is>
      </c>
    </row>
    <row r="35">
      <c r="A35" s="5" t="inlineStr">
        <is>
          <t>CCAJ-CB12/2/23</t>
        </is>
      </c>
      <c r="B35" s="6" t="n">
        <v>44929.79344241898</v>
      </c>
      <c r="C35" s="5" t="inlineStr">
        <is>
          <t>2362 MARILYN LESLIE VIDAL RIOS</t>
        </is>
      </c>
      <c r="D35" s="7" t="n"/>
      <c r="E35" s="8" t="n"/>
      <c r="H35" s="9" t="n">
        <v>122.01</v>
      </c>
      <c r="I35" s="5" t="inlineStr">
        <is>
          <t>TARJETA DE DÉBITO/CRÉDITO</t>
        </is>
      </c>
      <c r="J35" s="5" t="inlineStr">
        <is>
          <t>2362 MARILYN LESLIE VIDAL RIOS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112518948</v>
      </c>
      <c r="E37" s="14" t="n">
        <v>112519158</v>
      </c>
      <c r="H37" s="9" t="n"/>
      <c r="I37" s="10" t="n"/>
      <c r="J37" s="8" t="n"/>
    </row>
    <row r="38">
      <c r="A38" s="5" t="n"/>
      <c r="B38" s="6" t="n"/>
      <c r="C38" s="5" t="n"/>
      <c r="D38" s="7" t="n"/>
      <c r="E38" s="8" t="n"/>
      <c r="H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04/01/2022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8" t="inlineStr">
        <is>
          <t>Cierre Caja</t>
        </is>
      </c>
      <c r="B42" s="98" t="inlineStr">
        <is>
          <t>Fecha</t>
        </is>
      </c>
      <c r="C42" s="98" t="inlineStr">
        <is>
          <t>Cajero</t>
        </is>
      </c>
      <c r="D42" s="98" t="inlineStr">
        <is>
          <t>Nro Voucher</t>
        </is>
      </c>
      <c r="E42" s="98" t="inlineStr">
        <is>
          <t>Nro Cuenta</t>
        </is>
      </c>
      <c r="F42" s="98" t="inlineStr">
        <is>
          <t>Tipo Ingreso</t>
        </is>
      </c>
      <c r="G42" s="99" t="n"/>
      <c r="H42" s="100" t="n"/>
      <c r="I42" s="98" t="inlineStr">
        <is>
          <t>TIPO DE INGRESO</t>
        </is>
      </c>
      <c r="J42" s="98" t="inlineStr">
        <is>
          <t>Cobrador</t>
        </is>
      </c>
    </row>
    <row r="43">
      <c r="A43" s="101" t="n"/>
      <c r="B43" s="101" t="n"/>
      <c r="C43" s="101" t="n"/>
      <c r="D43" s="101" t="n"/>
      <c r="E43" s="101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101" t="n"/>
      <c r="J43" s="101" t="n"/>
    </row>
    <row r="44">
      <c r="A44" s="5" t="inlineStr">
        <is>
          <t>CCAJ-CB12/3/23</t>
        </is>
      </c>
      <c r="B44" s="6" t="n">
        <v>44930.67423896991</v>
      </c>
      <c r="C44" s="5" t="inlineStr">
        <is>
          <t>2279 GIOVANNA ALCOCER PEREDO</t>
        </is>
      </c>
      <c r="D44" s="7" t="n"/>
      <c r="E44" s="8" t="n"/>
      <c r="F44" s="9" t="n">
        <v>6501.89</v>
      </c>
      <c r="I44" s="10" t="inlineStr">
        <is>
          <t>EFECTIVO</t>
        </is>
      </c>
      <c r="J44" s="5" t="inlineStr">
        <is>
          <t>2279 GIOVANNA ALCOCER PEREDO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112521201</v>
      </c>
      <c r="E46" s="14" t="n">
        <v>112521409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CCAJ-CB12/4/23</t>
        </is>
      </c>
      <c r="B49" s="6" t="n">
        <v>44930.79760185185</v>
      </c>
      <c r="C49" s="5" t="inlineStr">
        <is>
          <t>2362 MARILYN LESLIE VIDAL RIOS</t>
        </is>
      </c>
      <c r="D49" s="7" t="n"/>
      <c r="E49" s="8" t="n"/>
      <c r="F49" s="9" t="n">
        <v>4691.81</v>
      </c>
      <c r="I49" s="10" t="inlineStr">
        <is>
          <t>EFECTIVO</t>
        </is>
      </c>
      <c r="J49" s="5" t="inlineStr">
        <is>
          <t>2362 MARILYN LESLIE VIDAL RIOS</t>
        </is>
      </c>
    </row>
    <row r="50">
      <c r="A50" s="5" t="inlineStr">
        <is>
          <t>CCAJ-CB12/4/23</t>
        </is>
      </c>
      <c r="B50" s="6" t="n">
        <v>44930.79760185185</v>
      </c>
      <c r="C50" s="5" t="inlineStr">
        <is>
          <t>2362 MARILYN LESLIE VIDAL RIOS</t>
        </is>
      </c>
      <c r="D50" s="7" t="n"/>
      <c r="E50" s="8" t="n"/>
      <c r="H50" s="9" t="n">
        <v>310.36</v>
      </c>
      <c r="I50" s="5" t="inlineStr">
        <is>
          <t>TARJETA DE DÉBITO/CRÉDITO</t>
        </is>
      </c>
      <c r="J50" s="5" t="inlineStr">
        <is>
          <t>2362 MARILYN LESLIE VIDAL RIOS</t>
        </is>
      </c>
    </row>
    <row r="51">
      <c r="A51" s="5" t="inlineStr">
        <is>
          <t>CCAJ-CB12/4/23</t>
        </is>
      </c>
      <c r="B51" s="6" t="n">
        <v>44930.79760185185</v>
      </c>
      <c r="C51" s="5" t="inlineStr">
        <is>
          <t>2362 MARILYN LESLIE VIDAL RIOS</t>
        </is>
      </c>
      <c r="D51" s="7" t="n"/>
      <c r="E51" s="8" t="n"/>
      <c r="H51" s="9" t="n">
        <v>37.53</v>
      </c>
      <c r="I51" s="10" t="inlineStr">
        <is>
          <t>CÓDIGO QR</t>
        </is>
      </c>
      <c r="J51" s="5" t="inlineStr">
        <is>
          <t>2362 MARILYN LESLIE VIDAL RIOS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8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112521204</v>
      </c>
      <c r="E53" s="14" t="n">
        <v>112521410</v>
      </c>
      <c r="H53" s="9" t="n"/>
      <c r="I53" s="10" t="n"/>
      <c r="J53" s="8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05/01/2022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8" t="inlineStr">
        <is>
          <t>Cierre Caja</t>
        </is>
      </c>
      <c r="B58" s="98" t="inlineStr">
        <is>
          <t>Fecha</t>
        </is>
      </c>
      <c r="C58" s="98" t="inlineStr">
        <is>
          <t>Cajero</t>
        </is>
      </c>
      <c r="D58" s="98" t="inlineStr">
        <is>
          <t>Nro Voucher</t>
        </is>
      </c>
      <c r="E58" s="98" t="inlineStr">
        <is>
          <t>Nro Cuenta</t>
        </is>
      </c>
      <c r="F58" s="98" t="inlineStr">
        <is>
          <t>Tipo Ingreso</t>
        </is>
      </c>
      <c r="G58" s="99" t="n"/>
      <c r="H58" s="100" t="n"/>
      <c r="I58" s="98" t="inlineStr">
        <is>
          <t>TIPO DE INGRESO</t>
        </is>
      </c>
      <c r="J58" s="98" t="inlineStr">
        <is>
          <t>Cobrador</t>
        </is>
      </c>
    </row>
    <row r="59">
      <c r="A59" s="101" t="n"/>
      <c r="B59" s="101" t="n"/>
      <c r="C59" s="101" t="n"/>
      <c r="D59" s="101" t="n"/>
      <c r="E59" s="101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101" t="n"/>
      <c r="J59" s="101" t="n"/>
    </row>
    <row r="60">
      <c r="A60" s="5" t="inlineStr">
        <is>
          <t>CCAJ-CB12/5/23</t>
        </is>
      </c>
      <c r="B60" s="6" t="n">
        <v>44931.6769471412</v>
      </c>
      <c r="C60" s="5" t="inlineStr">
        <is>
          <t>2279 GIOVANNA ALCOCER PEREDO</t>
        </is>
      </c>
      <c r="D60" s="7" t="n"/>
      <c r="E60" s="8" t="n"/>
      <c r="F60" s="9" t="n">
        <v>4106.75</v>
      </c>
      <c r="I60" s="10" t="inlineStr">
        <is>
          <t>EFECTIVO</t>
        </is>
      </c>
      <c r="J60" s="5" t="inlineStr">
        <is>
          <t>2279 GIOVANNA ALCOCER PEREDO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112541469</v>
      </c>
      <c r="E62" s="14" t="n">
        <v>112556940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inlineStr">
        <is>
          <t>CCAJ-CB12/6/23</t>
        </is>
      </c>
      <c r="B65" s="6" t="n">
        <v>44931.79494502315</v>
      </c>
      <c r="C65" s="5" t="inlineStr">
        <is>
          <t>2362 MARILYN LESLIE VIDAL RIOS</t>
        </is>
      </c>
      <c r="D65" s="7" t="n"/>
      <c r="E65" s="8" t="n"/>
      <c r="F65" s="9" t="n">
        <v>7768.42</v>
      </c>
      <c r="I65" s="10" t="inlineStr">
        <is>
          <t>EFECTIVO</t>
        </is>
      </c>
      <c r="J65" s="5" t="inlineStr">
        <is>
          <t>2362 MARILYN LESLIE VIDAL RIOS</t>
        </is>
      </c>
    </row>
    <row r="66">
      <c r="A66" s="5" t="inlineStr">
        <is>
          <t>CCAJ-CB12/6/23</t>
        </is>
      </c>
      <c r="B66" s="6" t="n">
        <v>44931.79494502315</v>
      </c>
      <c r="C66" s="5" t="inlineStr">
        <is>
          <t>2362 MARILYN LESLIE VIDAL RIOS</t>
        </is>
      </c>
      <c r="D66" s="7" t="n"/>
      <c r="E66" s="8" t="n"/>
      <c r="H66" s="9" t="n">
        <v>94.09999999999999</v>
      </c>
      <c r="I66" s="5" t="inlineStr">
        <is>
          <t>TARJETA DE DÉBITO/CRÉDITO</t>
        </is>
      </c>
      <c r="J66" s="5" t="inlineStr">
        <is>
          <t>2362 MARILYN LESLIE VIDAL RIOS</t>
        </is>
      </c>
    </row>
    <row r="67">
      <c r="A67" s="11" t="inlineStr">
        <is>
          <t>SAP</t>
        </is>
      </c>
      <c r="B67" s="3" t="n"/>
      <c r="C67" s="3" t="n"/>
      <c r="D67" s="7" t="n"/>
      <c r="E67" s="8" t="n"/>
      <c r="H67" s="9" t="n"/>
      <c r="I67" s="10" t="n"/>
      <c r="J67" s="5" t="n"/>
    </row>
    <row r="68" ht="15.75" customHeight="1">
      <c r="A68" s="13" t="inlineStr">
        <is>
          <t>FECHA</t>
        </is>
      </c>
      <c r="B68" s="13" t="inlineStr">
        <is>
          <t>CIERRE DE CAJA</t>
        </is>
      </c>
      <c r="C68" s="13" t="inlineStr">
        <is>
          <t>IMPORTE</t>
        </is>
      </c>
      <c r="D68" s="28" t="n">
        <v>112541879</v>
      </c>
      <c r="E68" s="14" t="n">
        <v>112556941</v>
      </c>
      <c r="H68" s="9" t="n"/>
      <c r="I68" s="10" t="n"/>
      <c r="J68" s="5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06/01/2022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98" t="inlineStr">
        <is>
          <t>Cierre Caja</t>
        </is>
      </c>
      <c r="B73" s="98" t="inlineStr">
        <is>
          <t>Fecha</t>
        </is>
      </c>
      <c r="C73" s="98" t="inlineStr">
        <is>
          <t>Cajero</t>
        </is>
      </c>
      <c r="D73" s="98" t="inlineStr">
        <is>
          <t>Nro Voucher</t>
        </is>
      </c>
      <c r="E73" s="98" t="inlineStr">
        <is>
          <t>Nro Cuenta</t>
        </is>
      </c>
      <c r="F73" s="98" t="inlineStr">
        <is>
          <t>Tipo Ingreso</t>
        </is>
      </c>
      <c r="G73" s="99" t="n"/>
      <c r="H73" s="100" t="n"/>
      <c r="I73" s="98" t="inlineStr">
        <is>
          <t>TIPO DE INGRESO</t>
        </is>
      </c>
      <c r="J73" s="98" t="inlineStr">
        <is>
          <t>Cobrador</t>
        </is>
      </c>
    </row>
    <row r="74">
      <c r="A74" s="101" t="n"/>
      <c r="B74" s="101" t="n"/>
      <c r="C74" s="101" t="n"/>
      <c r="D74" s="101" t="n"/>
      <c r="E74" s="101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101" t="n"/>
      <c r="J74" s="101" t="n"/>
    </row>
    <row r="75">
      <c r="A75" s="5" t="inlineStr">
        <is>
          <t>CCAJ-CB12/7/23</t>
        </is>
      </c>
      <c r="B75" s="6" t="n">
        <v>44932.80581246527</v>
      </c>
      <c r="C75" s="5" t="inlineStr">
        <is>
          <t>2279 GIOVANNA ALCOCER PEREDO</t>
        </is>
      </c>
      <c r="D75" s="7" t="n"/>
      <c r="E75" s="8" t="n"/>
      <c r="F75" s="9" t="n">
        <v>11160.2</v>
      </c>
      <c r="I75" s="10" t="inlineStr">
        <is>
          <t>EFECTIVO</t>
        </is>
      </c>
      <c r="J75" s="5" t="inlineStr">
        <is>
          <t>2279 GIOVANNA ALCOCER PEREDO</t>
        </is>
      </c>
    </row>
    <row r="76">
      <c r="A76" s="5" t="inlineStr">
        <is>
          <t>CCAJ-CB12/7/23</t>
        </is>
      </c>
      <c r="B76" s="6" t="n">
        <v>44932.80581246527</v>
      </c>
      <c r="C76" s="5" t="inlineStr">
        <is>
          <t>2279 GIOVANNA ALCOCER PEREDO</t>
        </is>
      </c>
      <c r="D76" s="7" t="n"/>
      <c r="E76" s="8" t="n"/>
      <c r="H76" s="9" t="n">
        <v>25</v>
      </c>
      <c r="I76" s="10" t="inlineStr">
        <is>
          <t>CÓDIGO QR</t>
        </is>
      </c>
      <c r="J76" s="5" t="inlineStr">
        <is>
          <t>2279 GIOVANNA ALCOCER PEREDO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112542531</v>
      </c>
      <c r="E78" s="14" t="n">
        <v>112556942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1">
      <c r="A81" s="11" t="inlineStr">
        <is>
          <t>SAP</t>
        </is>
      </c>
      <c r="B81" s="3" t="n"/>
      <c r="C81" s="3" t="n"/>
      <c r="D81" s="7" t="n"/>
      <c r="E81" s="8" t="n"/>
      <c r="H81" s="9" t="n"/>
      <c r="I81" s="10" t="n"/>
      <c r="J81" s="5" t="n"/>
    </row>
    <row r="82">
      <c r="A82" s="13" t="inlineStr">
        <is>
          <t>FECHA</t>
        </is>
      </c>
      <c r="B82" s="13" t="inlineStr">
        <is>
          <t>CIERRE DE CAJA</t>
        </is>
      </c>
      <c r="C82" s="13" t="inlineStr">
        <is>
          <t>IMPORTE</t>
        </is>
      </c>
      <c r="D82" s="7" t="n"/>
      <c r="E82" s="8" t="n"/>
      <c r="H82" s="9" t="n"/>
      <c r="I82" s="10" t="n"/>
      <c r="J82" s="5" t="n"/>
    </row>
    <row r="83">
      <c r="A83" s="17" t="inlineStr">
        <is>
          <t>solo hubo 1 cierre de caja debido a vacación de cajera Marilyn vidal s/g correo del 06/01/23</t>
        </is>
      </c>
      <c r="B83" s="17" t="n"/>
      <c r="C83" s="17" t="n"/>
      <c r="D83" s="17" t="n"/>
      <c r="E83" s="17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07/01/2022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98" t="inlineStr">
        <is>
          <t>Cierre Caja</t>
        </is>
      </c>
      <c r="B88" s="98" t="inlineStr">
        <is>
          <t>Fecha</t>
        </is>
      </c>
      <c r="C88" s="98" t="inlineStr">
        <is>
          <t>Cajero</t>
        </is>
      </c>
      <c r="D88" s="98" t="inlineStr">
        <is>
          <t>Nro Voucher</t>
        </is>
      </c>
      <c r="E88" s="98" t="inlineStr">
        <is>
          <t>Nro Cuenta</t>
        </is>
      </c>
      <c r="F88" s="98" t="inlineStr">
        <is>
          <t>Tipo Ingreso</t>
        </is>
      </c>
      <c r="G88" s="99" t="n"/>
      <c r="H88" s="100" t="n"/>
      <c r="I88" s="98" t="inlineStr">
        <is>
          <t>TIPO DE INGRESO</t>
        </is>
      </c>
      <c r="J88" s="98" t="inlineStr">
        <is>
          <t>Cobrador</t>
        </is>
      </c>
    </row>
    <row r="89">
      <c r="A89" s="101" t="n"/>
      <c r="B89" s="101" t="n"/>
      <c r="C89" s="101" t="n"/>
      <c r="D89" s="101" t="n"/>
      <c r="E89" s="101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101" t="n"/>
      <c r="J89" s="101" t="n"/>
    </row>
    <row r="90">
      <c r="A90" s="5" t="inlineStr">
        <is>
          <t>CCAJ-CB12/8/23</t>
        </is>
      </c>
      <c r="B90" s="6" t="n">
        <v>44933.59661354167</v>
      </c>
      <c r="C90" s="5" t="inlineStr">
        <is>
          <t>2279 GIOVANNA ALCOCER PEREDO</t>
        </is>
      </c>
      <c r="D90" s="7" t="n"/>
      <c r="E90" s="8" t="n"/>
      <c r="F90" s="9" t="n">
        <v>8837.16</v>
      </c>
      <c r="I90" s="10" t="inlineStr">
        <is>
          <t>EFECTIVO</t>
        </is>
      </c>
      <c r="J90" s="5" t="inlineStr">
        <is>
          <t>2279 GIOVANNA ALCOCER PEREDO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H91" s="9" t="n"/>
      <c r="I91" s="10" t="n"/>
      <c r="J91" s="5" t="n"/>
    </row>
    <row r="92" ht="15.75" customHeight="1">
      <c r="A92" s="13" t="inlineStr">
        <is>
          <t>FECHA</t>
        </is>
      </c>
      <c r="B92" s="13" t="inlineStr">
        <is>
          <t>CIERRE DE CAJA</t>
        </is>
      </c>
      <c r="C92" s="13" t="inlineStr">
        <is>
          <t>IMPORTE</t>
        </is>
      </c>
      <c r="D92" s="28" t="n">
        <v>112563532</v>
      </c>
      <c r="E92" s="14" t="n">
        <v>112563592</v>
      </c>
      <c r="H92" s="9" t="n"/>
      <c r="I92" s="10" t="n"/>
      <c r="J92" s="5" t="n"/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7" t="n"/>
      <c r="E96" s="8" t="n"/>
      <c r="H96" s="9" t="n"/>
      <c r="I96" s="10" t="n"/>
      <c r="J96" s="5" t="n"/>
    </row>
    <row r="97">
      <c r="A97" s="17" t="inlineStr">
        <is>
          <t>solo hubo 1 cierre de caja debido a vacación de cajera Marilyn vidal s/g correo del 06/01/23</t>
        </is>
      </c>
      <c r="B97" s="17" t="n"/>
      <c r="C97" s="17" t="n"/>
      <c r="D97" s="17" t="n"/>
      <c r="E97" s="17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09/01/2022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8" t="inlineStr">
        <is>
          <t>Cierre Caja</t>
        </is>
      </c>
      <c r="B102" s="98" t="inlineStr">
        <is>
          <t>Fecha</t>
        </is>
      </c>
      <c r="C102" s="98" t="inlineStr">
        <is>
          <t>Cajero</t>
        </is>
      </c>
      <c r="D102" s="98" t="inlineStr">
        <is>
          <t>Nro Voucher</t>
        </is>
      </c>
      <c r="E102" s="98" t="inlineStr">
        <is>
          <t>Nro Cuenta</t>
        </is>
      </c>
      <c r="F102" s="98" t="inlineStr">
        <is>
          <t>Tipo Ingreso</t>
        </is>
      </c>
      <c r="G102" s="99" t="n"/>
      <c r="H102" s="100" t="n"/>
      <c r="I102" s="98" t="inlineStr">
        <is>
          <t>TIPO DE INGRESO</t>
        </is>
      </c>
      <c r="J102" s="98" t="inlineStr">
        <is>
          <t>Cobrador</t>
        </is>
      </c>
    </row>
    <row r="103">
      <c r="A103" s="101" t="n"/>
      <c r="B103" s="101" t="n"/>
      <c r="C103" s="101" t="n"/>
      <c r="D103" s="101" t="n"/>
      <c r="E103" s="101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101" t="n"/>
      <c r="J103" s="101" t="n"/>
    </row>
    <row r="104">
      <c r="A104" s="5" t="inlineStr">
        <is>
          <t>CCAJ-CB12/9/23</t>
        </is>
      </c>
      <c r="B104" s="6" t="n">
        <v>44935.67821513889</v>
      </c>
      <c r="C104" s="5" t="inlineStr">
        <is>
          <t>2279 GIOVANNA ALCOCER PEREDO</t>
        </is>
      </c>
      <c r="D104" s="7" t="n"/>
      <c r="E104" s="8" t="n"/>
      <c r="F104" s="9" t="n">
        <v>3870.39</v>
      </c>
      <c r="I104" s="10" t="inlineStr">
        <is>
          <t>EFECTIVO</t>
        </is>
      </c>
      <c r="J104" s="5" t="inlineStr">
        <is>
          <t>2279 GIOVANNA ALCOCER PEREDO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112569775</v>
      </c>
      <c r="E106" s="14" t="n">
        <v>112569866</v>
      </c>
      <c r="H106" s="9" t="n"/>
      <c r="I106" s="10" t="n"/>
      <c r="J106" s="5" t="n"/>
    </row>
    <row r="107" ht="15.75" customHeight="1">
      <c r="A107" s="5" t="n"/>
      <c r="B107" s="6" t="n"/>
      <c r="C107" s="5" t="n"/>
      <c r="D107" s="43" t="n">
        <v>112563533</v>
      </c>
      <c r="E107" s="31" t="inlineStr">
        <is>
          <t>ANULADO</t>
        </is>
      </c>
      <c r="H107" s="9" t="n"/>
      <c r="I107" s="10" t="n"/>
      <c r="J107" s="5" t="n"/>
    </row>
    <row r="108">
      <c r="A108" s="5" t="n"/>
      <c r="B108" s="6" t="n"/>
      <c r="C108" s="5" t="n"/>
      <c r="D108" s="7" t="n"/>
      <c r="E108" s="8" t="n"/>
      <c r="H108" s="9" t="n"/>
      <c r="I108" s="10" t="n"/>
      <c r="J108" s="5" t="n"/>
    </row>
    <row r="109">
      <c r="A109" s="5" t="n"/>
      <c r="B109" s="6" t="n"/>
      <c r="C109" s="5" t="n"/>
      <c r="D109" s="7" t="n"/>
      <c r="E109" s="8" t="n"/>
      <c r="H109" s="9" t="n"/>
      <c r="I109" s="10" t="n"/>
      <c r="J109" s="5" t="n"/>
    </row>
    <row r="110">
      <c r="A110" s="5" t="inlineStr">
        <is>
          <t>CCAJ-CB12/10/23</t>
        </is>
      </c>
      <c r="B110" s="6" t="n">
        <v>44935.80039533565</v>
      </c>
      <c r="C110" s="5" t="inlineStr">
        <is>
          <t>2362 MARILYN LESLIE VIDAL RIOS</t>
        </is>
      </c>
      <c r="D110" s="7" t="n"/>
      <c r="E110" s="8" t="n"/>
      <c r="F110" s="9" t="n">
        <v>4893.62</v>
      </c>
      <c r="I110" s="10" t="inlineStr">
        <is>
          <t>EFECTIVO</t>
        </is>
      </c>
      <c r="J110" s="5" t="inlineStr">
        <is>
          <t>2362 MARILYN LESLIE VIDAL RIOS</t>
        </is>
      </c>
    </row>
    <row r="111">
      <c r="A111" s="5" t="inlineStr">
        <is>
          <t>CCAJ-CB12/10/23</t>
        </is>
      </c>
      <c r="B111" s="6" t="n">
        <v>44935.80039533565</v>
      </c>
      <c r="C111" s="5" t="inlineStr">
        <is>
          <t>2362 MARILYN LESLIE VIDAL RIOS</t>
        </is>
      </c>
      <c r="D111" s="7" t="n"/>
      <c r="E111" s="8" t="n"/>
      <c r="H111" s="9" t="n">
        <v>124.35</v>
      </c>
      <c r="I111" s="5" t="inlineStr">
        <is>
          <t>TARJETA DE DÉBITO/CRÉDITO</t>
        </is>
      </c>
      <c r="J111" s="5" t="inlineStr">
        <is>
          <t>2362 MARILYN LESLIE VIDAL RIOS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28" t="n">
        <v>112569777</v>
      </c>
      <c r="E113" s="14" t="n">
        <v>112569868</v>
      </c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10/01/2022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98" t="inlineStr">
        <is>
          <t>Cierre Caja</t>
        </is>
      </c>
      <c r="B118" s="98" t="inlineStr">
        <is>
          <t>Fecha</t>
        </is>
      </c>
      <c r="C118" s="98" t="inlineStr">
        <is>
          <t>Cajero</t>
        </is>
      </c>
      <c r="D118" s="98" t="inlineStr">
        <is>
          <t>Nro Voucher</t>
        </is>
      </c>
      <c r="E118" s="98" t="inlineStr">
        <is>
          <t>Nro Cuenta</t>
        </is>
      </c>
      <c r="F118" s="98" t="inlineStr">
        <is>
          <t>Tipo Ingreso</t>
        </is>
      </c>
      <c r="G118" s="99" t="n"/>
      <c r="H118" s="100" t="n"/>
      <c r="I118" s="98" t="inlineStr">
        <is>
          <t>TIPO DE INGRESO</t>
        </is>
      </c>
      <c r="J118" s="98" t="inlineStr">
        <is>
          <t>Cobrador</t>
        </is>
      </c>
    </row>
    <row r="119">
      <c r="A119" s="101" t="n"/>
      <c r="B119" s="101" t="n"/>
      <c r="C119" s="101" t="n"/>
      <c r="D119" s="101" t="n"/>
      <c r="E119" s="101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101" t="n"/>
      <c r="J119" s="101" t="n"/>
    </row>
    <row r="120">
      <c r="A120" s="5" t="inlineStr">
        <is>
          <t>CCAJ-CB12/11/23</t>
        </is>
      </c>
      <c r="B120" s="6" t="n">
        <v>44936.67031601852</v>
      </c>
      <c r="C120" s="5" t="inlineStr">
        <is>
          <t>2279 GIOVANNA ALCOCER PEREDO</t>
        </is>
      </c>
      <c r="D120" s="7" t="n"/>
      <c r="E120" s="8" t="n"/>
      <c r="F120" s="9" t="n">
        <v>5493.24</v>
      </c>
      <c r="I120" s="10" t="inlineStr">
        <is>
          <t>EFECTIVO</t>
        </is>
      </c>
      <c r="J120" s="5" t="inlineStr">
        <is>
          <t>2279 GIOVANNA ALCOCER PEREDO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H121" s="9" t="n"/>
      <c r="I121" s="10" t="n"/>
      <c r="J121" s="5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112576484</v>
      </c>
      <c r="E122" s="14" t="n">
        <v>112576586</v>
      </c>
      <c r="H122" s="9" t="n"/>
      <c r="I122" s="10" t="n"/>
      <c r="J122" s="5" t="n"/>
    </row>
    <row r="123">
      <c r="A123" s="5" t="n"/>
      <c r="B123" s="6" t="n"/>
      <c r="C123" s="5" t="n"/>
      <c r="D123" s="7" t="n"/>
      <c r="E123" s="8" t="n"/>
      <c r="H123" s="9" t="n"/>
      <c r="I123" s="10" t="n"/>
      <c r="J123" s="5" t="n"/>
    </row>
    <row r="124">
      <c r="A124" s="5" t="n"/>
      <c r="B124" s="6" t="n"/>
      <c r="C124" s="5" t="n"/>
      <c r="D124" s="7" t="n"/>
      <c r="E124" s="8" t="n"/>
      <c r="H124" s="9" t="n"/>
      <c r="I124" s="10" t="n"/>
      <c r="J124" s="5" t="n"/>
    </row>
    <row r="125">
      <c r="A125" s="5" t="inlineStr">
        <is>
          <t>CCAJ-CB12/12/23</t>
        </is>
      </c>
      <c r="B125" s="6" t="n">
        <v>44936.79875116898</v>
      </c>
      <c r="C125" s="5" t="inlineStr">
        <is>
          <t>2362 MARILYN LESLIE VIDAL RIOS</t>
        </is>
      </c>
      <c r="D125" s="7" t="n"/>
      <c r="E125" s="8" t="n"/>
      <c r="F125" s="9" t="n">
        <v>7890.58</v>
      </c>
      <c r="I125" s="10" t="inlineStr">
        <is>
          <t>EFECTIVO</t>
        </is>
      </c>
      <c r="J125" s="5" t="inlineStr">
        <is>
          <t>2362 MARILYN LESLIE VIDAL RIOS</t>
        </is>
      </c>
    </row>
    <row r="126">
      <c r="A126" s="11" t="inlineStr">
        <is>
          <t>SAP</t>
        </is>
      </c>
      <c r="B126" s="3" t="n"/>
      <c r="C126" s="3" t="n"/>
      <c r="D126" s="7" t="n"/>
      <c r="E126" s="8" t="n"/>
      <c r="H126" s="9" t="n"/>
      <c r="I126" s="10" t="n"/>
      <c r="J126" s="5" t="n"/>
    </row>
    <row r="127" ht="15.75" customHeight="1">
      <c r="A127" s="13" t="inlineStr">
        <is>
          <t>FECHA</t>
        </is>
      </c>
      <c r="B127" s="13" t="inlineStr">
        <is>
          <t>CIERRE DE CAJA</t>
        </is>
      </c>
      <c r="C127" s="13" t="inlineStr">
        <is>
          <t>IMPORTE</t>
        </is>
      </c>
      <c r="D127" s="28" t="n">
        <v>112576486</v>
      </c>
      <c r="E127" s="14" t="n">
        <v>112576590</v>
      </c>
      <c r="H127" s="9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30">
      <c r="A130" s="1" t="inlineStr">
        <is>
          <t>Cierre Caja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3" t="inlineStr">
        <is>
          <t>Del 11/01/2022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98" t="inlineStr">
        <is>
          <t>Cierre Caja</t>
        </is>
      </c>
      <c r="B132" s="98" t="inlineStr">
        <is>
          <t>Fecha</t>
        </is>
      </c>
      <c r="C132" s="98" t="inlineStr">
        <is>
          <t>Cajero</t>
        </is>
      </c>
      <c r="D132" s="98" t="inlineStr">
        <is>
          <t>Nro Voucher</t>
        </is>
      </c>
      <c r="E132" s="98" t="inlineStr">
        <is>
          <t>Nro Cuenta</t>
        </is>
      </c>
      <c r="F132" s="98" t="inlineStr">
        <is>
          <t>Tipo Ingreso</t>
        </is>
      </c>
      <c r="G132" s="99" t="n"/>
      <c r="H132" s="100" t="n"/>
      <c r="I132" s="98" t="inlineStr">
        <is>
          <t>TIPO DE INGRESO</t>
        </is>
      </c>
      <c r="J132" s="98" t="inlineStr">
        <is>
          <t>Cobrador</t>
        </is>
      </c>
    </row>
    <row r="133">
      <c r="A133" s="101" t="n"/>
      <c r="B133" s="101" t="n"/>
      <c r="C133" s="101" t="n"/>
      <c r="D133" s="101" t="n"/>
      <c r="E133" s="101" t="n"/>
      <c r="F133" s="4" t="inlineStr">
        <is>
          <t>EFECTIVO</t>
        </is>
      </c>
      <c r="G133" s="4" t="inlineStr">
        <is>
          <t>CHEQUE</t>
        </is>
      </c>
      <c r="H133" s="4" t="inlineStr">
        <is>
          <t>TRANSFERENCIA</t>
        </is>
      </c>
      <c r="I133" s="101" t="n"/>
      <c r="J133" s="101" t="n"/>
    </row>
    <row r="134">
      <c r="A134" s="5" t="n"/>
      <c r="B134" s="6" t="n"/>
      <c r="C134" s="5" t="n"/>
      <c r="D134" s="7" t="n"/>
      <c r="E134" s="8" t="n"/>
      <c r="F134" s="9" t="n"/>
      <c r="I134" s="10" t="n"/>
      <c r="J134" s="5" t="n"/>
    </row>
    <row r="135">
      <c r="A135" s="5" t="n"/>
      <c r="B135" s="6" t="n"/>
      <c r="C135" s="5" t="n"/>
      <c r="D135" s="7" t="n"/>
      <c r="E135" s="8" t="n"/>
      <c r="F135" s="9" t="n"/>
      <c r="I135" s="10" t="n"/>
      <c r="J135" s="5" t="n"/>
    </row>
    <row r="136">
      <c r="A136" s="11" t="inlineStr">
        <is>
          <t>SAP</t>
        </is>
      </c>
      <c r="B136" s="3" t="n"/>
      <c r="C136" s="3" t="n"/>
      <c r="D136" s="7" t="n"/>
      <c r="E136" s="8" t="n"/>
      <c r="H136" s="9" t="n"/>
      <c r="I136" s="10" t="n"/>
      <c r="J136" s="8" t="n"/>
    </row>
    <row r="137" ht="15.75" customHeight="1">
      <c r="A137" s="13" t="inlineStr">
        <is>
          <t>FECHA</t>
        </is>
      </c>
      <c r="B137" s="13" t="inlineStr">
        <is>
          <t>CIERRE DE CAJA</t>
        </is>
      </c>
      <c r="C137" s="13" t="inlineStr">
        <is>
          <t>IMPORTE</t>
        </is>
      </c>
      <c r="D137" s="28" t="n"/>
      <c r="E137" s="14" t="n"/>
      <c r="H137" s="9" t="n"/>
      <c r="I137" s="10" t="n"/>
      <c r="J137" s="8" t="n"/>
    </row>
    <row r="138">
      <c r="A138" s="40" t="inlineStr">
        <is>
          <t>Se confirmo al dia siguiente.</t>
        </is>
      </c>
      <c r="B138" s="52" t="n"/>
      <c r="C138" s="40" t="n"/>
      <c r="D138" s="7" t="n"/>
      <c r="E138" s="8" t="n"/>
      <c r="H138" s="9" t="n"/>
      <c r="I138" s="10" t="n"/>
      <c r="J138" s="8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12/01/2022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98" t="inlineStr">
        <is>
          <t>Cierre Caja</t>
        </is>
      </c>
      <c r="B142" s="98" t="inlineStr">
        <is>
          <t>Fecha</t>
        </is>
      </c>
      <c r="C142" s="98" t="inlineStr">
        <is>
          <t>Cajero</t>
        </is>
      </c>
      <c r="D142" s="98" t="inlineStr">
        <is>
          <t>Nro Voucher</t>
        </is>
      </c>
      <c r="E142" s="98" t="inlineStr">
        <is>
          <t>Nro Cuenta</t>
        </is>
      </c>
      <c r="F142" s="98" t="inlineStr">
        <is>
          <t>Tipo Ingreso</t>
        </is>
      </c>
      <c r="G142" s="99" t="n"/>
      <c r="H142" s="100" t="n"/>
      <c r="I142" s="98" t="inlineStr">
        <is>
          <t>TIPO DE INGRESO</t>
        </is>
      </c>
      <c r="J142" s="98" t="inlineStr">
        <is>
          <t>Cobrador</t>
        </is>
      </c>
    </row>
    <row r="143">
      <c r="A143" s="101" t="n"/>
      <c r="B143" s="101" t="n"/>
      <c r="C143" s="101" t="n"/>
      <c r="D143" s="101" t="n"/>
      <c r="E143" s="101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101" t="n"/>
      <c r="J143" s="101" t="n"/>
    </row>
    <row r="144">
      <c r="A144" s="5" t="inlineStr">
        <is>
          <t>CCAJ-CB12/13/23</t>
        </is>
      </c>
      <c r="B144" s="6" t="n">
        <v>44938.30154921296</v>
      </c>
      <c r="C144" s="5" t="inlineStr">
        <is>
          <t>2279 GIOVANNA ALCOCER PEREDO</t>
        </is>
      </c>
      <c r="D144" s="10" t="n"/>
      <c r="E144" s="8" t="n"/>
      <c r="F144" s="9" t="n">
        <v>10683.18</v>
      </c>
      <c r="I144" s="10" t="inlineStr">
        <is>
          <t>EFECTIVO</t>
        </is>
      </c>
      <c r="J144" s="5" t="inlineStr">
        <is>
          <t>2279 GIOVANNA ALCOCER PEREDO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H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28" t="n">
        <v>112584035</v>
      </c>
      <c r="E146" s="14" t="n">
        <v>112584190</v>
      </c>
      <c r="H146" s="9" t="n"/>
      <c r="I146" s="10" t="n"/>
      <c r="J146" s="5" t="n"/>
    </row>
    <row r="150">
      <c r="A150" s="26" t="inlineStr">
        <is>
          <t xml:space="preserve">se confirmo al dia siguiente </t>
        </is>
      </c>
    </row>
    <row r="152">
      <c r="A152" s="5" t="inlineStr">
        <is>
          <t>CCAJ-CB12/14/23</t>
        </is>
      </c>
      <c r="B152" s="6" t="n">
        <v>44938.79663672454</v>
      </c>
      <c r="C152" s="5" t="inlineStr">
        <is>
          <t>2279 GIOVANNA ALCOCER PEREDO</t>
        </is>
      </c>
      <c r="D152" s="7" t="n"/>
      <c r="E152" s="8" t="n"/>
      <c r="F152" s="9" t="n">
        <v>9847.5</v>
      </c>
      <c r="I152" s="10" t="inlineStr">
        <is>
          <t>EFECTIVO</t>
        </is>
      </c>
      <c r="J152" s="5" t="inlineStr">
        <is>
          <t>2279 GIOVANNA ALCOCER PEREDO</t>
        </is>
      </c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8" t="n"/>
    </row>
    <row r="154" ht="15.75" customHeight="1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28" t="n">
        <v>112587046</v>
      </c>
      <c r="E154" s="14" t="n">
        <v>112587223</v>
      </c>
      <c r="F154" s="9" t="n"/>
      <c r="I154" s="10" t="n"/>
      <c r="J154" s="8" t="n"/>
    </row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13/01/2022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8" t="inlineStr">
        <is>
          <t>Cierre Caja</t>
        </is>
      </c>
      <c r="B159" s="98" t="inlineStr">
        <is>
          <t>Fecha</t>
        </is>
      </c>
      <c r="C159" s="98" t="inlineStr">
        <is>
          <t>Cajero</t>
        </is>
      </c>
      <c r="D159" s="98" t="inlineStr">
        <is>
          <t>Nro Voucher</t>
        </is>
      </c>
      <c r="E159" s="98" t="inlineStr">
        <is>
          <t>Nro Cuenta</t>
        </is>
      </c>
      <c r="F159" s="98" t="inlineStr">
        <is>
          <t>Tipo Ingreso</t>
        </is>
      </c>
      <c r="G159" s="99" t="n"/>
      <c r="H159" s="100" t="n"/>
      <c r="I159" s="98" t="inlineStr">
        <is>
          <t>TIPO DE INGRESO</t>
        </is>
      </c>
      <c r="J159" s="98" t="inlineStr">
        <is>
          <t>Cobrador</t>
        </is>
      </c>
    </row>
    <row r="160">
      <c r="A160" s="101" t="n"/>
      <c r="B160" s="101" t="n"/>
      <c r="C160" s="101" t="n"/>
      <c r="D160" s="101" t="n"/>
      <c r="E160" s="101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101" t="n"/>
      <c r="J160" s="101" t="n"/>
    </row>
    <row r="161">
      <c r="A161" s="5" t="inlineStr">
        <is>
          <t>CCAJ-CB12/15/23</t>
        </is>
      </c>
      <c r="B161" s="6" t="n">
        <v>44939.7973361574</v>
      </c>
      <c r="C161" s="5" t="inlineStr">
        <is>
          <t>2279 GIOVANNA ALCOCER PEREDO</t>
        </is>
      </c>
      <c r="D161" s="7" t="n"/>
      <c r="E161" s="8" t="n"/>
      <c r="F161" s="9" t="n">
        <v>11694.67</v>
      </c>
      <c r="I161" s="10" t="inlineStr">
        <is>
          <t>EFECTIVO</t>
        </is>
      </c>
      <c r="J161" s="5" t="inlineStr">
        <is>
          <t>2279 GIOVANNA ALCOCER PEREDO</t>
        </is>
      </c>
    </row>
    <row r="162">
      <c r="A162" s="11" t="inlineStr">
        <is>
          <t>SAP</t>
        </is>
      </c>
      <c r="B162" s="3" t="n"/>
      <c r="C162" s="3" t="n"/>
      <c r="D162" s="7" t="n"/>
      <c r="E162" s="8" t="n"/>
      <c r="H162" s="9" t="n"/>
      <c r="I162" s="5" t="n"/>
      <c r="J162" s="8" t="n"/>
    </row>
    <row r="163" ht="15.75" customHeight="1">
      <c r="A163" s="13" t="inlineStr">
        <is>
          <t>FECHA</t>
        </is>
      </c>
      <c r="B163" s="13" t="inlineStr">
        <is>
          <t>CIERRE DE CAJA</t>
        </is>
      </c>
      <c r="C163" s="13" t="inlineStr">
        <is>
          <t>IMPORTE</t>
        </is>
      </c>
      <c r="D163" s="28" t="n">
        <v>112587047</v>
      </c>
      <c r="E163" s="14" t="n">
        <v>112587224</v>
      </c>
      <c r="H163" s="9" t="n"/>
      <c r="I163" s="5" t="n"/>
      <c r="J163" s="8" t="n"/>
    </row>
    <row r="164">
      <c r="A164" s="5" t="n"/>
      <c r="B164" s="6" t="n"/>
      <c r="C164" s="5" t="n"/>
      <c r="D164" s="8" t="n"/>
      <c r="H164" s="9" t="n"/>
      <c r="I164" s="5" t="n"/>
      <c r="J164" s="8" t="n"/>
    </row>
    <row r="165">
      <c r="A165" s="5" t="n"/>
      <c r="B165" s="6" t="n"/>
      <c r="C165" s="5" t="n"/>
      <c r="D165" s="7" t="n"/>
      <c r="E165" s="8" t="n"/>
      <c r="H165" s="9" t="n"/>
      <c r="I165" s="5" t="n"/>
      <c r="J165" s="8" t="n"/>
    </row>
    <row r="166">
      <c r="A166" s="11" t="inlineStr">
        <is>
          <t>SAP</t>
        </is>
      </c>
      <c r="B166" s="3" t="n"/>
      <c r="C166" s="3" t="n"/>
      <c r="D166" s="7" t="n"/>
      <c r="E166" s="8" t="n"/>
      <c r="H166" s="9" t="n"/>
      <c r="I166" s="5" t="n"/>
      <c r="J166" s="8" t="n"/>
    </row>
    <row r="167">
      <c r="A167" s="13" t="inlineStr">
        <is>
          <t>FECHA</t>
        </is>
      </c>
      <c r="B167" s="13" t="inlineStr">
        <is>
          <t>CIERRE DE CAJA</t>
        </is>
      </c>
      <c r="C167" s="13" t="inlineStr">
        <is>
          <t>IMPORTE</t>
        </is>
      </c>
      <c r="D167" s="7" t="n"/>
      <c r="E167" s="8" t="n"/>
      <c r="H167" s="9" t="n"/>
      <c r="I167" s="5" t="n"/>
      <c r="J167" s="8" t="n"/>
    </row>
    <row r="168">
      <c r="A168" s="17" t="inlineStr">
        <is>
          <t>NO HUBO 2 CIERRES DE CAJA DEBIDO A VACACION CAJERA GIOVANA ALCOCER (OBS.)</t>
        </is>
      </c>
      <c r="B168" s="30" t="n"/>
      <c r="C168" s="30" t="n"/>
      <c r="D168" s="30" t="n"/>
    </row>
    <row r="170">
      <c r="A170" s="1" t="inlineStr">
        <is>
          <t>Cierre Caja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3" t="inlineStr">
        <is>
          <t>Del 14/01/2022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98" t="inlineStr">
        <is>
          <t>Cierre Caja</t>
        </is>
      </c>
      <c r="B172" s="98" t="inlineStr">
        <is>
          <t>Fecha</t>
        </is>
      </c>
      <c r="C172" s="98" t="inlineStr">
        <is>
          <t>Cajero</t>
        </is>
      </c>
      <c r="D172" s="98" t="inlineStr">
        <is>
          <t>Nro Voucher</t>
        </is>
      </c>
      <c r="E172" s="98" t="inlineStr">
        <is>
          <t>Nro Cuenta</t>
        </is>
      </c>
      <c r="F172" s="98" t="inlineStr">
        <is>
          <t>Tipo Ingreso</t>
        </is>
      </c>
      <c r="G172" s="99" t="n"/>
      <c r="H172" s="100" t="n"/>
      <c r="I172" s="98" t="inlineStr">
        <is>
          <t>TIPO DE INGRESO</t>
        </is>
      </c>
      <c r="J172" s="98" t="inlineStr">
        <is>
          <t>Cobrador</t>
        </is>
      </c>
    </row>
    <row r="173">
      <c r="A173" s="101" t="n"/>
      <c r="B173" s="101" t="n"/>
      <c r="C173" s="101" t="n"/>
      <c r="D173" s="101" t="n"/>
      <c r="E173" s="101" t="n"/>
      <c r="F173" s="4" t="inlineStr">
        <is>
          <t>EFECTIVO</t>
        </is>
      </c>
      <c r="G173" s="4" t="inlineStr">
        <is>
          <t>CHEQUE</t>
        </is>
      </c>
      <c r="H173" s="4" t="inlineStr">
        <is>
          <t>TRANSFERENCIA</t>
        </is>
      </c>
      <c r="I173" s="101" t="n"/>
      <c r="J173" s="101" t="n"/>
    </row>
    <row r="174">
      <c r="A174" s="5" t="inlineStr">
        <is>
          <t>CCAJ-CB12/16/23</t>
        </is>
      </c>
      <c r="B174" s="6" t="n">
        <v>44940.59831770833</v>
      </c>
      <c r="C174" s="5" t="inlineStr">
        <is>
          <t>2362 MARILYN LESLIE VIDAL RIOS</t>
        </is>
      </c>
      <c r="D174" s="7" t="n"/>
      <c r="E174" s="8" t="n"/>
      <c r="F174" s="9" t="n">
        <v>18697.56</v>
      </c>
      <c r="I174" s="10" t="inlineStr">
        <is>
          <t>EFECTIVO</t>
        </is>
      </c>
      <c r="J174" s="5" t="inlineStr">
        <is>
          <t>2362 MARILYN LESLIE VIDAL RIOS</t>
        </is>
      </c>
    </row>
    <row r="175">
      <c r="A175" s="5" t="inlineStr">
        <is>
          <t>CCAJ-CB12/16/23</t>
        </is>
      </c>
      <c r="B175" s="6" t="n">
        <v>44940.59831770833</v>
      </c>
      <c r="C175" s="5" t="inlineStr">
        <is>
          <t>2362 MARILYN LESLIE VIDAL RIOS</t>
        </is>
      </c>
      <c r="D175" s="7" t="n"/>
      <c r="E175" s="8" t="n"/>
      <c r="H175" s="9" t="n">
        <v>83.36</v>
      </c>
      <c r="I175" s="5" t="inlineStr">
        <is>
          <t>TARJETA DE DÉBITO/CRÉDITO</t>
        </is>
      </c>
      <c r="J175" s="5" t="inlineStr">
        <is>
          <t>2362 MARILYN LESLIE VIDAL RIOS</t>
        </is>
      </c>
    </row>
    <row r="176">
      <c r="A176" s="11" t="inlineStr">
        <is>
          <t>SAP</t>
        </is>
      </c>
      <c r="B176" s="3" t="n"/>
      <c r="C176" s="3" t="n"/>
      <c r="D176" s="7" t="n"/>
      <c r="E176" s="8" t="n"/>
      <c r="H176" s="9" t="n"/>
      <c r="I176" s="5" t="n"/>
      <c r="J176" s="8" t="n"/>
    </row>
    <row r="177" ht="15.75" customHeight="1">
      <c r="A177" s="13" t="inlineStr">
        <is>
          <t>FECHA</t>
        </is>
      </c>
      <c r="B177" s="13" t="inlineStr">
        <is>
          <t>CIERRE DE CAJA</t>
        </is>
      </c>
      <c r="C177" s="13" t="inlineStr">
        <is>
          <t>IMPORTE</t>
        </is>
      </c>
      <c r="D177" s="28" t="n">
        <v>112600287</v>
      </c>
      <c r="E177" s="14" t="n">
        <v>112603527</v>
      </c>
      <c r="H177" s="9" t="n"/>
      <c r="I177" s="5" t="n"/>
      <c r="J177" s="8" t="n"/>
    </row>
    <row r="180">
      <c r="A180" s="11" t="inlineStr">
        <is>
          <t>SAP</t>
        </is>
      </c>
      <c r="B180" s="3" t="n"/>
      <c r="C180" s="3" t="n"/>
      <c r="D180" s="7" t="n"/>
      <c r="E180" s="8" t="n"/>
      <c r="H180" s="9" t="n"/>
      <c r="I180" s="5" t="n"/>
      <c r="J180" s="8" t="n"/>
    </row>
    <row r="18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7" t="n"/>
      <c r="E181" s="8" t="n"/>
      <c r="H181" s="9" t="n"/>
      <c r="I181" s="5" t="n"/>
      <c r="J181" s="8" t="n"/>
    </row>
    <row r="182">
      <c r="A182" s="17" t="inlineStr">
        <is>
          <t>NO HUBO 2 CIERRES DE CAJA POR VACACION CAJERA GIOVANA ALCOCER S/G CORREO DEL 30/01/2023 DEL 14-28/01</t>
        </is>
      </c>
      <c r="B182" s="30" t="n"/>
      <c r="C182" s="30" t="n"/>
      <c r="D182" s="30" t="n"/>
      <c r="E182" s="30" t="n"/>
      <c r="F182" s="30" t="n"/>
      <c r="G182" s="30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16/01/2022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8" t="inlineStr">
        <is>
          <t>Cierre Caja</t>
        </is>
      </c>
      <c r="B186" s="98" t="inlineStr">
        <is>
          <t>Fecha</t>
        </is>
      </c>
      <c r="C186" s="98" t="inlineStr">
        <is>
          <t>Cajero</t>
        </is>
      </c>
      <c r="D186" s="98" t="inlineStr">
        <is>
          <t>Nro Voucher</t>
        </is>
      </c>
      <c r="E186" s="98" t="inlineStr">
        <is>
          <t>Nro Cuenta</t>
        </is>
      </c>
      <c r="F186" s="98" t="inlineStr">
        <is>
          <t>Tipo Ingreso</t>
        </is>
      </c>
      <c r="G186" s="99" t="n"/>
      <c r="H186" s="100" t="n"/>
      <c r="I186" s="98" t="inlineStr">
        <is>
          <t>TIPO DE INGRESO</t>
        </is>
      </c>
      <c r="J186" s="98" t="inlineStr">
        <is>
          <t>Cobrador</t>
        </is>
      </c>
    </row>
    <row r="187">
      <c r="A187" s="101" t="n"/>
      <c r="B187" s="101" t="n"/>
      <c r="C187" s="101" t="n"/>
      <c r="D187" s="101" t="n"/>
      <c r="E187" s="101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101" t="n"/>
      <c r="J187" s="101" t="n"/>
    </row>
    <row r="188">
      <c r="A188" s="5" t="inlineStr">
        <is>
          <t>CCAJ-CB12/17/23</t>
        </is>
      </c>
      <c r="B188" s="6" t="n">
        <v>44942.7931572801</v>
      </c>
      <c r="C188" s="5" t="inlineStr">
        <is>
          <t>2362 MARILYN LESLIE VIDAL RIOS</t>
        </is>
      </c>
      <c r="D188" s="7" t="n"/>
      <c r="E188" s="8" t="n"/>
      <c r="F188" s="9" t="n">
        <v>10812.85</v>
      </c>
      <c r="I188" s="10" t="inlineStr">
        <is>
          <t>EFECTIVO</t>
        </is>
      </c>
      <c r="J188" s="5" t="inlineStr">
        <is>
          <t>2362 MARILYN LESLIE VIDAL RIOS</t>
        </is>
      </c>
    </row>
    <row r="189">
      <c r="A189" s="5" t="inlineStr">
        <is>
          <t>CCAJ-CB12/17/23</t>
        </is>
      </c>
      <c r="B189" s="6" t="n">
        <v>44942.7931572801</v>
      </c>
      <c r="C189" s="5" t="inlineStr">
        <is>
          <t>2362 MARILYN LESLIE VIDAL RIOS</t>
        </is>
      </c>
      <c r="D189" s="7" t="n"/>
      <c r="E189" s="8" t="n"/>
      <c r="H189" s="9" t="n">
        <v>310.14</v>
      </c>
      <c r="I189" s="5" t="inlineStr">
        <is>
          <t>TARJETA DE DÉBITO/CRÉDITO</t>
        </is>
      </c>
      <c r="J189" s="5" t="inlineStr">
        <is>
          <t>2362 MARILYN LESLIE VIDAL RIOS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H190" s="9" t="n"/>
      <c r="I190" s="10" t="n"/>
      <c r="J190" s="5" t="n"/>
    </row>
    <row r="191" ht="15.75" customHeight="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8" t="n">
        <v>112609978</v>
      </c>
      <c r="E191" s="14" t="n">
        <v>112610143</v>
      </c>
      <c r="H191" s="9" t="n"/>
      <c r="I191" s="10" t="n"/>
      <c r="J191" s="5" t="n"/>
    </row>
    <row r="194">
      <c r="A194" s="11" t="inlineStr">
        <is>
          <t>SAP</t>
        </is>
      </c>
      <c r="B194" s="3" t="n"/>
      <c r="C194" s="3" t="n"/>
      <c r="D194" s="7" t="n"/>
      <c r="E194" s="8" t="n"/>
      <c r="H194" s="9" t="n"/>
      <c r="I194" s="5" t="n"/>
      <c r="J194" s="8" t="n"/>
    </row>
    <row r="195">
      <c r="A195" s="13" t="inlineStr">
        <is>
          <t>FECHA</t>
        </is>
      </c>
      <c r="B195" s="13" t="inlineStr">
        <is>
          <t>CIERRE DE CAJA</t>
        </is>
      </c>
      <c r="C195" s="13" t="inlineStr">
        <is>
          <t>IMPORTE</t>
        </is>
      </c>
      <c r="D195" s="7" t="n"/>
      <c r="E195" s="8" t="n"/>
      <c r="H195" s="9" t="n"/>
      <c r="I195" s="5" t="n"/>
      <c r="J195" s="8" t="n"/>
    </row>
    <row r="196">
      <c r="A196" s="17" t="inlineStr">
        <is>
          <t>NO HUBO 2 CIERRES DE CAJA POR VACACION CAJERA GIOVANA ALCOCER S/G CORREO DEL 30/01/2023 DEL 14-28/01</t>
        </is>
      </c>
      <c r="B196" s="30" t="n"/>
      <c r="C196" s="30" t="n"/>
      <c r="D196" s="30" t="n"/>
      <c r="E196" s="30" t="n"/>
      <c r="F196" s="30" t="n"/>
      <c r="G196" s="30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17/01/2022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98" t="inlineStr">
        <is>
          <t>Cierre Caja</t>
        </is>
      </c>
      <c r="B200" s="98" t="inlineStr">
        <is>
          <t>Fecha</t>
        </is>
      </c>
      <c r="C200" s="98" t="inlineStr">
        <is>
          <t>Cajero</t>
        </is>
      </c>
      <c r="D200" s="98" t="inlineStr">
        <is>
          <t>Nro Voucher</t>
        </is>
      </c>
      <c r="E200" s="98" t="inlineStr">
        <is>
          <t>Nro Cuenta</t>
        </is>
      </c>
      <c r="F200" s="98" t="inlineStr">
        <is>
          <t>Tipo Ingreso</t>
        </is>
      </c>
      <c r="G200" s="99" t="n"/>
      <c r="H200" s="100" t="n"/>
      <c r="I200" s="98" t="inlineStr">
        <is>
          <t>TIPO DE INGRESO</t>
        </is>
      </c>
      <c r="J200" s="98" t="inlineStr">
        <is>
          <t>Cobrador</t>
        </is>
      </c>
    </row>
    <row r="201">
      <c r="A201" s="101" t="n"/>
      <c r="B201" s="101" t="n"/>
      <c r="C201" s="101" t="n"/>
      <c r="D201" s="101" t="n"/>
      <c r="E201" s="101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101" t="n"/>
      <c r="J201" s="101" t="n"/>
    </row>
    <row r="202">
      <c r="A202" s="5" t="inlineStr">
        <is>
          <t>CCAJ-CB12/18/23</t>
        </is>
      </c>
      <c r="B202" s="6" t="n">
        <v>44943.79472745371</v>
      </c>
      <c r="C202" s="5" t="inlineStr">
        <is>
          <t>2362 MARILYN LESLIE VIDAL RIOS</t>
        </is>
      </c>
      <c r="D202" s="7" t="n"/>
      <c r="E202" s="8" t="n"/>
      <c r="F202" s="9" t="n">
        <v>10581.28</v>
      </c>
      <c r="I202" s="10" t="inlineStr">
        <is>
          <t>EFECTIVO</t>
        </is>
      </c>
      <c r="J202" s="5" t="inlineStr">
        <is>
          <t>2362 MARILYN LESLIE VIDAL RIOS</t>
        </is>
      </c>
    </row>
    <row r="203">
      <c r="A203" s="5" t="inlineStr">
        <is>
          <t>CCAJ-CB12/18/23</t>
        </is>
      </c>
      <c r="B203" s="6" t="n">
        <v>44943.79472745371</v>
      </c>
      <c r="C203" s="5" t="inlineStr">
        <is>
          <t>2362 MARILYN LESLIE VIDAL RIOS</t>
        </is>
      </c>
      <c r="D203" s="7" t="n"/>
      <c r="E203" s="8" t="n"/>
      <c r="H203" s="9" t="n">
        <v>56</v>
      </c>
      <c r="I203" s="5" t="inlineStr">
        <is>
          <t>TARJETA DE DÉBITO/CRÉDITO</t>
        </is>
      </c>
      <c r="J203" s="5" t="inlineStr">
        <is>
          <t>2362 MARILYN LESLIE VIDAL RIOS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G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28" t="n">
        <v>112617167</v>
      </c>
      <c r="E205" s="14" t="n">
        <v>112617435</v>
      </c>
      <c r="G205" s="9" t="n"/>
      <c r="I205" s="10" t="n"/>
      <c r="J205" s="5" t="n"/>
    </row>
    <row r="207" ht="15.75" customHeight="1">
      <c r="A207" s="30" t="inlineStr">
        <is>
          <t xml:space="preserve"> CCAJ-TA06/13/23</t>
        </is>
      </c>
      <c r="B207" s="30" t="inlineStr">
        <is>
          <t>5.302,70-</t>
        </is>
      </c>
      <c r="C207" s="43" t="n">
        <v>112617436</v>
      </c>
      <c r="D207" s="17" t="inlineStr">
        <is>
          <t>DOC. DE REVERSION</t>
        </is>
      </c>
      <c r="E207" s="30" t="n"/>
    </row>
    <row r="209">
      <c r="A209" s="11" t="inlineStr">
        <is>
          <t>SAP</t>
        </is>
      </c>
      <c r="B209" s="3" t="n"/>
      <c r="C209" s="3" t="n"/>
      <c r="D209" s="7" t="n"/>
      <c r="E209" s="8" t="n"/>
      <c r="H209" s="9" t="n"/>
      <c r="I209" s="5" t="n"/>
      <c r="J209" s="8" t="n"/>
    </row>
    <row r="210">
      <c r="A210" s="13" t="inlineStr">
        <is>
          <t>FECHA</t>
        </is>
      </c>
      <c r="B210" s="13" t="inlineStr">
        <is>
          <t>CIERRE DE CAJA</t>
        </is>
      </c>
      <c r="C210" s="13" t="inlineStr">
        <is>
          <t>IMPORTE</t>
        </is>
      </c>
      <c r="D210" s="7" t="n"/>
      <c r="E210" s="8" t="n"/>
      <c r="H210" s="9" t="n"/>
      <c r="I210" s="5" t="n"/>
      <c r="J210" s="8" t="n"/>
    </row>
    <row r="211">
      <c r="A211" s="17" t="inlineStr">
        <is>
          <t>NO HUBO 2 CIERRES DE CAJA POR VACACION CAJERA GIOVANA ALCOCER S/G CORREO DEL 30/01/2023 DEL 14-28/01</t>
        </is>
      </c>
      <c r="B211" s="30" t="n"/>
      <c r="C211" s="30" t="n"/>
      <c r="D211" s="30" t="n"/>
      <c r="E211" s="30" t="n"/>
      <c r="F211" s="30" t="n"/>
      <c r="G211" s="30" t="n"/>
    </row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18/01/2022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8" t="inlineStr">
        <is>
          <t>Cierre Caja</t>
        </is>
      </c>
      <c r="B215" s="98" t="inlineStr">
        <is>
          <t>Fecha</t>
        </is>
      </c>
      <c r="C215" s="98" t="inlineStr">
        <is>
          <t>Cajero</t>
        </is>
      </c>
      <c r="D215" s="98" t="inlineStr">
        <is>
          <t>Nro Voucher</t>
        </is>
      </c>
      <c r="E215" s="98" t="inlineStr">
        <is>
          <t>Nro Cuenta</t>
        </is>
      </c>
      <c r="F215" s="98" t="inlineStr">
        <is>
          <t>Tipo Ingreso</t>
        </is>
      </c>
      <c r="G215" s="99" t="n"/>
      <c r="H215" s="100" t="n"/>
      <c r="I215" s="98" t="inlineStr">
        <is>
          <t>TIPO DE INGRESO</t>
        </is>
      </c>
      <c r="J215" s="98" t="inlineStr">
        <is>
          <t>Cobrador</t>
        </is>
      </c>
    </row>
    <row r="216">
      <c r="A216" s="101" t="n"/>
      <c r="B216" s="101" t="n"/>
      <c r="C216" s="101" t="n"/>
      <c r="D216" s="101" t="n"/>
      <c r="E216" s="101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101" t="n"/>
      <c r="J216" s="101" t="n"/>
    </row>
    <row r="217">
      <c r="A217" s="5" t="inlineStr">
        <is>
          <t>CCAJ-CB12/19/23</t>
        </is>
      </c>
      <c r="B217" s="6" t="n">
        <v>44944.79619744213</v>
      </c>
      <c r="C217" s="5" t="inlineStr">
        <is>
          <t>2362 MARILYN LESLIE VIDAL RIOS</t>
        </is>
      </c>
      <c r="D217" s="7" t="n"/>
      <c r="E217" s="8" t="n"/>
      <c r="F217" s="9" t="n">
        <v>9768.030000000001</v>
      </c>
      <c r="I217" s="10" t="inlineStr">
        <is>
          <t>EFECTIVO</t>
        </is>
      </c>
      <c r="J217" s="5" t="inlineStr">
        <is>
          <t>2362 MARILYN LESLIE VIDAL RIOS</t>
        </is>
      </c>
    </row>
    <row r="218">
      <c r="A218" s="5" t="inlineStr">
        <is>
          <t>CCAJ-CB12/19/23</t>
        </is>
      </c>
      <c r="B218" s="6" t="n">
        <v>44944.79619744213</v>
      </c>
      <c r="C218" s="5" t="inlineStr">
        <is>
          <t>2362 MARILYN LESLIE VIDAL RIOS</t>
        </is>
      </c>
      <c r="D218" s="7" t="n"/>
      <c r="E218" s="8" t="n"/>
      <c r="H218" s="9" t="n">
        <v>106.03</v>
      </c>
      <c r="I218" s="5" t="inlineStr">
        <is>
          <t>TARJETA DE DÉBITO/CRÉDI</t>
        </is>
      </c>
      <c r="J218" s="5" t="inlineStr">
        <is>
          <t>2362 MARILYN LESLIE VIDAL RIOS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F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28" t="n">
        <v>112624962</v>
      </c>
      <c r="E220" s="14" t="n">
        <v>112625162</v>
      </c>
      <c r="F220" s="9" t="n"/>
      <c r="I220" s="10" t="n"/>
      <c r="J220" s="5" t="n"/>
    </row>
    <row r="223">
      <c r="A223" s="11" t="inlineStr">
        <is>
          <t>SAP</t>
        </is>
      </c>
      <c r="B223" s="3" t="n"/>
      <c r="C223" s="3" t="n"/>
      <c r="D223" s="7" t="n"/>
      <c r="E223" s="8" t="n"/>
      <c r="H223" s="9" t="n"/>
      <c r="I223" s="5" t="n"/>
      <c r="J223" s="8" t="n"/>
    </row>
    <row r="224">
      <c r="A224" s="13" t="inlineStr">
        <is>
          <t>FECHA</t>
        </is>
      </c>
      <c r="B224" s="13" t="inlineStr">
        <is>
          <t>CIERRE DE CAJA</t>
        </is>
      </c>
      <c r="C224" s="13" t="inlineStr">
        <is>
          <t>IMPORTE</t>
        </is>
      </c>
      <c r="D224" s="7" t="n"/>
      <c r="E224" s="8" t="n"/>
      <c r="H224" s="9" t="n"/>
      <c r="I224" s="5" t="n"/>
      <c r="J224" s="8" t="n"/>
    </row>
    <row r="225">
      <c r="A225" s="17" t="inlineStr">
        <is>
          <t>NO HUBO 2 CIERRES DE CAJA POR VACACION CAJERA GIOVANA ALCOCER S/G CORREO DEL 30/01/2023 DEL 14-28/01</t>
        </is>
      </c>
      <c r="B225" s="30" t="n"/>
      <c r="C225" s="30" t="n"/>
      <c r="D225" s="30" t="n"/>
      <c r="E225" s="30" t="n"/>
      <c r="F225" s="30" t="n"/>
      <c r="G225" s="30" t="n"/>
    </row>
    <row r="227">
      <c r="A227" s="1" t="inlineStr">
        <is>
          <t>Cierre Caja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3" t="inlineStr">
        <is>
          <t>Del 19/01/2022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98" t="inlineStr">
        <is>
          <t>Cierre Caja</t>
        </is>
      </c>
      <c r="B229" s="98" t="inlineStr">
        <is>
          <t>Fecha</t>
        </is>
      </c>
      <c r="C229" s="98" t="inlineStr">
        <is>
          <t>Cajero</t>
        </is>
      </c>
      <c r="D229" s="98" t="inlineStr">
        <is>
          <t>Nro Voucher</t>
        </is>
      </c>
      <c r="E229" s="98" t="inlineStr">
        <is>
          <t>Nro Cuenta</t>
        </is>
      </c>
      <c r="F229" s="98" t="inlineStr">
        <is>
          <t>Tipo Ingreso</t>
        </is>
      </c>
      <c r="G229" s="99" t="n"/>
      <c r="H229" s="100" t="n"/>
      <c r="I229" s="98" t="inlineStr">
        <is>
          <t>TIPO DE INGRESO</t>
        </is>
      </c>
      <c r="J229" s="98" t="inlineStr">
        <is>
          <t>Cobrador</t>
        </is>
      </c>
    </row>
    <row r="230">
      <c r="A230" s="101" t="n"/>
      <c r="B230" s="101" t="n"/>
      <c r="C230" s="101" t="n"/>
      <c r="D230" s="101" t="n"/>
      <c r="E230" s="101" t="n"/>
      <c r="F230" s="4" t="inlineStr">
        <is>
          <t>EFECTIVO</t>
        </is>
      </c>
      <c r="G230" s="4" t="inlineStr">
        <is>
          <t>CHEQUE</t>
        </is>
      </c>
      <c r="H230" s="4" t="inlineStr">
        <is>
          <t>TRANSFERENCIA</t>
        </is>
      </c>
      <c r="I230" s="101" t="n"/>
      <c r="J230" s="101" t="n"/>
    </row>
    <row r="231">
      <c r="A231" s="5" t="inlineStr">
        <is>
          <t>CCAJ-CB12/20/23</t>
        </is>
      </c>
      <c r="B231" s="6" t="n">
        <v>44945.79472212963</v>
      </c>
      <c r="C231" s="5" t="inlineStr">
        <is>
          <t>2362 MARILYN LESLIE VIDAL RIOS</t>
        </is>
      </c>
      <c r="D231" s="7" t="n"/>
      <c r="E231" s="8" t="n"/>
      <c r="F231" s="9" t="n">
        <v>11694.1</v>
      </c>
      <c r="I231" s="10" t="inlineStr">
        <is>
          <t>EFECTIVO</t>
        </is>
      </c>
      <c r="J231" s="5" t="inlineStr">
        <is>
          <t>2362 MARILYN LESLIE VIDAL RIOS</t>
        </is>
      </c>
    </row>
    <row r="232">
      <c r="A232" s="11" t="inlineStr">
        <is>
          <t>SAP</t>
        </is>
      </c>
      <c r="B232" s="3" t="n"/>
      <c r="C232" s="3" t="n"/>
      <c r="D232" s="7" t="n"/>
      <c r="E232" s="8" t="n"/>
      <c r="H232" s="9" t="n"/>
      <c r="I232" s="10" t="n"/>
      <c r="J232" s="5" t="n"/>
    </row>
    <row r="233" ht="15.75" customHeight="1">
      <c r="A233" s="13" t="inlineStr">
        <is>
          <t>FECHA</t>
        </is>
      </c>
      <c r="B233" s="13" t="inlineStr">
        <is>
          <t>CIERRE DE CAJA</t>
        </is>
      </c>
      <c r="C233" s="13" t="inlineStr">
        <is>
          <t>IMPORTE</t>
        </is>
      </c>
      <c r="D233" s="28" t="n">
        <v>112630781</v>
      </c>
      <c r="E233" s="14" t="n">
        <v>112636336</v>
      </c>
      <c r="H233" s="9" t="n"/>
      <c r="I233" s="10" t="n"/>
      <c r="J233" s="5" t="n"/>
    </row>
    <row r="236">
      <c r="A236" s="11" t="inlineStr">
        <is>
          <t>SAP</t>
        </is>
      </c>
      <c r="B236" s="3" t="n"/>
      <c r="C236" s="3" t="n"/>
      <c r="D236" s="7" t="n"/>
      <c r="E236" s="8" t="n"/>
      <c r="H236" s="9" t="n"/>
      <c r="I236" s="5" t="n"/>
      <c r="J236" s="8" t="n"/>
    </row>
    <row r="237">
      <c r="A237" s="13" t="inlineStr">
        <is>
          <t>FECHA</t>
        </is>
      </c>
      <c r="B237" s="13" t="inlineStr">
        <is>
          <t>CIERRE DE CAJA</t>
        </is>
      </c>
      <c r="C237" s="13" t="inlineStr">
        <is>
          <t>IMPORTE</t>
        </is>
      </c>
      <c r="D237" s="7" t="n"/>
      <c r="E237" s="8" t="n"/>
      <c r="H237" s="9" t="n"/>
      <c r="I237" s="5" t="n"/>
      <c r="J237" s="8" t="n"/>
    </row>
    <row r="238">
      <c r="A238" s="17" t="inlineStr">
        <is>
          <t>NO HUBO 2 CIERRES DE CAJA POR VACACION CAJERA GIOVANA ALCOCER S/G CORREO DEL 30/01/2023 DEL 14-28/01</t>
        </is>
      </c>
      <c r="B238" s="30" t="n"/>
      <c r="C238" s="30" t="n"/>
      <c r="D238" s="30" t="n"/>
      <c r="E238" s="30" t="n"/>
      <c r="F238" s="30" t="n"/>
      <c r="G238" s="30" t="n"/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20/01/2023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98" t="inlineStr">
        <is>
          <t>Cierre Caja</t>
        </is>
      </c>
      <c r="B242" s="98" t="inlineStr">
        <is>
          <t>Fecha</t>
        </is>
      </c>
      <c r="C242" s="98" t="inlineStr">
        <is>
          <t>Cajero</t>
        </is>
      </c>
      <c r="D242" s="98" t="inlineStr">
        <is>
          <t>Nro Voucher</t>
        </is>
      </c>
      <c r="E242" s="98" t="inlineStr">
        <is>
          <t>Nro Cuenta</t>
        </is>
      </c>
      <c r="F242" s="98" t="inlineStr">
        <is>
          <t>Tipo Ingreso</t>
        </is>
      </c>
      <c r="G242" s="99" t="n"/>
      <c r="H242" s="100" t="n"/>
      <c r="I242" s="98" t="inlineStr">
        <is>
          <t>TIPO DE INGRESO</t>
        </is>
      </c>
      <c r="J242" s="98" t="inlineStr">
        <is>
          <t>Cobrador</t>
        </is>
      </c>
    </row>
    <row r="243">
      <c r="A243" s="101" t="n"/>
      <c r="B243" s="101" t="n"/>
      <c r="C243" s="101" t="n"/>
      <c r="D243" s="101" t="n"/>
      <c r="E243" s="101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101" t="n"/>
      <c r="J243" s="101" t="n"/>
    </row>
    <row r="244">
      <c r="A244" s="5" t="inlineStr">
        <is>
          <t>CCAJ-CB12/21/23</t>
        </is>
      </c>
      <c r="B244" s="6" t="n">
        <v>44946.79416599537</v>
      </c>
      <c r="C244" s="5" t="inlineStr">
        <is>
          <t>2362 MARILYN LESLIE VIDAL RIOS</t>
        </is>
      </c>
      <c r="D244" s="7" t="n"/>
      <c r="E244" s="8" t="n"/>
      <c r="F244" s="9" t="n">
        <v>10576.66</v>
      </c>
      <c r="I244" s="10" t="inlineStr">
        <is>
          <t>EFECTIVO</t>
        </is>
      </c>
      <c r="J244" s="5" t="inlineStr">
        <is>
          <t>2362 MARILYN LESLIE VIDAL RIOS</t>
        </is>
      </c>
    </row>
    <row r="245">
      <c r="A245" s="11" t="inlineStr">
        <is>
          <t>SAP</t>
        </is>
      </c>
      <c r="B245" s="3" t="n"/>
      <c r="C245" s="3" t="n"/>
      <c r="D245" s="10" t="n"/>
      <c r="E245" s="8" t="n"/>
      <c r="H245" s="9" t="n"/>
      <c r="I245" s="10" t="n"/>
      <c r="J245" s="5" t="n"/>
    </row>
    <row r="246" ht="15.75" customHeight="1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  <c r="D246" s="28" t="n">
        <v>112631088</v>
      </c>
      <c r="E246" s="14" t="n">
        <v>112636337</v>
      </c>
      <c r="H246" s="9" t="n"/>
      <c r="I246" s="10" t="n"/>
      <c r="J246" s="5" t="n"/>
    </row>
    <row r="247">
      <c r="A247" s="5" t="n"/>
      <c r="B247" s="6" t="n"/>
      <c r="C247" s="5" t="n"/>
      <c r="D247" s="7" t="n"/>
      <c r="E247" s="8" t="n"/>
      <c r="H247" s="9" t="n"/>
      <c r="I247" s="10" t="n"/>
      <c r="J247" s="5" t="n"/>
    </row>
    <row r="248">
      <c r="A248" s="5" t="n"/>
      <c r="B248" s="6" t="n"/>
      <c r="C248" s="5" t="n"/>
      <c r="D248" s="7" t="n"/>
      <c r="E248" s="8" t="n"/>
      <c r="H248" s="9" t="n"/>
      <c r="I248" s="10" t="n"/>
      <c r="J248" s="5" t="n"/>
    </row>
    <row r="249">
      <c r="A249" s="11" t="inlineStr">
        <is>
          <t>SAP</t>
        </is>
      </c>
      <c r="B249" s="3" t="n"/>
      <c r="C249" s="3" t="n"/>
      <c r="D249" s="7" t="n"/>
      <c r="E249" s="8" t="n"/>
      <c r="H249" s="9" t="n"/>
      <c r="I249" s="5" t="n"/>
      <c r="J249" s="8" t="n"/>
    </row>
    <row r="250">
      <c r="A250" s="13" t="inlineStr">
        <is>
          <t>FECHA</t>
        </is>
      </c>
      <c r="B250" s="13" t="inlineStr">
        <is>
          <t>CIERRE DE CAJA</t>
        </is>
      </c>
      <c r="C250" s="13" t="inlineStr">
        <is>
          <t>IMPORTE</t>
        </is>
      </c>
      <c r="D250" s="7" t="n"/>
      <c r="E250" s="8" t="n"/>
      <c r="H250" s="9" t="n"/>
      <c r="I250" s="5" t="n"/>
      <c r="J250" s="8" t="n"/>
    </row>
    <row r="251">
      <c r="A251" s="17" t="inlineStr">
        <is>
          <t>NO HUBO 2 CIERRES DE CAJA POR VACACION CAJERA GIOVANA ALCOCER S/G CORREO DEL 30/01/2023 DEL 14-28/01</t>
        </is>
      </c>
      <c r="B251" s="30" t="n"/>
      <c r="C251" s="30" t="n"/>
      <c r="D251" s="30" t="n"/>
      <c r="E251" s="30" t="n"/>
      <c r="F251" s="30" t="n"/>
      <c r="G251" s="30" t="n"/>
    </row>
    <row r="253">
      <c r="A253" s="1" t="inlineStr">
        <is>
          <t>Cierre Caja</t>
        </is>
      </c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3" t="inlineStr">
        <is>
          <t>Del 21/01/2023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98" t="inlineStr">
        <is>
          <t>Cierre Caja</t>
        </is>
      </c>
      <c r="B255" s="98" t="inlineStr">
        <is>
          <t>Fecha</t>
        </is>
      </c>
      <c r="C255" s="98" t="inlineStr">
        <is>
          <t>Cajero</t>
        </is>
      </c>
      <c r="D255" s="98" t="inlineStr">
        <is>
          <t>Nro Voucher</t>
        </is>
      </c>
      <c r="E255" s="98" t="inlineStr">
        <is>
          <t>Nro Cuenta</t>
        </is>
      </c>
      <c r="F255" s="98" t="inlineStr">
        <is>
          <t>Tipo Ingreso</t>
        </is>
      </c>
      <c r="G255" s="99" t="n"/>
      <c r="H255" s="100" t="n"/>
      <c r="I255" s="98" t="inlineStr">
        <is>
          <t>TIPO DE INGRESO</t>
        </is>
      </c>
      <c r="J255" s="98" t="inlineStr">
        <is>
          <t>Cobrador</t>
        </is>
      </c>
    </row>
    <row r="256">
      <c r="A256" s="101" t="n"/>
      <c r="B256" s="101" t="n"/>
      <c r="C256" s="101" t="n"/>
      <c r="D256" s="101" t="n"/>
      <c r="E256" s="101" t="n"/>
      <c r="F256" s="4" t="inlineStr">
        <is>
          <t>EFECTIVO</t>
        </is>
      </c>
      <c r="G256" s="4" t="inlineStr">
        <is>
          <t>CHEQUE</t>
        </is>
      </c>
      <c r="H256" s="4" t="inlineStr">
        <is>
          <t>TRANSFERENCIA</t>
        </is>
      </c>
      <c r="I256" s="101" t="n"/>
      <c r="J256" s="101" t="n"/>
    </row>
    <row r="257">
      <c r="A257" s="5" t="inlineStr">
        <is>
          <t>CCAJ-CB12/22/23</t>
        </is>
      </c>
      <c r="B257" s="6" t="n">
        <v>44947.59389840277</v>
      </c>
      <c r="C257" s="5" t="inlineStr">
        <is>
          <t>2362 MARILYN LESLIE VIDAL RIOS</t>
        </is>
      </c>
      <c r="D257" s="7" t="n"/>
      <c r="E257" s="8" t="n"/>
      <c r="F257" s="9" t="n">
        <v>10169.63</v>
      </c>
      <c r="I257" s="10" t="inlineStr">
        <is>
          <t>EFECTIVO</t>
        </is>
      </c>
      <c r="J257" s="5" t="inlineStr">
        <is>
          <t>2362 MARILYN LESLIE VIDAL RIOS</t>
        </is>
      </c>
    </row>
    <row r="258">
      <c r="A258" s="11" t="inlineStr">
        <is>
          <t>SAP</t>
        </is>
      </c>
      <c r="B258" s="3" t="n"/>
      <c r="C258" s="3" t="n"/>
      <c r="D258" s="10" t="n"/>
      <c r="E258" s="8" t="n"/>
      <c r="H258" s="9" t="n"/>
      <c r="I258" s="10" t="n"/>
      <c r="J258" s="5" t="n"/>
    </row>
    <row r="259" ht="15.75" customHeight="1">
      <c r="A259" s="13" t="inlineStr">
        <is>
          <t>FECHA</t>
        </is>
      </c>
      <c r="B259" s="13" t="inlineStr">
        <is>
          <t>CIERRE DE CAJA</t>
        </is>
      </c>
      <c r="C259" s="13" t="inlineStr">
        <is>
          <t>IMPORTE</t>
        </is>
      </c>
      <c r="D259" s="28" t="n">
        <v>112644427</v>
      </c>
      <c r="E259" s="14" t="n">
        <v>112644441</v>
      </c>
      <c r="H259" s="9" t="n"/>
      <c r="I259" s="10" t="n"/>
      <c r="J259" s="5" t="n"/>
    </row>
    <row r="262">
      <c r="A262" s="11" t="inlineStr">
        <is>
          <t>SAP</t>
        </is>
      </c>
      <c r="B262" s="3" t="n"/>
      <c r="C262" s="3" t="n"/>
      <c r="D262" s="7" t="n"/>
      <c r="E262" s="8" t="n"/>
      <c r="H262" s="9" t="n"/>
      <c r="I262" s="5" t="n"/>
      <c r="J262" s="8" t="n"/>
    </row>
    <row r="263">
      <c r="A263" s="13" t="inlineStr">
        <is>
          <t>FECHA</t>
        </is>
      </c>
      <c r="B263" s="13" t="inlineStr">
        <is>
          <t>CIERRE DE CAJA</t>
        </is>
      </c>
      <c r="C263" s="13" t="inlineStr">
        <is>
          <t>IMPORTE</t>
        </is>
      </c>
      <c r="D263" s="7" t="n"/>
      <c r="E263" s="8" t="n"/>
      <c r="H263" s="9" t="n"/>
      <c r="I263" s="5" t="n"/>
      <c r="J263" s="8" t="n"/>
    </row>
    <row r="264">
      <c r="A264" s="17" t="inlineStr">
        <is>
          <t>NO HUBO 2 CIERRES DE CAJA POR VACACION CAJERA GIOVANA ALCOCER S/G CORREO DEL 30/01/2023 DEL 14-28/01</t>
        </is>
      </c>
      <c r="B264" s="30" t="n"/>
      <c r="C264" s="30" t="n"/>
      <c r="D264" s="30" t="n"/>
      <c r="E264" s="30" t="n"/>
      <c r="F264" s="30" t="n"/>
      <c r="G264" s="30" t="n"/>
    </row>
    <row r="266">
      <c r="A266" s="1" t="inlineStr">
        <is>
          <t>Cierre Caja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3" t="inlineStr">
        <is>
          <t>Del 23/01/2023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98" t="inlineStr">
        <is>
          <t>Cierre Caja</t>
        </is>
      </c>
      <c r="B268" s="98" t="inlineStr">
        <is>
          <t>Fecha</t>
        </is>
      </c>
      <c r="C268" s="98" t="inlineStr">
        <is>
          <t>Cajero</t>
        </is>
      </c>
      <c r="D268" s="98" t="inlineStr">
        <is>
          <t>Nro Voucher</t>
        </is>
      </c>
      <c r="E268" s="98" t="inlineStr">
        <is>
          <t>Nro Cuenta</t>
        </is>
      </c>
      <c r="F268" s="98" t="inlineStr">
        <is>
          <t>Tipo Ingreso</t>
        </is>
      </c>
      <c r="G268" s="99" t="n"/>
      <c r="H268" s="100" t="n"/>
      <c r="I268" s="98" t="inlineStr">
        <is>
          <t>TIPO DE INGRESO</t>
        </is>
      </c>
      <c r="J268" s="98" t="inlineStr">
        <is>
          <t>Cobrador</t>
        </is>
      </c>
    </row>
    <row r="269">
      <c r="A269" s="101" t="n"/>
      <c r="B269" s="101" t="n"/>
      <c r="C269" s="101" t="n"/>
      <c r="D269" s="101" t="n"/>
      <c r="E269" s="101" t="n"/>
      <c r="F269" s="4" t="inlineStr">
        <is>
          <t>EFECTIVO</t>
        </is>
      </c>
      <c r="G269" s="4" t="inlineStr">
        <is>
          <t>CHEQUE</t>
        </is>
      </c>
      <c r="H269" s="4" t="inlineStr">
        <is>
          <t>TRANSFERENCIA</t>
        </is>
      </c>
      <c r="I269" s="101" t="n"/>
      <c r="J269" s="101" t="n"/>
    </row>
    <row r="270">
      <c r="A270" s="40" t="inlineStr">
        <is>
          <t>NO HUBO CIERRES DE CAJA DEBIDO A FERIADO NACIONAL POR EL DIA DEL ESTADO PLURINACIONAL</t>
        </is>
      </c>
      <c r="B270" s="41" t="n"/>
      <c r="C270" s="42" t="n"/>
      <c r="D270" s="70" t="n"/>
      <c r="E270" s="71" t="n"/>
      <c r="F270" s="9" t="n"/>
      <c r="I270" s="10" t="n"/>
      <c r="J270" s="5" t="n"/>
    </row>
    <row r="271">
      <c r="A271" s="11" t="inlineStr">
        <is>
          <t>SAP</t>
        </is>
      </c>
      <c r="B271" s="3" t="n"/>
      <c r="C271" s="3" t="n"/>
      <c r="D271" s="7" t="n"/>
      <c r="E271" s="8" t="n"/>
      <c r="H271" s="9" t="n"/>
      <c r="I271" s="10" t="n"/>
      <c r="J271" s="5" t="n"/>
    </row>
    <row r="272" ht="15.75" customHeight="1">
      <c r="A272" s="13" t="inlineStr">
        <is>
          <t>FECHA</t>
        </is>
      </c>
      <c r="B272" s="13" t="inlineStr">
        <is>
          <t>CIERRE DE CAJA</t>
        </is>
      </c>
      <c r="C272" s="13" t="inlineStr">
        <is>
          <t>IMPORTE</t>
        </is>
      </c>
      <c r="D272" s="28" t="n"/>
      <c r="E272" s="14" t="n"/>
      <c r="H272" s="9" t="n"/>
      <c r="I272" s="10" t="n"/>
      <c r="J272" s="5" t="n"/>
    </row>
    <row r="275">
      <c r="A275" s="1" t="inlineStr">
        <is>
          <t>Cierre Caja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3" t="inlineStr">
        <is>
          <t>Del 24/01/2023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98" t="inlineStr">
        <is>
          <t>Cierre Caja</t>
        </is>
      </c>
      <c r="B277" s="98" t="inlineStr">
        <is>
          <t>Fecha</t>
        </is>
      </c>
      <c r="C277" s="98" t="inlineStr">
        <is>
          <t>Cajero</t>
        </is>
      </c>
      <c r="D277" s="98" t="inlineStr">
        <is>
          <t>Nro Voucher</t>
        </is>
      </c>
      <c r="E277" s="98" t="inlineStr">
        <is>
          <t>Nro Cuenta</t>
        </is>
      </c>
      <c r="F277" s="98" t="inlineStr">
        <is>
          <t>Tipo Ingreso</t>
        </is>
      </c>
      <c r="G277" s="99" t="n"/>
      <c r="H277" s="100" t="n"/>
      <c r="I277" s="98" t="inlineStr">
        <is>
          <t>TIPO DE INGRESO</t>
        </is>
      </c>
      <c r="J277" s="98" t="inlineStr">
        <is>
          <t>Cobrador</t>
        </is>
      </c>
    </row>
    <row r="278">
      <c r="A278" s="101" t="n"/>
      <c r="B278" s="101" t="n"/>
      <c r="C278" s="101" t="n"/>
      <c r="D278" s="101" t="n"/>
      <c r="E278" s="101" t="n"/>
      <c r="F278" s="4" t="inlineStr">
        <is>
          <t>EFECTIVO</t>
        </is>
      </c>
      <c r="G278" s="4" t="inlineStr">
        <is>
          <t>CHEQUE</t>
        </is>
      </c>
      <c r="H278" s="4" t="inlineStr">
        <is>
          <t>TRANSFERENCIA</t>
        </is>
      </c>
      <c r="I278" s="101" t="n"/>
      <c r="J278" s="101" t="n"/>
    </row>
    <row r="279">
      <c r="A279" s="5" t="inlineStr">
        <is>
          <t>CCAJ-CB12/23/23</t>
        </is>
      </c>
      <c r="B279" s="6" t="n">
        <v>44950.79592105324</v>
      </c>
      <c r="C279" s="5" t="inlineStr">
        <is>
          <t>2362 MARILYN LESLIE VIDAL RIOS</t>
        </is>
      </c>
      <c r="D279" s="7" t="n"/>
      <c r="E279" s="8" t="n"/>
      <c r="F279" s="9" t="n">
        <v>10854.48</v>
      </c>
      <c r="I279" s="10" t="inlineStr">
        <is>
          <t>EFECTIVO</t>
        </is>
      </c>
      <c r="J279" s="5" t="inlineStr">
        <is>
          <t>2362 MARILYN LESLIE VIDAL RIOS</t>
        </is>
      </c>
    </row>
    <row r="280">
      <c r="A280" s="11" t="inlineStr">
        <is>
          <t>SAP</t>
        </is>
      </c>
      <c r="B280" s="3" t="n"/>
      <c r="C280" s="3" t="n"/>
      <c r="D280" s="7" t="n"/>
      <c r="E280" s="8" t="n"/>
      <c r="H280" s="9" t="n"/>
      <c r="I280" s="10" t="n"/>
      <c r="J280" s="5" t="n"/>
    </row>
    <row r="281" ht="15.75" customHeight="1">
      <c r="A281" s="13" t="inlineStr">
        <is>
          <t>FECHA</t>
        </is>
      </c>
      <c r="B281" s="13" t="inlineStr">
        <is>
          <t>CIERRE DE CAJA</t>
        </is>
      </c>
      <c r="C281" s="13" t="inlineStr">
        <is>
          <t>IMPORTE</t>
        </is>
      </c>
      <c r="D281" s="28" t="n">
        <v>112651262</v>
      </c>
      <c r="E281" s="14" t="n">
        <v>112651357</v>
      </c>
      <c r="H281" s="9" t="n"/>
      <c r="I281" s="10" t="n"/>
      <c r="J281" s="5" t="n"/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5" t="n"/>
      <c r="J284" s="8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5" t="n"/>
      <c r="J285" s="8" t="n"/>
    </row>
    <row r="286">
      <c r="A286" s="17" t="inlineStr">
        <is>
          <t>NO HUBO 2 CIERRES DE CAJA POR VACACION CAJERA GIOVANA ALCOCER S/G CORREO DEL 30/01/2023 DEL 14-28/01</t>
        </is>
      </c>
      <c r="B286" s="30" t="n"/>
      <c r="C286" s="30" t="n"/>
      <c r="D286" s="30" t="n"/>
      <c r="E286" s="30" t="n"/>
      <c r="F286" s="30" t="n"/>
      <c r="G286" s="30" t="n"/>
    </row>
    <row r="288">
      <c r="A288" s="1" t="inlineStr">
        <is>
          <t>Cierre Caja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" t="inlineStr">
        <is>
          <t>Del 25/01/2023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98" t="inlineStr">
        <is>
          <t>Cierre Caja</t>
        </is>
      </c>
      <c r="B290" s="98" t="inlineStr">
        <is>
          <t>Fecha</t>
        </is>
      </c>
      <c r="C290" s="98" t="inlineStr">
        <is>
          <t>Cajero</t>
        </is>
      </c>
      <c r="D290" s="98" t="inlineStr">
        <is>
          <t>Nro Voucher</t>
        </is>
      </c>
      <c r="E290" s="98" t="inlineStr">
        <is>
          <t>Nro Cuenta</t>
        </is>
      </c>
      <c r="F290" s="98" t="inlineStr">
        <is>
          <t>Tipo Ingreso</t>
        </is>
      </c>
      <c r="G290" s="99" t="n"/>
      <c r="H290" s="100" t="n"/>
      <c r="I290" s="98" t="inlineStr">
        <is>
          <t>TIPO DE INGRESO</t>
        </is>
      </c>
      <c r="J290" s="98" t="inlineStr">
        <is>
          <t>Cobrador</t>
        </is>
      </c>
    </row>
    <row r="291">
      <c r="A291" s="101" t="n"/>
      <c r="B291" s="101" t="n"/>
      <c r="C291" s="101" t="n"/>
      <c r="D291" s="101" t="n"/>
      <c r="E291" s="101" t="n"/>
      <c r="F291" s="4" t="inlineStr">
        <is>
          <t>EFECTIVO</t>
        </is>
      </c>
      <c r="G291" s="4" t="inlineStr">
        <is>
          <t>CHEQUE</t>
        </is>
      </c>
      <c r="H291" s="4" t="inlineStr">
        <is>
          <t>TRANSFERENCIA</t>
        </is>
      </c>
      <c r="I291" s="101" t="n"/>
      <c r="J291" s="101" t="n"/>
    </row>
    <row r="292">
      <c r="A292" s="5" t="inlineStr">
        <is>
          <t>CCAJ-CB12/24/23</t>
        </is>
      </c>
      <c r="B292" s="6" t="n">
        <v>44951.79959021991</v>
      </c>
      <c r="C292" s="5" t="inlineStr">
        <is>
          <t>2362 MARILYN LESLIE VIDAL RIOS</t>
        </is>
      </c>
      <c r="D292" s="7" t="n"/>
      <c r="E292" s="8" t="n"/>
      <c r="F292" s="9" t="n">
        <v>11038.37</v>
      </c>
      <c r="I292" s="10" t="inlineStr">
        <is>
          <t>EFECTIVO</t>
        </is>
      </c>
      <c r="J292" s="5" t="inlineStr">
        <is>
          <t>2362 MARILYN LESLIE VIDAL RIOS</t>
        </is>
      </c>
    </row>
    <row r="293">
      <c r="A293" s="5" t="inlineStr">
        <is>
          <t>CCAJ-CB12/24/23</t>
        </is>
      </c>
      <c r="B293" s="6" t="n">
        <v>44951.79959021991</v>
      </c>
      <c r="C293" s="5" t="inlineStr">
        <is>
          <t>2362 MARILYN LESLIE VIDAL RIOS</t>
        </is>
      </c>
      <c r="D293" s="7" t="n"/>
      <c r="E293" s="8" t="n"/>
      <c r="H293" s="9" t="n">
        <v>40.53</v>
      </c>
      <c r="I293" s="5" t="inlineStr">
        <is>
          <t>TARJETA DE DÉBITO/CRÉDITO</t>
        </is>
      </c>
      <c r="J293" s="5" t="inlineStr">
        <is>
          <t>2362 MARILYN LESLIE VIDAL RIOS</t>
        </is>
      </c>
    </row>
    <row r="294">
      <c r="A294" s="5" t="inlineStr">
        <is>
          <t>CCAJ-CB12/24/23</t>
        </is>
      </c>
      <c r="B294" s="6" t="n">
        <v>44951.79959021991</v>
      </c>
      <c r="C294" s="5" t="inlineStr">
        <is>
          <t>2362 MARILYN LESLIE VIDAL RIOS</t>
        </is>
      </c>
      <c r="D294" s="7" t="n"/>
      <c r="E294" s="8" t="n"/>
      <c r="H294" s="9" t="n">
        <v>273.26</v>
      </c>
      <c r="I294" s="10" t="inlineStr">
        <is>
          <t>CÓDIGO QR</t>
        </is>
      </c>
      <c r="J294" s="5" t="inlineStr">
        <is>
          <t>2362 MARILYN LESLIE VIDAL RIOS</t>
        </is>
      </c>
    </row>
    <row r="295">
      <c r="A295" s="11" t="inlineStr">
        <is>
          <t>SAP</t>
        </is>
      </c>
      <c r="B295" s="3" t="n"/>
      <c r="C295" s="3" t="n"/>
      <c r="D295" s="7" t="n"/>
      <c r="E295" s="8" t="n"/>
      <c r="H295" s="9" t="n"/>
      <c r="I295" s="10" t="n"/>
      <c r="J295" s="5" t="n"/>
    </row>
    <row r="296" ht="15.75" customHeight="1">
      <c r="A296" s="13" t="inlineStr">
        <is>
          <t>FECHA</t>
        </is>
      </c>
      <c r="B296" s="13" t="inlineStr">
        <is>
          <t>CIERRE DE CAJA</t>
        </is>
      </c>
      <c r="C296" s="13" t="inlineStr">
        <is>
          <t>IMPORTE</t>
        </is>
      </c>
      <c r="D296" s="69" t="n">
        <v>112659949</v>
      </c>
      <c r="E296" s="14" t="n">
        <v>112672361</v>
      </c>
      <c r="H296" s="9" t="n"/>
      <c r="I296" s="10" t="n"/>
      <c r="J296" s="5" t="n"/>
    </row>
    <row r="297">
      <c r="D297" s="35" t="inlineStr">
        <is>
          <t>BOOT</t>
        </is>
      </c>
    </row>
    <row r="298">
      <c r="A298" s="26" t="inlineStr">
        <is>
          <t>El cierre se dejó pendiente hasta el 30/01/23 para pruebas boot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H300" s="9" t="n"/>
      <c r="I300" s="5" t="n"/>
      <c r="J300" s="8" t="n"/>
    </row>
    <row r="30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7" t="n"/>
      <c r="E301" s="8" t="n"/>
      <c r="H301" s="9" t="n"/>
      <c r="I301" s="5" t="n"/>
      <c r="J301" s="8" t="n"/>
    </row>
    <row r="302">
      <c r="A302" s="17" t="inlineStr">
        <is>
          <t>NO HUBO 2 CIERRES DE CAJA POR VACACION CAJERA GIOVANA ALCOCER S/G CORREO DEL 30/01/2023 DEL 14-28/01</t>
        </is>
      </c>
      <c r="B302" s="30" t="n"/>
      <c r="C302" s="30" t="n"/>
      <c r="D302" s="30" t="n"/>
      <c r="E302" s="30" t="n"/>
      <c r="F302" s="30" t="n"/>
      <c r="G302" s="30" t="n"/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26/01/2023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98" t="inlineStr">
        <is>
          <t>Cierre Caja</t>
        </is>
      </c>
      <c r="B306" s="98" t="inlineStr">
        <is>
          <t>Fecha</t>
        </is>
      </c>
      <c r="C306" s="98" t="inlineStr">
        <is>
          <t>Cajero</t>
        </is>
      </c>
      <c r="D306" s="98" t="inlineStr">
        <is>
          <t>Nro Voucher</t>
        </is>
      </c>
      <c r="E306" s="98" t="inlineStr">
        <is>
          <t>Nro Cuenta</t>
        </is>
      </c>
      <c r="F306" s="98" t="inlineStr">
        <is>
          <t>Tipo Ingreso</t>
        </is>
      </c>
      <c r="G306" s="99" t="n"/>
      <c r="H306" s="100" t="n"/>
      <c r="I306" s="98" t="inlineStr">
        <is>
          <t>TIPO DE INGRESO</t>
        </is>
      </c>
      <c r="J306" s="98" t="inlineStr">
        <is>
          <t>Cobrador</t>
        </is>
      </c>
    </row>
    <row r="307">
      <c r="A307" s="101" t="n"/>
      <c r="B307" s="101" t="n"/>
      <c r="C307" s="101" t="n"/>
      <c r="D307" s="101" t="n"/>
      <c r="E307" s="101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101" t="n"/>
      <c r="J307" s="101" t="n"/>
    </row>
    <row r="308">
      <c r="A308" s="5" t="inlineStr">
        <is>
          <t>CCAJ-CB12/25/23</t>
        </is>
      </c>
      <c r="B308" s="6" t="n">
        <v>44952.79718452547</v>
      </c>
      <c r="C308" s="5" t="inlineStr">
        <is>
          <t>2362 MARILYN LESLIE VIDAL RIOS</t>
        </is>
      </c>
      <c r="D308" s="7" t="n"/>
      <c r="E308" s="8" t="n"/>
      <c r="F308" s="9" t="n">
        <v>10011.29</v>
      </c>
      <c r="I308" s="10" t="inlineStr">
        <is>
          <t>EFECTIVO</t>
        </is>
      </c>
      <c r="J308" s="5" t="inlineStr">
        <is>
          <t>2362 MARILYN LESLIE VIDAL RIOS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H309" s="9" t="n"/>
      <c r="I309" s="10" t="n"/>
      <c r="J309" s="5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28" t="n">
        <v>112672283</v>
      </c>
      <c r="E310" s="14" t="n">
        <v>112672362</v>
      </c>
      <c r="H310" s="9" t="n"/>
      <c r="I310" s="10" t="n"/>
      <c r="J310" s="5" t="n"/>
    </row>
    <row r="311">
      <c r="A311" s="5" t="n"/>
      <c r="B311" s="6" t="n"/>
      <c r="C311" s="5" t="n"/>
      <c r="D311" s="7" t="n"/>
      <c r="E311" s="8" t="n"/>
      <c r="H311" s="9" t="n"/>
      <c r="I311" s="10" t="n"/>
      <c r="J311" s="5" t="n"/>
    </row>
    <row r="313">
      <c r="A313" s="11" t="inlineStr">
        <is>
          <t>SAP</t>
        </is>
      </c>
      <c r="B313" s="3" t="n"/>
      <c r="C313" s="3" t="n"/>
      <c r="D313" s="7" t="n"/>
      <c r="E313" s="8" t="n"/>
      <c r="H313" s="9" t="n"/>
      <c r="I313" s="5" t="n"/>
      <c r="J313" s="8" t="n"/>
    </row>
    <row r="314">
      <c r="A314" s="13" t="inlineStr">
        <is>
          <t>FECHA</t>
        </is>
      </c>
      <c r="B314" s="13" t="inlineStr">
        <is>
          <t>CIERRE DE CAJA</t>
        </is>
      </c>
      <c r="C314" s="13" t="inlineStr">
        <is>
          <t>IMPORTE</t>
        </is>
      </c>
      <c r="D314" s="7" t="n"/>
      <c r="E314" s="8" t="n"/>
      <c r="H314" s="9" t="n"/>
      <c r="I314" s="5" t="n"/>
      <c r="J314" s="8" t="n"/>
    </row>
    <row r="315">
      <c r="A315" s="17" t="inlineStr">
        <is>
          <t>NO HUBO 2 CIERRES DE CAJA POR VACACION CAJERA GIOVANA ALCOCER S/G CORREO DEL 30/01/2023 DEL 14-28/01</t>
        </is>
      </c>
      <c r="B315" s="30" t="n"/>
      <c r="C315" s="30" t="n"/>
      <c r="D315" s="30" t="n"/>
      <c r="E315" s="30" t="n"/>
      <c r="F315" s="30" t="n"/>
      <c r="G315" s="30" t="n"/>
    </row>
    <row r="317">
      <c r="A317" s="1" t="inlineStr">
        <is>
          <t>Cierre Caja</t>
        </is>
      </c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3" t="inlineStr">
        <is>
          <t>Del 27/01/2023</t>
        </is>
      </c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98" t="inlineStr">
        <is>
          <t>Cierre Caja</t>
        </is>
      </c>
      <c r="B319" s="98" t="inlineStr">
        <is>
          <t>Fecha</t>
        </is>
      </c>
      <c r="C319" s="98" t="inlineStr">
        <is>
          <t>Cajero</t>
        </is>
      </c>
      <c r="D319" s="98" t="inlineStr">
        <is>
          <t>Nro Voucher</t>
        </is>
      </c>
      <c r="E319" s="98" t="inlineStr">
        <is>
          <t>Nro Cuenta</t>
        </is>
      </c>
      <c r="F319" s="98" t="inlineStr">
        <is>
          <t>Tipo Ingreso</t>
        </is>
      </c>
      <c r="G319" s="99" t="n"/>
      <c r="H319" s="100" t="n"/>
      <c r="I319" s="98" t="inlineStr">
        <is>
          <t>TIPO DE INGRESO</t>
        </is>
      </c>
      <c r="J319" s="98" t="inlineStr">
        <is>
          <t>Cobrador</t>
        </is>
      </c>
    </row>
    <row r="320">
      <c r="A320" s="101" t="n"/>
      <c r="B320" s="101" t="n"/>
      <c r="C320" s="101" t="n"/>
      <c r="D320" s="101" t="n"/>
      <c r="E320" s="101" t="n"/>
      <c r="F320" s="4" t="inlineStr">
        <is>
          <t>EFECTIVO</t>
        </is>
      </c>
      <c r="G320" s="4" t="inlineStr">
        <is>
          <t>CHEQUE</t>
        </is>
      </c>
      <c r="H320" s="4" t="inlineStr">
        <is>
          <t>TRANSFERENCIA</t>
        </is>
      </c>
      <c r="I320" s="101" t="n"/>
      <c r="J320" s="101" t="n"/>
    </row>
    <row r="321">
      <c r="A321" s="5" t="inlineStr">
        <is>
          <t>CCAJ-CB12/26/23</t>
        </is>
      </c>
      <c r="B321" s="6" t="n">
        <v>44953.79416868056</v>
      </c>
      <c r="C321" s="5" t="inlineStr">
        <is>
          <t>2362 MARILYN LESLIE VIDAL RIOS</t>
        </is>
      </c>
      <c r="D321" s="7" t="n"/>
      <c r="E321" s="8" t="n"/>
      <c r="F321" s="9" t="n">
        <v>10031.2</v>
      </c>
      <c r="I321" s="10" t="inlineStr">
        <is>
          <t>EFECTIVO</t>
        </is>
      </c>
      <c r="J321" s="5" t="inlineStr">
        <is>
          <t>2362 MARILYN LESLIE VIDAL RIOS</t>
        </is>
      </c>
    </row>
    <row r="322">
      <c r="A322" s="11" t="inlineStr">
        <is>
          <t>SAP</t>
        </is>
      </c>
      <c r="B322" s="3" t="n"/>
      <c r="C322" s="3" t="n"/>
      <c r="D322" s="7" t="n"/>
      <c r="E322" s="8" t="n"/>
      <c r="H322" s="9" t="n"/>
      <c r="I322" s="5" t="n"/>
      <c r="J322" s="8" t="n"/>
    </row>
    <row r="323" ht="15.75" customHeight="1">
      <c r="A323" s="13" t="inlineStr">
        <is>
          <t>FECHA</t>
        </is>
      </c>
      <c r="B323" s="13" t="inlineStr">
        <is>
          <t>CIERRE DE CAJA</t>
        </is>
      </c>
      <c r="C323" s="13" t="inlineStr">
        <is>
          <t>IMPORTE</t>
        </is>
      </c>
      <c r="D323" s="28" t="n">
        <v>112672285</v>
      </c>
      <c r="E323" s="14" t="n">
        <v>112672363</v>
      </c>
      <c r="H323" s="9" t="n"/>
      <c r="I323" s="5" t="n"/>
      <c r="J323" s="8" t="n"/>
    </row>
    <row r="324">
      <c r="A324" s="5" t="n"/>
      <c r="B324" s="6" t="n"/>
      <c r="C324" s="5" t="n"/>
      <c r="D324" s="7" t="n"/>
      <c r="E324" s="8" t="n"/>
      <c r="H324" s="9" t="n"/>
      <c r="I324" s="5" t="n"/>
      <c r="J324" s="8" t="n"/>
    </row>
    <row r="325">
      <c r="A325" s="5" t="n"/>
      <c r="B325" s="6" t="n"/>
      <c r="C325" s="5" t="n"/>
      <c r="D325" s="7" t="n"/>
      <c r="E325" s="8" t="n"/>
      <c r="H325" s="9" t="n"/>
      <c r="I325" s="5" t="n"/>
      <c r="J325" s="8" t="n"/>
    </row>
    <row r="326">
      <c r="A326" s="11" t="inlineStr">
        <is>
          <t>SAP</t>
        </is>
      </c>
      <c r="B326" s="3" t="n"/>
      <c r="C326" s="3" t="n"/>
      <c r="D326" s="7" t="n"/>
      <c r="E326" s="8" t="n"/>
      <c r="H326" s="9" t="n"/>
      <c r="I326" s="5" t="n"/>
      <c r="J326" s="8" t="n"/>
    </row>
    <row r="327">
      <c r="A327" s="13" t="inlineStr">
        <is>
          <t>FECHA</t>
        </is>
      </c>
      <c r="B327" s="13" t="inlineStr">
        <is>
          <t>CIERRE DE CAJA</t>
        </is>
      </c>
      <c r="C327" s="13" t="inlineStr">
        <is>
          <t>IMPORTE</t>
        </is>
      </c>
      <c r="D327" s="7" t="n"/>
      <c r="E327" s="8" t="n"/>
      <c r="H327" s="9" t="n"/>
      <c r="I327" s="5" t="n"/>
      <c r="J327" s="8" t="n"/>
    </row>
    <row r="328">
      <c r="A328" s="17" t="inlineStr">
        <is>
          <t>NO HUBO 2 CIERRES DE CAJA POR VACACION CAJERA GIOVANA ALCOCER S/G CORREO DEL 30/01/2023 DEL 14-28/01</t>
        </is>
      </c>
      <c r="B328" s="30" t="n"/>
      <c r="C328" s="30" t="n"/>
      <c r="D328" s="30" t="n"/>
      <c r="E328" s="30" t="n"/>
      <c r="F328" s="30" t="n"/>
      <c r="G328" s="30" t="n"/>
    </row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28/01/2023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98" t="inlineStr">
        <is>
          <t>Cierre Caja</t>
        </is>
      </c>
      <c r="B332" s="98" t="inlineStr">
        <is>
          <t>Fecha</t>
        </is>
      </c>
      <c r="C332" s="98" t="inlineStr">
        <is>
          <t>Cajero</t>
        </is>
      </c>
      <c r="D332" s="98" t="inlineStr">
        <is>
          <t>Nro Voucher</t>
        </is>
      </c>
      <c r="E332" s="98" t="inlineStr">
        <is>
          <t>Nro Cuenta</t>
        </is>
      </c>
      <c r="F332" s="98" t="inlineStr">
        <is>
          <t>Tipo Ingreso</t>
        </is>
      </c>
      <c r="G332" s="99" t="n"/>
      <c r="H332" s="100" t="n"/>
      <c r="I332" s="98" t="inlineStr">
        <is>
          <t>TIPO DE INGRESO</t>
        </is>
      </c>
      <c r="J332" s="98" t="inlineStr">
        <is>
          <t>Cobrador</t>
        </is>
      </c>
    </row>
    <row r="333">
      <c r="A333" s="101" t="n"/>
      <c r="B333" s="101" t="n"/>
      <c r="C333" s="101" t="n"/>
      <c r="D333" s="101" t="n"/>
      <c r="E333" s="101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101" t="n"/>
      <c r="J333" s="101" t="n"/>
    </row>
    <row r="334">
      <c r="A334" s="5" t="inlineStr">
        <is>
          <t>CCAJ-CB12/27/23</t>
        </is>
      </c>
      <c r="B334" s="6" t="n">
        <v>44954.58503334491</v>
      </c>
      <c r="C334" s="5" t="inlineStr">
        <is>
          <t>2362 MARILYN LESLIE VIDAL RIOS</t>
        </is>
      </c>
      <c r="D334" s="7" t="n"/>
      <c r="E334" s="8" t="n"/>
      <c r="F334" s="9" t="n">
        <v>10270.62</v>
      </c>
      <c r="I334" s="10" t="inlineStr">
        <is>
          <t>EFECTIVO</t>
        </is>
      </c>
      <c r="J334" s="5" t="inlineStr">
        <is>
          <t>2362 MARILYN LESLIE VIDAL RIOS</t>
        </is>
      </c>
    </row>
    <row r="335">
      <c r="A335" s="11" t="inlineStr">
        <is>
          <t>SAP</t>
        </is>
      </c>
      <c r="B335" s="3" t="n"/>
      <c r="C335" s="3" t="n"/>
      <c r="D335" s="7" t="n"/>
      <c r="E335" s="8" t="n"/>
      <c r="H335" s="9" t="n"/>
      <c r="I335" s="5" t="n"/>
      <c r="J335" s="8" t="n"/>
    </row>
    <row r="336" ht="15.75" customHeight="1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28" t="n">
        <v>112673676</v>
      </c>
      <c r="E336" s="14" t="n">
        <v>112681911</v>
      </c>
      <c r="H336" s="9" t="n"/>
      <c r="I336" s="5" t="n"/>
      <c r="J336" s="8" t="n"/>
    </row>
    <row r="339">
      <c r="A339" s="11" t="inlineStr">
        <is>
          <t>SAP</t>
        </is>
      </c>
      <c r="B339" s="3" t="n"/>
      <c r="C339" s="3" t="n"/>
      <c r="D339" s="7" t="n"/>
      <c r="E339" s="8" t="n"/>
      <c r="H339" s="9" t="n"/>
      <c r="I339" s="5" t="n"/>
      <c r="J339" s="8" t="n"/>
    </row>
    <row r="340">
      <c r="A340" s="13" t="inlineStr">
        <is>
          <t>FECHA</t>
        </is>
      </c>
      <c r="B340" s="13" t="inlineStr">
        <is>
          <t>CIERRE DE CAJA</t>
        </is>
      </c>
      <c r="C340" s="13" t="inlineStr">
        <is>
          <t>IMPORTE</t>
        </is>
      </c>
      <c r="D340" s="7" t="n"/>
      <c r="E340" s="8" t="n"/>
      <c r="H340" s="9" t="n"/>
      <c r="I340" s="5" t="n"/>
      <c r="J340" s="8" t="n"/>
    </row>
    <row r="341">
      <c r="A341" s="17" t="inlineStr">
        <is>
          <t>NO HUBO 2 CIERRES DE CAJA POR VACACION CAJERA GIOVANA ALCOCER S/G CORREO DEL 30/01/2023 DEL 14-28/01</t>
        </is>
      </c>
      <c r="B341" s="30" t="n"/>
      <c r="C341" s="30" t="n"/>
      <c r="D341" s="30" t="n"/>
      <c r="E341" s="30" t="n"/>
      <c r="F341" s="30" t="n"/>
      <c r="G341" s="30" t="n"/>
    </row>
    <row r="343">
      <c r="A343" s="1" t="inlineStr">
        <is>
          <t>Cierre Caja</t>
        </is>
      </c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3" t="inlineStr">
        <is>
          <t>Del 30/01/2023</t>
        </is>
      </c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98" t="inlineStr">
        <is>
          <t>Cierre Caja</t>
        </is>
      </c>
      <c r="B345" s="98" t="inlineStr">
        <is>
          <t>Fecha</t>
        </is>
      </c>
      <c r="C345" s="98" t="inlineStr">
        <is>
          <t>Cajero</t>
        </is>
      </c>
      <c r="D345" s="98" t="inlineStr">
        <is>
          <t>Nro Voucher</t>
        </is>
      </c>
      <c r="E345" s="98" t="inlineStr">
        <is>
          <t>Nro Cuenta</t>
        </is>
      </c>
      <c r="F345" s="98" t="inlineStr">
        <is>
          <t>Tipo Ingreso</t>
        </is>
      </c>
      <c r="G345" s="99" t="n"/>
      <c r="H345" s="100" t="n"/>
      <c r="I345" s="98" t="inlineStr">
        <is>
          <t>TIPO DE INGRESO</t>
        </is>
      </c>
      <c r="J345" s="98" t="inlineStr">
        <is>
          <t>Cobrador</t>
        </is>
      </c>
    </row>
    <row r="346">
      <c r="A346" s="101" t="n"/>
      <c r="B346" s="101" t="n"/>
      <c r="C346" s="101" t="n"/>
      <c r="D346" s="101" t="n"/>
      <c r="E346" s="101" t="n"/>
      <c r="F346" s="4" t="inlineStr">
        <is>
          <t>EFECTIVO</t>
        </is>
      </c>
      <c r="G346" s="4" t="inlineStr">
        <is>
          <t>CHEQUE</t>
        </is>
      </c>
      <c r="H346" s="4" t="inlineStr">
        <is>
          <t>TRANSFERENCIA</t>
        </is>
      </c>
      <c r="I346" s="101" t="n"/>
      <c r="J346" s="101" t="n"/>
    </row>
    <row r="347">
      <c r="A347" s="5" t="inlineStr">
        <is>
          <t>CCAJ-CB12/28/23</t>
        </is>
      </c>
      <c r="B347" s="6" t="n">
        <v>44956.68147912037</v>
      </c>
      <c r="C347" s="5" t="inlineStr">
        <is>
          <t>2279 GIOVANNA ALCOCER PEREDO</t>
        </is>
      </c>
      <c r="D347" s="7" t="n"/>
      <c r="E347" s="8" t="n"/>
      <c r="F347" s="9" t="n">
        <v>5869.23</v>
      </c>
      <c r="I347" s="10" t="inlineStr">
        <is>
          <t>EFECTIVO</t>
        </is>
      </c>
      <c r="J347" s="5" t="inlineStr">
        <is>
          <t>2279 GIOVANNA ALCOCER PEREDO</t>
        </is>
      </c>
    </row>
    <row r="348">
      <c r="A348" s="5" t="inlineStr">
        <is>
          <t>CCAJ-CB12/28/23</t>
        </is>
      </c>
      <c r="B348" s="6" t="n">
        <v>44956.68147912037</v>
      </c>
      <c r="C348" s="5" t="inlineStr">
        <is>
          <t>2279 GIOVANNA ALCOCER PEREDO</t>
        </is>
      </c>
      <c r="D348" s="7" t="n"/>
      <c r="E348" s="8" t="n"/>
      <c r="H348" s="9" t="n">
        <v>32.48</v>
      </c>
      <c r="I348" s="10" t="inlineStr">
        <is>
          <t>CÓDIGO QR</t>
        </is>
      </c>
      <c r="J348" s="5" t="inlineStr">
        <is>
          <t>2279 GIOVANNA ALCOCER PEREDO</t>
        </is>
      </c>
    </row>
    <row r="349">
      <c r="A349" s="11" t="inlineStr">
        <is>
          <t>SAP</t>
        </is>
      </c>
      <c r="B349" s="3" t="n"/>
      <c r="C349" s="3" t="n"/>
      <c r="D349" s="7" t="n"/>
      <c r="E349" s="8" t="n"/>
      <c r="G349" s="9" t="n"/>
      <c r="I349" s="10" t="n"/>
      <c r="J349" s="8" t="n"/>
    </row>
    <row r="350" ht="15.75" customHeight="1">
      <c r="A350" s="13" t="inlineStr">
        <is>
          <t>FECHA</t>
        </is>
      </c>
      <c r="B350" s="13" t="inlineStr">
        <is>
          <t>CIERRE DE CAJA</t>
        </is>
      </c>
      <c r="C350" s="13" t="inlineStr">
        <is>
          <t>IMPORTE</t>
        </is>
      </c>
      <c r="D350" s="28" t="n">
        <v>112691656</v>
      </c>
      <c r="E350" s="14" t="n">
        <v>112691880</v>
      </c>
      <c r="G350" s="9" t="n"/>
      <c r="I350" s="10" t="n"/>
      <c r="J350" s="8" t="n"/>
    </row>
    <row r="351">
      <c r="A351" s="5" t="n"/>
      <c r="B351" s="6" t="n"/>
      <c r="C351" s="5" t="n"/>
      <c r="D351" s="7" t="n"/>
      <c r="E351" s="8" t="n"/>
      <c r="G351" s="9" t="n"/>
      <c r="I351" s="10" t="n"/>
      <c r="J351" s="8" t="n"/>
    </row>
    <row r="352">
      <c r="A352" s="5" t="n"/>
      <c r="B352" s="6" t="n"/>
      <c r="C352" s="5" t="n"/>
      <c r="D352" s="7" t="n"/>
      <c r="E352" s="8" t="n"/>
      <c r="G352" s="9" t="n"/>
      <c r="I352" s="10" t="n"/>
      <c r="J352" s="8" t="n"/>
    </row>
    <row r="353">
      <c r="A353" s="5" t="inlineStr">
        <is>
          <t>CCAJ-CB12/29/23</t>
        </is>
      </c>
      <c r="B353" s="6" t="n">
        <v>44956.79792710648</v>
      </c>
      <c r="C353" s="5" t="inlineStr">
        <is>
          <t>2362 MARILYN LESLIE VIDAL RIOS</t>
        </is>
      </c>
      <c r="D353" s="7" t="n"/>
      <c r="E353" s="8" t="n"/>
      <c r="F353" s="9" t="n">
        <v>3691.03</v>
      </c>
      <c r="I353" s="10" t="inlineStr">
        <is>
          <t>EFECTIVO</t>
        </is>
      </c>
      <c r="J353" s="5" t="inlineStr">
        <is>
          <t>2362 MARILYN LESLIE VIDAL RIOS</t>
        </is>
      </c>
    </row>
    <row r="354">
      <c r="A354" s="5" t="inlineStr">
        <is>
          <t>CCAJ-CB12/29/23</t>
        </is>
      </c>
      <c r="B354" s="6" t="n">
        <v>44956.79792710648</v>
      </c>
      <c r="C354" s="5" t="inlineStr">
        <is>
          <t>2362 MARILYN LESLIE VIDAL RIOS</t>
        </is>
      </c>
      <c r="D354" s="7" t="n"/>
      <c r="E354" s="8" t="n"/>
      <c r="H354" s="9" t="n">
        <v>67.59999999999999</v>
      </c>
      <c r="I354" s="5" t="inlineStr">
        <is>
          <t>TARJETA DE DÉBITO/CRÉDITO</t>
        </is>
      </c>
      <c r="J354" s="5" t="inlineStr">
        <is>
          <t>2362 MARILYN LESLIE VIDAL RIOS</t>
        </is>
      </c>
    </row>
    <row r="355">
      <c r="A355" s="11" t="inlineStr">
        <is>
          <t>SAP</t>
        </is>
      </c>
      <c r="B355" s="3" t="n"/>
      <c r="C355" s="3" t="n"/>
      <c r="D355" s="7" t="n"/>
      <c r="E355" s="8" t="n"/>
      <c r="G355" s="9" t="n"/>
      <c r="I355" s="10" t="n"/>
      <c r="J355" s="8" t="n"/>
    </row>
    <row r="356" ht="15.75" customHeight="1">
      <c r="A356" s="13" t="inlineStr">
        <is>
          <t>FECHA</t>
        </is>
      </c>
      <c r="B356" s="13" t="inlineStr">
        <is>
          <t>CIERRE DE CAJA</t>
        </is>
      </c>
      <c r="C356" s="13" t="inlineStr">
        <is>
          <t>IMPORTE</t>
        </is>
      </c>
      <c r="D356" s="28" t="n">
        <v>112691659</v>
      </c>
      <c r="E356" s="14" t="n">
        <v>112691881</v>
      </c>
      <c r="G356" s="9" t="n"/>
      <c r="I356" s="10" t="n"/>
      <c r="J356" s="8" t="n"/>
    </row>
    <row r="357">
      <c r="A357" s="5" t="n"/>
      <c r="B357" s="6" t="n"/>
      <c r="C357" s="5" t="n"/>
      <c r="D357" s="7" t="n"/>
      <c r="E357" s="8" t="n"/>
      <c r="G357" s="9" t="n"/>
      <c r="I357" s="10" t="n"/>
      <c r="J357" s="8" t="n"/>
    </row>
    <row r="359">
      <c r="A359" s="1" t="inlineStr">
        <is>
          <t>Cierre Caja</t>
        </is>
      </c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3" t="inlineStr">
        <is>
          <t>Del 31/01/2023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98" t="inlineStr">
        <is>
          <t>Cierre Caja</t>
        </is>
      </c>
      <c r="B361" s="98" t="inlineStr">
        <is>
          <t>Fecha</t>
        </is>
      </c>
      <c r="C361" s="98" t="inlineStr">
        <is>
          <t>Cajero</t>
        </is>
      </c>
      <c r="D361" s="98" t="inlineStr">
        <is>
          <t>Nro Voucher</t>
        </is>
      </c>
      <c r="E361" s="98" t="inlineStr">
        <is>
          <t>Nro Cuenta</t>
        </is>
      </c>
      <c r="F361" s="98" t="inlineStr">
        <is>
          <t>Tipo Ingreso</t>
        </is>
      </c>
      <c r="G361" s="99" t="n"/>
      <c r="H361" s="100" t="n"/>
      <c r="I361" s="98" t="inlineStr">
        <is>
          <t>TIPO DE INGRESO</t>
        </is>
      </c>
      <c r="J361" s="98" t="inlineStr">
        <is>
          <t>Cobrador</t>
        </is>
      </c>
    </row>
    <row r="362">
      <c r="A362" s="101" t="n"/>
      <c r="B362" s="101" t="n"/>
      <c r="C362" s="101" t="n"/>
      <c r="D362" s="101" t="n"/>
      <c r="E362" s="101" t="n"/>
      <c r="F362" s="4" t="inlineStr">
        <is>
          <t>EFECTIVO</t>
        </is>
      </c>
      <c r="G362" s="4" t="inlineStr">
        <is>
          <t>CHEQUE</t>
        </is>
      </c>
      <c r="H362" s="4" t="inlineStr">
        <is>
          <t>TRANSFERENCIA</t>
        </is>
      </c>
      <c r="I362" s="101" t="n"/>
      <c r="J362" s="101" t="n"/>
    </row>
    <row r="363">
      <c r="A363" s="5" t="inlineStr">
        <is>
          <t>CCAJ-CB12/30/23</t>
        </is>
      </c>
      <c r="B363" s="6" t="n">
        <v>44957.79332950232</v>
      </c>
      <c r="C363" s="5" t="inlineStr">
        <is>
          <t>2362 MARILYN LESLIE VIDAL RIOS</t>
        </is>
      </c>
      <c r="D363" s="7" t="n"/>
      <c r="E363" s="8" t="n"/>
      <c r="F363" s="9" t="n">
        <v>2661.49</v>
      </c>
      <c r="I363" s="10" t="inlineStr">
        <is>
          <t>EFECTIVO</t>
        </is>
      </c>
      <c r="J363" s="5" t="inlineStr">
        <is>
          <t>2362 MARILYN LESLIE VIDAL RIOS</t>
        </is>
      </c>
    </row>
    <row r="364">
      <c r="A364" s="5" t="inlineStr">
        <is>
          <t>CCAJ-CB12/30/23</t>
        </is>
      </c>
      <c r="B364" s="6" t="n">
        <v>44957.79332950232</v>
      </c>
      <c r="C364" s="5" t="inlineStr">
        <is>
          <t>2362 MARILYN LESLIE VIDAL RIOS</t>
        </is>
      </c>
      <c r="D364" s="7" t="n"/>
      <c r="E364" s="8" t="n"/>
      <c r="H364" s="9" t="n">
        <v>104</v>
      </c>
      <c r="I364" s="5" t="inlineStr">
        <is>
          <t>TARJETA DE DÉBITO/CRÉDITO</t>
        </is>
      </c>
      <c r="J364" s="5" t="inlineStr">
        <is>
          <t>2362 MARILYN LESLIE VIDAL RIOS</t>
        </is>
      </c>
    </row>
    <row r="365">
      <c r="A365" s="5" t="inlineStr">
        <is>
          <t>CCAJ-CB12/30/23</t>
        </is>
      </c>
      <c r="B365" s="6" t="n">
        <v>44957.79332950232</v>
      </c>
      <c r="C365" s="5" t="inlineStr">
        <is>
          <t>2362 MARILYN LESLIE VIDAL RIOS</t>
        </is>
      </c>
      <c r="D365" s="7" t="n"/>
      <c r="E365" s="8" t="n"/>
      <c r="H365" s="9" t="n">
        <v>3430.92</v>
      </c>
      <c r="I365" s="10" t="inlineStr">
        <is>
          <t>CÓDIGO QR</t>
        </is>
      </c>
      <c r="J365" s="5" t="inlineStr">
        <is>
          <t>2362 MARILYN LESLIE VIDAL RIOS</t>
        </is>
      </c>
    </row>
    <row r="366">
      <c r="A366" s="11" t="inlineStr">
        <is>
          <t>SAP</t>
        </is>
      </c>
      <c r="B366" s="3" t="n"/>
      <c r="C366" s="3" t="n"/>
      <c r="D366" s="7" t="n"/>
      <c r="E366" s="8" t="n"/>
      <c r="G366" s="9" t="n"/>
      <c r="I366" s="10" t="n"/>
      <c r="J366" s="5" t="n"/>
    </row>
    <row r="367" ht="15.75" customHeight="1">
      <c r="A367" s="13" t="inlineStr">
        <is>
          <t>FECHA</t>
        </is>
      </c>
      <c r="B367" s="13" t="inlineStr">
        <is>
          <t>CIERRE DE CAJA</t>
        </is>
      </c>
      <c r="C367" s="13" t="inlineStr">
        <is>
          <t>IMPORTE</t>
        </is>
      </c>
      <c r="D367" s="82" t="n">
        <v>112692581</v>
      </c>
      <c r="E367" s="14" t="n">
        <v>112692848</v>
      </c>
      <c r="G367" s="9" t="n"/>
      <c r="I367" s="10" t="n"/>
      <c r="J367" s="5" t="n"/>
    </row>
    <row r="368">
      <c r="A368" s="5" t="n"/>
      <c r="B368" s="6" t="n"/>
      <c r="C368" s="5" t="n"/>
      <c r="D368" s="83" t="inlineStr">
        <is>
          <t>BOOT</t>
        </is>
      </c>
      <c r="E368" s="8" t="n"/>
      <c r="G368" s="9" t="n"/>
      <c r="I368" s="10" t="n"/>
      <c r="J368" s="5" t="n"/>
    </row>
    <row r="369">
      <c r="A369" s="5" t="n"/>
      <c r="B369" s="6" t="n"/>
      <c r="C369" s="5" t="n"/>
      <c r="D369" s="7" t="n"/>
      <c r="E369" s="8" t="n"/>
      <c r="G369" s="9" t="n"/>
      <c r="I369" s="10" t="n"/>
      <c r="J369" s="5" t="n"/>
    </row>
    <row r="370">
      <c r="A370" s="5" t="inlineStr">
        <is>
          <t>CCAJ-CB12/31/23</t>
        </is>
      </c>
      <c r="B370" s="6" t="n">
        <v>44957.79513766204</v>
      </c>
      <c r="C370" s="5" t="inlineStr">
        <is>
          <t>2279 GIOVANNA ALCOCER PEREDO</t>
        </is>
      </c>
      <c r="D370" s="7" t="n"/>
      <c r="E370" s="8" t="n"/>
      <c r="F370" s="9" t="n">
        <v>9961.540000000001</v>
      </c>
      <c r="I370" s="10" t="inlineStr">
        <is>
          <t>EFECTIVO</t>
        </is>
      </c>
      <c r="J370" s="5" t="inlineStr">
        <is>
          <t>2279 GIOVANNA ALCOCER PEREDO</t>
        </is>
      </c>
    </row>
    <row r="371">
      <c r="A371" s="11" t="inlineStr">
        <is>
          <t>SAP</t>
        </is>
      </c>
      <c r="B371" s="3" t="n"/>
      <c r="C371" s="3" t="n"/>
      <c r="D371" s="7" t="n"/>
      <c r="E371" s="8" t="n"/>
      <c r="G371" s="9" t="n"/>
      <c r="I371" s="10" t="n"/>
      <c r="J371" s="5" t="n"/>
    </row>
    <row r="372" ht="15.75" customHeight="1">
      <c r="A372" s="13" t="inlineStr">
        <is>
          <t>FECHA</t>
        </is>
      </c>
      <c r="B372" s="13" t="inlineStr">
        <is>
          <t>CIERRE DE CAJA</t>
        </is>
      </c>
      <c r="C372" s="13" t="inlineStr">
        <is>
          <t>IMPORTE</t>
        </is>
      </c>
      <c r="D372" s="69" t="n">
        <v>112692582</v>
      </c>
      <c r="E372" s="14" t="n">
        <v>112692850</v>
      </c>
      <c r="G372" s="9" t="n"/>
      <c r="I372" s="10" t="n"/>
      <c r="J372" s="5" t="n"/>
    </row>
    <row r="373">
      <c r="D373" s="35" t="inlineStr">
        <is>
          <t>BOOT</t>
        </is>
      </c>
    </row>
    <row r="375">
      <c r="A375" s="1" t="inlineStr">
        <is>
          <t>Cierre Caja</t>
        </is>
      </c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3" t="inlineStr">
        <is>
          <t>Del 01/02/2023</t>
        </is>
      </c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98" t="inlineStr">
        <is>
          <t>Cierre Caja</t>
        </is>
      </c>
      <c r="B377" s="98" t="inlineStr">
        <is>
          <t>Fecha</t>
        </is>
      </c>
      <c r="C377" s="98" t="inlineStr">
        <is>
          <t>Cajero</t>
        </is>
      </c>
      <c r="D377" s="98" t="inlineStr">
        <is>
          <t>Nro Voucher</t>
        </is>
      </c>
      <c r="E377" s="98" t="inlineStr">
        <is>
          <t>Nro Cuenta</t>
        </is>
      </c>
      <c r="F377" s="98" t="inlineStr">
        <is>
          <t>Tipo Ingreso</t>
        </is>
      </c>
      <c r="G377" s="99" t="n"/>
      <c r="H377" s="100" t="n"/>
      <c r="I377" s="98" t="inlineStr">
        <is>
          <t>TIPO DE INGRESO</t>
        </is>
      </c>
      <c r="J377" s="98" t="inlineStr">
        <is>
          <t>Cobrador</t>
        </is>
      </c>
    </row>
    <row r="378">
      <c r="A378" s="101" t="n"/>
      <c r="B378" s="101" t="n"/>
      <c r="C378" s="101" t="n"/>
      <c r="D378" s="101" t="n"/>
      <c r="E378" s="101" t="n"/>
      <c r="F378" s="4" t="inlineStr">
        <is>
          <t>EFECTIVO</t>
        </is>
      </c>
      <c r="G378" s="4" t="inlineStr">
        <is>
          <t>CHEQUE</t>
        </is>
      </c>
      <c r="H378" s="4" t="inlineStr">
        <is>
          <t>TRANSFERENCIA</t>
        </is>
      </c>
      <c r="I378" s="101" t="n"/>
      <c r="J378" s="101" t="n"/>
    </row>
    <row r="379">
      <c r="A379" s="5" t="inlineStr">
        <is>
          <t>CCAJ-CB12/32/23</t>
        </is>
      </c>
      <c r="B379" s="6" t="n">
        <v>44958.67086561343</v>
      </c>
      <c r="C379" s="5" t="inlineStr">
        <is>
          <t>2362 MARILYN LESLIE VIDAL RIOS</t>
        </is>
      </c>
      <c r="D379" s="10" t="n"/>
      <c r="E379" s="8" t="n"/>
      <c r="F379" s="9" t="n">
        <v>4469.44</v>
      </c>
      <c r="I379" s="10" t="inlineStr">
        <is>
          <t>EFECTIVO</t>
        </is>
      </c>
      <c r="J379" s="5" t="inlineStr">
        <is>
          <t>2362 MARILYN LESLIE VIDAL RIOS</t>
        </is>
      </c>
    </row>
    <row r="380">
      <c r="A380" s="5" t="inlineStr">
        <is>
          <t>CCAJ-CB12/32/23</t>
        </is>
      </c>
      <c r="B380" s="6" t="n">
        <v>44958.67086561343</v>
      </c>
      <c r="C380" s="5" t="inlineStr">
        <is>
          <t>2362 MARILYN LESLIE VIDAL RIOS</t>
        </is>
      </c>
      <c r="D380" s="10" t="n"/>
      <c r="E380" s="8" t="n"/>
      <c r="H380" s="9" t="n">
        <v>49</v>
      </c>
      <c r="I380" s="5" t="inlineStr">
        <is>
          <t>TARJETA DE DÉBITO/CRÉDITO</t>
        </is>
      </c>
      <c r="J380" s="5" t="inlineStr">
        <is>
          <t>2362 MARILYN LESLIE VIDAL RIOS</t>
        </is>
      </c>
    </row>
    <row r="381">
      <c r="A381" s="11" t="inlineStr">
        <is>
          <t>SAP</t>
        </is>
      </c>
      <c r="B381" s="3" t="n"/>
      <c r="C381" s="3" t="n"/>
      <c r="D381" s="7" t="n"/>
      <c r="E381" s="8" t="n"/>
      <c r="H381" s="9" t="n"/>
      <c r="I381" s="10" t="n"/>
      <c r="J381" s="8" t="n"/>
    </row>
    <row r="382" ht="15.75" customHeight="1">
      <c r="A382" s="13" t="inlineStr">
        <is>
          <t>FECHA</t>
        </is>
      </c>
      <c r="B382" s="13" t="inlineStr">
        <is>
          <t>CIERRE DE CAJA</t>
        </is>
      </c>
      <c r="C382" s="13" t="inlineStr">
        <is>
          <t>IMPORTE</t>
        </is>
      </c>
      <c r="D382" s="69" t="n">
        <v>112695140</v>
      </c>
      <c r="E382" s="14" t="n">
        <v>112695371</v>
      </c>
      <c r="H382" s="9" t="n"/>
      <c r="I382" s="10" t="n"/>
      <c r="J382" s="8" t="n"/>
    </row>
    <row r="383">
      <c r="A383" s="5" t="n"/>
      <c r="B383" s="6" t="n"/>
      <c r="C383" s="5" t="n"/>
      <c r="D383" s="35" t="inlineStr">
        <is>
          <t>BOOT</t>
        </is>
      </c>
      <c r="E383" s="8" t="n"/>
      <c r="H383" s="9" t="n"/>
      <c r="I383" s="10" t="n"/>
      <c r="J383" s="8" t="n"/>
    </row>
    <row r="384">
      <c r="A384" s="5" t="n"/>
      <c r="B384" s="6" t="n"/>
      <c r="C384" s="5" t="n"/>
      <c r="D384" s="7" t="n"/>
      <c r="E384" s="8" t="n"/>
      <c r="H384" s="9" t="n"/>
      <c r="I384" s="10" t="n"/>
      <c r="J384" s="8" t="n"/>
    </row>
    <row r="385">
      <c r="A385" s="5" t="inlineStr">
        <is>
          <t>CCAJ-CB12/33/23</t>
        </is>
      </c>
      <c r="B385" s="6" t="n">
        <v>44958.79866153935</v>
      </c>
      <c r="C385" s="5" t="inlineStr">
        <is>
          <t>2279 GIOVANNA ALCOCER PEREDO</t>
        </is>
      </c>
      <c r="D385" s="7" t="n"/>
      <c r="E385" s="8" t="n"/>
      <c r="F385" s="9" t="n">
        <v>6072.68</v>
      </c>
      <c r="I385" s="10" t="inlineStr">
        <is>
          <t>EFECTIVO</t>
        </is>
      </c>
      <c r="J385" s="5" t="inlineStr">
        <is>
          <t>2279 GIOVANNA ALCOCER PEREDO</t>
        </is>
      </c>
    </row>
    <row r="386">
      <c r="A386" s="11" t="inlineStr">
        <is>
          <t>SAP</t>
        </is>
      </c>
      <c r="B386" s="3" t="n"/>
      <c r="C386" s="3" t="n"/>
      <c r="D386" s="7" t="n"/>
      <c r="E386" s="8" t="n"/>
      <c r="H386" s="9" t="n"/>
      <c r="I386" s="10" t="n"/>
      <c r="J386" s="8" t="n"/>
    </row>
    <row r="387" ht="15.75" customHeight="1">
      <c r="A387" s="13" t="inlineStr">
        <is>
          <t>FECHA</t>
        </is>
      </c>
      <c r="B387" s="13" t="inlineStr">
        <is>
          <t>CIERRE DE CAJA</t>
        </is>
      </c>
      <c r="C387" s="13" t="inlineStr">
        <is>
          <t>IMPORTE</t>
        </is>
      </c>
      <c r="D387" s="69" t="n">
        <v>112695141</v>
      </c>
      <c r="E387" s="14" t="n">
        <v>112695372</v>
      </c>
      <c r="H387" s="9" t="n"/>
      <c r="I387" s="10" t="n"/>
      <c r="J387" s="8" t="n"/>
    </row>
    <row r="388">
      <c r="D388" s="35" t="inlineStr">
        <is>
          <t>BOOT</t>
        </is>
      </c>
    </row>
    <row r="390">
      <c r="A390" s="1" t="inlineStr">
        <is>
          <t>Cierre Caja</t>
        </is>
      </c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3" t="inlineStr">
        <is>
          <t>Del 02/02/2023</t>
        </is>
      </c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98" t="inlineStr">
        <is>
          <t>Cierre Caja</t>
        </is>
      </c>
      <c r="B392" s="98" t="inlineStr">
        <is>
          <t>Fecha</t>
        </is>
      </c>
      <c r="C392" s="98" t="inlineStr">
        <is>
          <t>Cajero</t>
        </is>
      </c>
      <c r="D392" s="98" t="inlineStr">
        <is>
          <t>Nro Voucher</t>
        </is>
      </c>
      <c r="E392" s="98" t="inlineStr">
        <is>
          <t>Nro Cuenta</t>
        </is>
      </c>
      <c r="F392" s="98" t="inlineStr">
        <is>
          <t>Tipo Ingreso</t>
        </is>
      </c>
      <c r="G392" s="99" t="n"/>
      <c r="H392" s="100" t="n"/>
      <c r="I392" s="98" t="inlineStr">
        <is>
          <t>TIPO DE INGRESO</t>
        </is>
      </c>
      <c r="J392" s="98" t="inlineStr">
        <is>
          <t>Cobrador</t>
        </is>
      </c>
    </row>
    <row r="393">
      <c r="A393" s="101" t="n"/>
      <c r="B393" s="101" t="n"/>
      <c r="C393" s="101" t="n"/>
      <c r="D393" s="101" t="n"/>
      <c r="E393" s="101" t="n"/>
      <c r="F393" s="4" t="inlineStr">
        <is>
          <t>EFECTIVO</t>
        </is>
      </c>
      <c r="G393" s="4" t="inlineStr">
        <is>
          <t>CHEQUE</t>
        </is>
      </c>
      <c r="H393" s="4" t="inlineStr">
        <is>
          <t>TRANSFERENCIA</t>
        </is>
      </c>
      <c r="I393" s="101" t="n"/>
      <c r="J393" s="101" t="n"/>
    </row>
    <row r="394">
      <c r="A394" s="5" t="inlineStr">
        <is>
          <t>CCAJ-CB12/34/23</t>
        </is>
      </c>
      <c r="B394" s="6" t="n">
        <v>44959.67242803241</v>
      </c>
      <c r="C394" s="5" t="inlineStr">
        <is>
          <t>2362 MARILYN LESLIE VIDAL RIOS</t>
        </is>
      </c>
      <c r="D394" s="7" t="n"/>
      <c r="E394" s="8" t="n"/>
      <c r="F394" s="9" t="n">
        <v>4023.34</v>
      </c>
      <c r="I394" s="10" t="inlineStr">
        <is>
          <t>EFECTIVO</t>
        </is>
      </c>
      <c r="J394" s="5" t="inlineStr">
        <is>
          <t>2362 MARILYN LESLIE VIDAL RIOS</t>
        </is>
      </c>
    </row>
    <row r="395">
      <c r="A395" s="5" t="inlineStr">
        <is>
          <t>CCAJ-CB12/34/23</t>
        </is>
      </c>
      <c r="B395" s="6" t="n">
        <v>44959.67242803241</v>
      </c>
      <c r="C395" s="5" t="inlineStr">
        <is>
          <t>2362 MARILYN LESLIE VIDAL RIOS</t>
        </is>
      </c>
      <c r="D395" s="7" t="n"/>
      <c r="E395" s="8" t="n"/>
      <c r="H395" s="9" t="n">
        <v>65.3</v>
      </c>
      <c r="I395" s="10" t="inlineStr">
        <is>
          <t>CÓDIGO QR</t>
        </is>
      </c>
      <c r="J395" s="5" t="inlineStr">
        <is>
          <t>2362 MARILYN LESLIE VIDAL RIOS</t>
        </is>
      </c>
    </row>
    <row r="396">
      <c r="A396" s="11" t="inlineStr">
        <is>
          <t>SAP</t>
        </is>
      </c>
      <c r="B396" s="3" t="n"/>
      <c r="C396" s="3" t="n"/>
      <c r="D396" s="7" t="n"/>
      <c r="E396" s="8" t="n"/>
      <c r="H396" s="9" t="n"/>
      <c r="I396" s="10" t="n"/>
      <c r="J396" s="5" t="n"/>
    </row>
    <row r="397" ht="15.75" customHeight="1">
      <c r="A397" s="13" t="inlineStr">
        <is>
          <t>FECHA</t>
        </is>
      </c>
      <c r="B397" s="13" t="inlineStr">
        <is>
          <t>CIERRE DE CAJA</t>
        </is>
      </c>
      <c r="C397" s="13" t="inlineStr">
        <is>
          <t>IMPORTE</t>
        </is>
      </c>
      <c r="D397" s="69" t="n">
        <v>112728644</v>
      </c>
      <c r="E397" s="14" t="n">
        <v>112728985</v>
      </c>
      <c r="H397" s="9" t="n"/>
      <c r="I397" s="10" t="n"/>
      <c r="J397" s="5" t="n"/>
    </row>
    <row r="398">
      <c r="A398" s="5" t="n"/>
      <c r="B398" s="6" t="n"/>
      <c r="C398" s="5" t="n"/>
      <c r="D398" s="35" t="inlineStr">
        <is>
          <t>BOOT</t>
        </is>
      </c>
      <c r="E398" s="8" t="n"/>
      <c r="H398" s="9" t="n"/>
      <c r="I398" s="10" t="n"/>
      <c r="J398" s="5" t="n"/>
    </row>
    <row r="399">
      <c r="A399" s="5" t="n"/>
      <c r="B399" s="6" t="n"/>
      <c r="C399" s="5" t="n"/>
      <c r="D399" s="7" t="n"/>
      <c r="E399" s="8" t="n"/>
      <c r="H399" s="9" t="n"/>
      <c r="I399" s="10" t="n"/>
      <c r="J399" s="5" t="n"/>
    </row>
    <row r="400">
      <c r="A400" s="5" t="inlineStr">
        <is>
          <t>CCAJ-CB12/35/23</t>
        </is>
      </c>
      <c r="B400" s="6" t="n">
        <v>44959.79786254629</v>
      </c>
      <c r="C400" s="5" t="inlineStr">
        <is>
          <t>2279 GIOVANNA ALCOCER PEREDO</t>
        </is>
      </c>
      <c r="D400" s="7" t="n"/>
      <c r="E400" s="8" t="n"/>
      <c r="F400" s="9" t="n">
        <v>7602.05</v>
      </c>
      <c r="I400" s="10" t="inlineStr">
        <is>
          <t>EFECTIVO</t>
        </is>
      </c>
      <c r="J400" s="5" t="inlineStr">
        <is>
          <t>2279 GIOVANNA ALCOCER PEREDO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69" t="n">
        <v>112728645</v>
      </c>
      <c r="E402" s="14" t="n">
        <v>112728986</v>
      </c>
      <c r="H402" s="9" t="n"/>
      <c r="I402" s="10" t="n"/>
      <c r="J402" s="5" t="n"/>
    </row>
    <row r="403">
      <c r="A403" s="5" t="n"/>
      <c r="B403" s="6" t="n"/>
      <c r="C403" s="5" t="n"/>
      <c r="D403" s="35" t="inlineStr">
        <is>
          <t>BOOT</t>
        </is>
      </c>
      <c r="E403" s="8" t="n"/>
      <c r="H403" s="9" t="n"/>
      <c r="I403" s="10" t="n"/>
      <c r="J403" s="5" t="n"/>
    </row>
    <row r="405">
      <c r="A405" s="1" t="inlineStr">
        <is>
          <t>Cierre Caja</t>
        </is>
      </c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3" t="inlineStr">
        <is>
          <t>Del 03/02/2023</t>
        </is>
      </c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98" t="inlineStr">
        <is>
          <t>Cierre Caja</t>
        </is>
      </c>
      <c r="B407" s="98" t="inlineStr">
        <is>
          <t>Fecha</t>
        </is>
      </c>
      <c r="C407" s="98" t="inlineStr">
        <is>
          <t>Cajero</t>
        </is>
      </c>
      <c r="D407" s="98" t="inlineStr">
        <is>
          <t>Nro Voucher</t>
        </is>
      </c>
      <c r="E407" s="98" t="inlineStr">
        <is>
          <t>Nro Cuenta</t>
        </is>
      </c>
      <c r="F407" s="98" t="inlineStr">
        <is>
          <t>Tipo Ingreso</t>
        </is>
      </c>
      <c r="G407" s="99" t="n"/>
      <c r="H407" s="100" t="n"/>
      <c r="I407" s="98" t="inlineStr">
        <is>
          <t>TIPO DE INGRESO</t>
        </is>
      </c>
      <c r="J407" s="98" t="inlineStr">
        <is>
          <t>Cobrador</t>
        </is>
      </c>
    </row>
    <row r="408">
      <c r="A408" s="101" t="n"/>
      <c r="B408" s="101" t="n"/>
      <c r="C408" s="101" t="n"/>
      <c r="D408" s="101" t="n"/>
      <c r="E408" s="101" t="n"/>
      <c r="F408" s="4" t="inlineStr">
        <is>
          <t>EFECTIVO</t>
        </is>
      </c>
      <c r="G408" s="4" t="inlineStr">
        <is>
          <t>CHEQUE</t>
        </is>
      </c>
      <c r="H408" s="4" t="inlineStr">
        <is>
          <t>TRANSFERENCIA</t>
        </is>
      </c>
      <c r="I408" s="101" t="n"/>
      <c r="J408" s="101" t="n"/>
    </row>
    <row r="409">
      <c r="A409" s="5" t="inlineStr">
        <is>
          <t>CCAJ-CB12/36/23</t>
        </is>
      </c>
      <c r="B409" s="6" t="n">
        <v>44960.66972201389</v>
      </c>
      <c r="C409" s="5" t="inlineStr">
        <is>
          <t>2362 MARILYN LESLIE VIDAL RIOS</t>
        </is>
      </c>
      <c r="D409" s="7" t="n"/>
      <c r="E409" s="8" t="n"/>
      <c r="F409" s="9" t="n">
        <v>4276.27</v>
      </c>
      <c r="I409" s="10" t="inlineStr">
        <is>
          <t>EFECTIVO</t>
        </is>
      </c>
      <c r="J409" s="5" t="inlineStr">
        <is>
          <t>2362 MARILYN LESLIE VIDAL RIOS</t>
        </is>
      </c>
    </row>
    <row r="410">
      <c r="A410" s="5" t="inlineStr">
        <is>
          <t>CCAJ-CB12/36/23</t>
        </is>
      </c>
      <c r="B410" s="6" t="n">
        <v>44960.66972201389</v>
      </c>
      <c r="C410" s="5" t="inlineStr">
        <is>
          <t>2362 MARILYN LESLIE VIDAL RIOS</t>
        </is>
      </c>
      <c r="D410" s="7" t="n"/>
      <c r="E410" s="8" t="n"/>
      <c r="H410" s="9" t="n">
        <v>32.9</v>
      </c>
      <c r="I410" s="5" t="inlineStr">
        <is>
          <t>TARJETA DE DÉBITO/CRÉDITO</t>
        </is>
      </c>
      <c r="J410" s="5" t="inlineStr">
        <is>
          <t>2362 MARILYN LESLIE VIDAL RIOS</t>
        </is>
      </c>
    </row>
    <row r="411">
      <c r="A411" s="5" t="inlineStr">
        <is>
          <t>CCAJ-CB12/36/23</t>
        </is>
      </c>
      <c r="B411" s="6" t="n">
        <v>44960.66972201389</v>
      </c>
      <c r="C411" s="5" t="inlineStr">
        <is>
          <t>2362 MARILYN LESLIE VIDAL RIOS</t>
        </is>
      </c>
      <c r="D411" s="7" t="n"/>
      <c r="E411" s="8" t="n"/>
      <c r="H411" s="9" t="n">
        <v>100</v>
      </c>
      <c r="I411" s="10" t="inlineStr">
        <is>
          <t>CÓDIGO QR</t>
        </is>
      </c>
      <c r="J411" s="5" t="inlineStr">
        <is>
          <t>2362 MARILYN LESLIE VIDAL RIOS</t>
        </is>
      </c>
    </row>
    <row r="412">
      <c r="A412" s="11" t="inlineStr">
        <is>
          <t>SAP</t>
        </is>
      </c>
      <c r="B412" s="3" t="n"/>
      <c r="C412" s="3" t="n"/>
      <c r="D412" s="7" t="n"/>
      <c r="E412" s="8" t="n"/>
      <c r="H412" s="9" t="n"/>
      <c r="I412" s="10" t="n"/>
      <c r="J412" s="5" t="n"/>
    </row>
    <row r="413" ht="15.75" customHeight="1">
      <c r="A413" s="13" t="inlineStr">
        <is>
          <t>FECHA</t>
        </is>
      </c>
      <c r="B413" s="13" t="inlineStr">
        <is>
          <t>CIERRE DE CAJA</t>
        </is>
      </c>
      <c r="C413" s="13" t="inlineStr">
        <is>
          <t>IMPORTE</t>
        </is>
      </c>
      <c r="D413" s="69" t="n">
        <v>112728714</v>
      </c>
      <c r="E413" s="14" t="n">
        <v>112728988</v>
      </c>
      <c r="H413" s="9" t="n"/>
      <c r="I413" s="10" t="n"/>
      <c r="J413" s="5" t="n"/>
    </row>
    <row r="414">
      <c r="A414" s="5" t="n"/>
      <c r="B414" s="6" t="n"/>
      <c r="C414" s="5" t="n"/>
      <c r="D414" s="35" t="inlineStr">
        <is>
          <t>BOOT</t>
        </is>
      </c>
      <c r="E414" s="8" t="n"/>
      <c r="H414" s="9" t="n"/>
      <c r="I414" s="10" t="n"/>
      <c r="J414" s="5" t="n"/>
    </row>
    <row r="415">
      <c r="A415" s="5" t="n"/>
      <c r="B415" s="6" t="n"/>
      <c r="C415" s="5" t="n"/>
      <c r="D415" s="7" t="n"/>
      <c r="E415" s="8" t="n"/>
      <c r="H415" s="9" t="n"/>
      <c r="I415" s="10" t="n"/>
      <c r="J415" s="5" t="n"/>
    </row>
    <row r="416">
      <c r="A416" s="5" t="inlineStr">
        <is>
          <t>CCAJ-CB12/37/23</t>
        </is>
      </c>
      <c r="B416" s="6" t="n">
        <v>44960.79898883102</v>
      </c>
      <c r="C416" s="5" t="inlineStr">
        <is>
          <t>2279 GIOVANNA ALCOCER PEREDO</t>
        </is>
      </c>
      <c r="D416" s="7" t="n"/>
      <c r="E416" s="8" t="n"/>
      <c r="F416" s="9" t="n">
        <v>6774.02</v>
      </c>
      <c r="I416" s="10" t="inlineStr">
        <is>
          <t>EFECTIVO</t>
        </is>
      </c>
      <c r="J416" s="5" t="inlineStr">
        <is>
          <t>2279 GIOVANNA ALCOCER PEREDO</t>
        </is>
      </c>
    </row>
    <row r="417">
      <c r="A417" s="11" t="inlineStr">
        <is>
          <t>SAP</t>
        </is>
      </c>
      <c r="B417" s="3" t="n"/>
      <c r="C417" s="3" t="n"/>
      <c r="D417" s="7" t="n"/>
      <c r="E417" s="8" t="n"/>
      <c r="H417" s="9" t="n"/>
      <c r="I417" s="10" t="n"/>
      <c r="J417" s="5" t="n"/>
    </row>
    <row r="418" ht="15.75" customHeight="1">
      <c r="A418" s="13" t="inlineStr">
        <is>
          <t>FECHA</t>
        </is>
      </c>
      <c r="B418" s="13" t="inlineStr">
        <is>
          <t>CIERRE DE CAJA</t>
        </is>
      </c>
      <c r="C418" s="13" t="inlineStr">
        <is>
          <t>IMPORTE</t>
        </is>
      </c>
      <c r="D418" s="69" t="n">
        <v>112728715</v>
      </c>
      <c r="E418" s="14" t="n">
        <v>112728989</v>
      </c>
      <c r="H418" s="9" t="n"/>
      <c r="I418" s="10" t="n"/>
      <c r="J418" s="5" t="n"/>
    </row>
    <row r="419">
      <c r="D419" s="35" t="inlineStr">
        <is>
          <t>BOOT</t>
        </is>
      </c>
    </row>
    <row r="421">
      <c r="A421" s="1" t="inlineStr">
        <is>
          <t>Cierre Caja</t>
        </is>
      </c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3" t="inlineStr">
        <is>
          <t>Del 04/02/2023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98" t="inlineStr">
        <is>
          <t>Cierre Caja</t>
        </is>
      </c>
      <c r="B423" s="98" t="inlineStr">
        <is>
          <t>Fecha</t>
        </is>
      </c>
      <c r="C423" s="98" t="inlineStr">
        <is>
          <t>Cajero</t>
        </is>
      </c>
      <c r="D423" s="98" t="inlineStr">
        <is>
          <t>Nro Voucher</t>
        </is>
      </c>
      <c r="E423" s="98" t="inlineStr">
        <is>
          <t>Nro Cuenta</t>
        </is>
      </c>
      <c r="F423" s="98" t="inlineStr">
        <is>
          <t>Tipo Ingreso</t>
        </is>
      </c>
      <c r="G423" s="99" t="n"/>
      <c r="H423" s="100" t="n"/>
      <c r="I423" s="98" t="inlineStr">
        <is>
          <t>TIPO DE INGRESO</t>
        </is>
      </c>
      <c r="J423" s="98" t="inlineStr">
        <is>
          <t>Cobrador</t>
        </is>
      </c>
    </row>
    <row r="424">
      <c r="A424" s="101" t="n"/>
      <c r="B424" s="101" t="n"/>
      <c r="C424" s="101" t="n"/>
      <c r="D424" s="101" t="n"/>
      <c r="E424" s="101" t="n"/>
      <c r="F424" s="4" t="inlineStr">
        <is>
          <t>EFECTIVO</t>
        </is>
      </c>
      <c r="G424" s="4" t="inlineStr">
        <is>
          <t>CHEQUE</t>
        </is>
      </c>
      <c r="H424" s="4" t="inlineStr">
        <is>
          <t>TRANSFERENCIA</t>
        </is>
      </c>
      <c r="I424" s="101" t="n"/>
      <c r="J424" s="101" t="n"/>
    </row>
    <row r="425">
      <c r="A425" s="5" t="inlineStr">
        <is>
          <t>CCAJ-CB12/38/23</t>
        </is>
      </c>
      <c r="B425" s="6" t="n">
        <v>44961.58747306713</v>
      </c>
      <c r="C425" s="5" t="inlineStr">
        <is>
          <t>2362 MARILYN LESLIE VIDAL RIOS</t>
        </is>
      </c>
      <c r="D425" s="7" t="n"/>
      <c r="E425" s="8" t="n"/>
      <c r="F425" s="9" t="n">
        <v>4715.79</v>
      </c>
      <c r="I425" s="10" t="inlineStr">
        <is>
          <t>EFECTIVO</t>
        </is>
      </c>
      <c r="J425" s="5" t="inlineStr">
        <is>
          <t>2362 MARILYN LESLIE VIDAL RIOS</t>
        </is>
      </c>
    </row>
    <row r="426">
      <c r="A426" s="5" t="inlineStr">
        <is>
          <t>CCAJ-CB12/38/23</t>
        </is>
      </c>
      <c r="B426" s="6" t="n">
        <v>44961.58747306713</v>
      </c>
      <c r="C426" s="5" t="inlineStr">
        <is>
          <t>2362 MARILYN LESLIE VIDAL RIOS</t>
        </is>
      </c>
      <c r="D426" s="7" t="n"/>
      <c r="E426" s="8" t="n"/>
      <c r="H426" s="9" t="n">
        <v>243.52</v>
      </c>
      <c r="I426" s="5" t="inlineStr">
        <is>
          <t>TARJETA DE DÉBITO/CRÉDITO</t>
        </is>
      </c>
      <c r="J426" s="5" t="inlineStr">
        <is>
          <t>2362 MARILYN LESLIE VIDAL RIOS</t>
        </is>
      </c>
    </row>
    <row r="427">
      <c r="A427" s="11" t="inlineStr">
        <is>
          <t>SAP</t>
        </is>
      </c>
      <c r="B427" s="3" t="n"/>
      <c r="C427" s="3" t="n"/>
      <c r="D427" s="7" t="n"/>
      <c r="E427" s="8" t="n"/>
      <c r="H427" s="9" t="n"/>
      <c r="I427" s="10" t="n"/>
      <c r="J427" s="5" t="n"/>
    </row>
    <row r="428" ht="15.75" customHeight="1">
      <c r="A428" s="13" t="inlineStr">
        <is>
          <t>FECHA</t>
        </is>
      </c>
      <c r="B428" s="13" t="inlineStr">
        <is>
          <t>CIERRE DE CAJA</t>
        </is>
      </c>
      <c r="C428" s="13" t="inlineStr">
        <is>
          <t>IMPORTE</t>
        </is>
      </c>
      <c r="D428" s="69" t="n">
        <v>112728769</v>
      </c>
      <c r="E428" s="14" t="n">
        <v>112728990</v>
      </c>
      <c r="H428" s="9" t="n"/>
      <c r="I428" s="10" t="n"/>
      <c r="J428" s="5" t="n"/>
    </row>
    <row r="429">
      <c r="A429" s="5" t="n"/>
      <c r="B429" s="6" t="n"/>
      <c r="C429" s="5" t="n"/>
      <c r="D429" s="35" t="inlineStr">
        <is>
          <t>BOOT</t>
        </is>
      </c>
      <c r="E429" s="8" t="n"/>
      <c r="H429" s="9" t="n"/>
      <c r="I429" s="10" t="n"/>
      <c r="J429" s="5" t="n"/>
    </row>
    <row r="430">
      <c r="A430" s="5" t="n"/>
      <c r="B430" s="6" t="n"/>
      <c r="C430" s="5" t="n"/>
      <c r="D430" s="7" t="n"/>
      <c r="E430" s="8" t="n"/>
      <c r="H430" s="9" t="n"/>
      <c r="I430" s="10" t="n"/>
      <c r="J430" s="5" t="n"/>
    </row>
    <row r="431">
      <c r="A431" s="5" t="inlineStr">
        <is>
          <t>CCAJ-CB12/39/23</t>
        </is>
      </c>
      <c r="B431" s="6" t="n">
        <v>44961.59022023148</v>
      </c>
      <c r="C431" s="5" t="inlineStr">
        <is>
          <t>2279 GIOVANNA ALCOCER PEREDO</t>
        </is>
      </c>
      <c r="D431" s="7" t="n"/>
      <c r="E431" s="8" t="n"/>
      <c r="F431" s="9" t="n">
        <v>6571.08</v>
      </c>
      <c r="I431" s="10" t="inlineStr">
        <is>
          <t>EFECTIVO</t>
        </is>
      </c>
      <c r="J431" s="5" t="inlineStr">
        <is>
          <t>2279 GIOVANNA ALCOCER PEREDO</t>
        </is>
      </c>
    </row>
    <row r="432">
      <c r="A432" s="11" t="inlineStr">
        <is>
          <t>SAP</t>
        </is>
      </c>
      <c r="B432" s="3" t="n"/>
      <c r="C432" s="3" t="n"/>
      <c r="D432" s="7" t="n"/>
      <c r="E432" s="8" t="n"/>
      <c r="H432" s="9" t="n"/>
      <c r="I432" s="10" t="n"/>
      <c r="J432" s="5" t="n"/>
    </row>
    <row r="433" ht="15.75" customHeight="1">
      <c r="A433" s="13" t="inlineStr">
        <is>
          <t>FECHA</t>
        </is>
      </c>
      <c r="B433" s="13" t="inlineStr">
        <is>
          <t>CIERRE DE CAJA</t>
        </is>
      </c>
      <c r="C433" s="13" t="inlineStr">
        <is>
          <t>IMPORTE</t>
        </is>
      </c>
      <c r="D433" s="69" t="n">
        <v>112728770</v>
      </c>
      <c r="E433" s="14" t="n">
        <v>112728991</v>
      </c>
      <c r="H433" s="9" t="n"/>
      <c r="I433" s="10" t="n"/>
      <c r="J433" s="5" t="n"/>
    </row>
    <row r="434">
      <c r="A434" s="5" t="n"/>
      <c r="B434" s="6" t="n"/>
      <c r="C434" s="5" t="n"/>
      <c r="D434" s="35" t="inlineStr">
        <is>
          <t>BOOT</t>
        </is>
      </c>
      <c r="E434" s="8" t="n"/>
      <c r="H434" s="9" t="n"/>
      <c r="I434" s="10" t="n"/>
      <c r="J434" s="5" t="n"/>
    </row>
    <row r="436">
      <c r="A436" s="1" t="inlineStr">
        <is>
          <t>Cierre Caja</t>
        </is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3" t="inlineStr">
        <is>
          <t>Del 06/02/2023</t>
        </is>
      </c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98" t="inlineStr">
        <is>
          <t>Cierre Caja</t>
        </is>
      </c>
      <c r="B438" s="98" t="inlineStr">
        <is>
          <t>Fecha</t>
        </is>
      </c>
      <c r="C438" s="98" t="inlineStr">
        <is>
          <t>Cajero</t>
        </is>
      </c>
      <c r="D438" s="98" t="inlineStr">
        <is>
          <t>Nro Voucher</t>
        </is>
      </c>
      <c r="E438" s="98" t="inlineStr">
        <is>
          <t>Nro Cuenta</t>
        </is>
      </c>
      <c r="F438" s="98" t="inlineStr">
        <is>
          <t>Tipo Ingreso</t>
        </is>
      </c>
      <c r="G438" s="99" t="n"/>
      <c r="H438" s="100" t="n"/>
      <c r="I438" s="98" t="inlineStr">
        <is>
          <t>TIPO DE INGRESO</t>
        </is>
      </c>
      <c r="J438" s="98" t="inlineStr">
        <is>
          <t>Cobrador</t>
        </is>
      </c>
    </row>
    <row r="439">
      <c r="A439" s="101" t="n"/>
      <c r="B439" s="101" t="n"/>
      <c r="C439" s="101" t="n"/>
      <c r="D439" s="101" t="n"/>
      <c r="E439" s="101" t="n"/>
      <c r="F439" s="4" t="inlineStr">
        <is>
          <t>EFECTIVO</t>
        </is>
      </c>
      <c r="G439" s="4" t="inlineStr">
        <is>
          <t>CHEQUE</t>
        </is>
      </c>
      <c r="H439" s="4" t="inlineStr">
        <is>
          <t>TRANSFERENCIA</t>
        </is>
      </c>
      <c r="I439" s="101" t="n"/>
      <c r="J439" s="101" t="n"/>
    </row>
    <row r="440">
      <c r="A440" s="5" t="inlineStr">
        <is>
          <t>CCAJ-CB12/40/23</t>
        </is>
      </c>
      <c r="B440" s="6" t="n">
        <v>44963.67066896991</v>
      </c>
      <c r="C440" s="5" t="inlineStr">
        <is>
          <t>2362 MARILYN LESLIE VIDAL RIOS</t>
        </is>
      </c>
      <c r="D440" s="7" t="n"/>
      <c r="E440" s="8" t="n"/>
      <c r="F440" s="9" t="n">
        <v>2937.73</v>
      </c>
      <c r="I440" s="10" t="inlineStr">
        <is>
          <t>EFECTIVO</t>
        </is>
      </c>
      <c r="J440" s="5" t="inlineStr">
        <is>
          <t>2362 MARILYN LESLIE VIDAL RIOS</t>
        </is>
      </c>
    </row>
    <row r="441">
      <c r="A441" s="5" t="inlineStr">
        <is>
          <t>CCAJ-CB12/40/23</t>
        </is>
      </c>
      <c r="B441" s="6" t="n">
        <v>44963.67066896991</v>
      </c>
      <c r="C441" s="5" t="inlineStr">
        <is>
          <t>2362 MARILYN LESLIE VIDAL RIOS</t>
        </is>
      </c>
      <c r="D441" s="7" t="n"/>
      <c r="E441" s="8" t="n"/>
      <c r="H441" s="9" t="n">
        <v>39.9</v>
      </c>
      <c r="I441" s="5" t="inlineStr">
        <is>
          <t>TARJETA DE DÉBITO/CRÉDITO</t>
        </is>
      </c>
      <c r="J441" s="5" t="inlineStr">
        <is>
          <t>2362 MARILYN LESLIE VIDAL RIOS</t>
        </is>
      </c>
    </row>
    <row r="442">
      <c r="A442" s="11" t="inlineStr">
        <is>
          <t>SAP</t>
        </is>
      </c>
      <c r="B442" s="3" t="n"/>
      <c r="C442" s="3" t="n"/>
      <c r="D442" s="7" t="n"/>
      <c r="E442" s="8" t="n"/>
      <c r="H442" s="9" t="n"/>
      <c r="I442" s="10" t="n"/>
      <c r="J442" s="5" t="n"/>
    </row>
    <row r="443">
      <c r="A443" s="13" t="inlineStr">
        <is>
          <t>FECHA</t>
        </is>
      </c>
      <c r="B443" s="13" t="inlineStr">
        <is>
          <t>CIERRE DE CAJA</t>
        </is>
      </c>
      <c r="C443" s="13" t="inlineStr">
        <is>
          <t>IMPORTE</t>
        </is>
      </c>
      <c r="D443" s="7" t="n"/>
      <c r="E443" s="8" t="n"/>
      <c r="H443" s="9" t="n"/>
      <c r="I443" s="10" t="n"/>
      <c r="J443" s="5" t="n"/>
    </row>
    <row r="444">
      <c r="A444" s="5" t="n"/>
      <c r="B444" s="6" t="n"/>
      <c r="C444" s="5" t="n"/>
      <c r="D444" s="7" t="n"/>
      <c r="E444" s="8" t="n"/>
      <c r="H444" s="9" t="n"/>
      <c r="I444" s="10" t="n"/>
      <c r="J444" s="5" t="n"/>
    </row>
    <row r="445">
      <c r="A445" s="5" t="n"/>
      <c r="B445" s="6" t="n"/>
      <c r="C445" s="5" t="n"/>
      <c r="D445" s="7" t="n"/>
      <c r="E445" s="8" t="n"/>
      <c r="H445" s="9" t="n"/>
      <c r="I445" s="10" t="n"/>
      <c r="J445" s="5" t="n"/>
    </row>
    <row r="446">
      <c r="A446" s="5" t="inlineStr">
        <is>
          <t>CCAJ-CB12/41/23</t>
        </is>
      </c>
      <c r="B446" s="6" t="n">
        <v>44963.79604385416</v>
      </c>
      <c r="C446" s="5" t="inlineStr">
        <is>
          <t>2279 GIOVANNA ALCOCER PEREDO</t>
        </is>
      </c>
      <c r="D446" s="7" t="n"/>
      <c r="E446" s="8" t="n"/>
      <c r="F446" s="9" t="n">
        <v>6072.9</v>
      </c>
      <c r="I446" s="10" t="inlineStr">
        <is>
          <t>EFECTIVO</t>
        </is>
      </c>
      <c r="J446" s="5" t="inlineStr">
        <is>
          <t>2279 GIOVANNA ALCOCER PEREDO</t>
        </is>
      </c>
    </row>
    <row r="447">
      <c r="A447" s="5" t="inlineStr">
        <is>
          <t>CCAJ-CB12/41/23</t>
        </is>
      </c>
      <c r="B447" s="6" t="n">
        <v>44963.79604385416</v>
      </c>
      <c r="C447" s="5" t="inlineStr">
        <is>
          <t>2279 GIOVANNA ALCOCER PEREDO</t>
        </is>
      </c>
      <c r="D447" s="7" t="n"/>
      <c r="E447" s="8" t="n"/>
      <c r="H447" s="9" t="n">
        <v>64</v>
      </c>
      <c r="I447" s="10" t="inlineStr">
        <is>
          <t>CÓDIGO QR</t>
        </is>
      </c>
      <c r="J447" s="5" t="inlineStr">
        <is>
          <t>2279 GIOVANNA ALCOCER PEREDO</t>
        </is>
      </c>
    </row>
    <row r="448">
      <c r="A448" s="11" t="inlineStr">
        <is>
          <t>SAP</t>
        </is>
      </c>
      <c r="B448" s="3" t="n"/>
      <c r="C448" s="3" t="n"/>
      <c r="D448" s="7" t="n"/>
      <c r="E448" s="8" t="n"/>
      <c r="H448" s="9" t="n"/>
      <c r="I448" s="10" t="n"/>
      <c r="J448" s="5" t="n"/>
    </row>
    <row r="449">
      <c r="A449" s="13" t="inlineStr">
        <is>
          <t>FECHA</t>
        </is>
      </c>
      <c r="B449" s="13" t="inlineStr">
        <is>
          <t>CIERRE DE CAJA</t>
        </is>
      </c>
      <c r="C449" s="13" t="inlineStr">
        <is>
          <t>IMPORTE</t>
        </is>
      </c>
      <c r="D449" s="7" t="n"/>
      <c r="E449" s="8" t="n"/>
      <c r="H449" s="9" t="n"/>
      <c r="I449" s="10" t="n"/>
      <c r="J449" s="5" t="n"/>
    </row>
  </sheetData>
  <mergeCells count="256">
    <mergeCell ref="I407:I408"/>
    <mergeCell ref="J407:J408"/>
    <mergeCell ref="A407:A408"/>
    <mergeCell ref="B407:B408"/>
    <mergeCell ref="C407:C408"/>
    <mergeCell ref="D407:D408"/>
    <mergeCell ref="E407:E408"/>
    <mergeCell ref="F407:H407"/>
    <mergeCell ref="I423:I424"/>
    <mergeCell ref="J423:J424"/>
    <mergeCell ref="A423:A424"/>
    <mergeCell ref="B423:B424"/>
    <mergeCell ref="C423:C424"/>
    <mergeCell ref="D423:D424"/>
    <mergeCell ref="E423:E424"/>
    <mergeCell ref="F423:H423"/>
    <mergeCell ref="I392:I393"/>
    <mergeCell ref="J392:J393"/>
    <mergeCell ref="A392:A393"/>
    <mergeCell ref="B392:B393"/>
    <mergeCell ref="C392:C393"/>
    <mergeCell ref="D392:D393"/>
    <mergeCell ref="E392:E393"/>
    <mergeCell ref="F392:H392"/>
    <mergeCell ref="A345:A346"/>
    <mergeCell ref="B345:B346"/>
    <mergeCell ref="C345:C346"/>
    <mergeCell ref="D345:D346"/>
    <mergeCell ref="E345:E346"/>
    <mergeCell ref="F345:H345"/>
    <mergeCell ref="I345:I346"/>
    <mergeCell ref="J345:J346"/>
    <mergeCell ref="I319:I320"/>
    <mergeCell ref="J319:J320"/>
    <mergeCell ref="A332:A333"/>
    <mergeCell ref="B332:B333"/>
    <mergeCell ref="C332:C333"/>
    <mergeCell ref="D332:D333"/>
    <mergeCell ref="E332:E333"/>
    <mergeCell ref="F332:H332"/>
    <mergeCell ref="I332:I333"/>
    <mergeCell ref="J332:J333"/>
    <mergeCell ref="A319:A320"/>
    <mergeCell ref="B319:B320"/>
    <mergeCell ref="C319:C320"/>
    <mergeCell ref="D319:D320"/>
    <mergeCell ref="E319:E320"/>
    <mergeCell ref="F319:H319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A277:A278"/>
    <mergeCell ref="B277:B278"/>
    <mergeCell ref="C277:C278"/>
    <mergeCell ref="D277:D278"/>
    <mergeCell ref="E277:E278"/>
    <mergeCell ref="F277:H277"/>
    <mergeCell ref="I277:I278"/>
    <mergeCell ref="J277:J278"/>
    <mergeCell ref="I242:I243"/>
    <mergeCell ref="J242:J243"/>
    <mergeCell ref="A255:A256"/>
    <mergeCell ref="B255:B256"/>
    <mergeCell ref="C255:C256"/>
    <mergeCell ref="D255:D256"/>
    <mergeCell ref="E255:E256"/>
    <mergeCell ref="F255:H255"/>
    <mergeCell ref="I255:I256"/>
    <mergeCell ref="J255:J256"/>
    <mergeCell ref="A242:A243"/>
    <mergeCell ref="B242:B243"/>
    <mergeCell ref="C242:C243"/>
    <mergeCell ref="D242:D243"/>
    <mergeCell ref="E242:E243"/>
    <mergeCell ref="F242:H242"/>
    <mergeCell ref="A229:A230"/>
    <mergeCell ref="B229:B230"/>
    <mergeCell ref="C229:C230"/>
    <mergeCell ref="D229:D230"/>
    <mergeCell ref="E229:E230"/>
    <mergeCell ref="F229:H229"/>
    <mergeCell ref="I229:I230"/>
    <mergeCell ref="J229:J230"/>
    <mergeCell ref="I172:I173"/>
    <mergeCell ref="J172:J173"/>
    <mergeCell ref="A172:A173"/>
    <mergeCell ref="B172:B173"/>
    <mergeCell ref="C172:C173"/>
    <mergeCell ref="D172:D173"/>
    <mergeCell ref="E172:E173"/>
    <mergeCell ref="F172:H172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132:A133"/>
    <mergeCell ref="B132:B133"/>
    <mergeCell ref="C132:C133"/>
    <mergeCell ref="D132:D133"/>
    <mergeCell ref="E132:E133"/>
    <mergeCell ref="F132:H132"/>
    <mergeCell ref="I132:I133"/>
    <mergeCell ref="J132:J133"/>
    <mergeCell ref="A142:A143"/>
    <mergeCell ref="C142:C143"/>
    <mergeCell ref="I142:I143"/>
    <mergeCell ref="J142:J143"/>
    <mergeCell ref="B142:B143"/>
    <mergeCell ref="D142:D143"/>
    <mergeCell ref="E142:E143"/>
    <mergeCell ref="F142:H142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F58:H58"/>
    <mergeCell ref="I58:I59"/>
    <mergeCell ref="J58:J59"/>
    <mergeCell ref="A58:A59"/>
    <mergeCell ref="B58:B59"/>
    <mergeCell ref="C58:C59"/>
    <mergeCell ref="D58:D59"/>
    <mergeCell ref="E58:E59"/>
    <mergeCell ref="I18:I19"/>
    <mergeCell ref="J18:J19"/>
    <mergeCell ref="A18:A19"/>
    <mergeCell ref="B18:B19"/>
    <mergeCell ref="C18:C19"/>
    <mergeCell ref="D18:D19"/>
    <mergeCell ref="E18:E19"/>
    <mergeCell ref="F18:H18"/>
    <mergeCell ref="F42:H42"/>
    <mergeCell ref="I42:I43"/>
    <mergeCell ref="J42:J43"/>
    <mergeCell ref="A42:A43"/>
    <mergeCell ref="B42:B43"/>
    <mergeCell ref="C42:C43"/>
    <mergeCell ref="D42:D43"/>
    <mergeCell ref="E42:E43"/>
    <mergeCell ref="I118:I119"/>
    <mergeCell ref="J118:J119"/>
    <mergeCell ref="A118:A119"/>
    <mergeCell ref="B118:B119"/>
    <mergeCell ref="C118:C119"/>
    <mergeCell ref="D118:D119"/>
    <mergeCell ref="E118:E119"/>
    <mergeCell ref="F118:H118"/>
    <mergeCell ref="I73:I74"/>
    <mergeCell ref="J73:J74"/>
    <mergeCell ref="A73:A74"/>
    <mergeCell ref="B73:B74"/>
    <mergeCell ref="C73:C74"/>
    <mergeCell ref="D73:D74"/>
    <mergeCell ref="E73:E74"/>
    <mergeCell ref="F73:H73"/>
    <mergeCell ref="D88:D89"/>
    <mergeCell ref="C88:C89"/>
    <mergeCell ref="B88:B89"/>
    <mergeCell ref="A88:A89"/>
    <mergeCell ref="J88:J89"/>
    <mergeCell ref="I88:I89"/>
    <mergeCell ref="F88:H88"/>
    <mergeCell ref="E88:E89"/>
    <mergeCell ref="A361:A362"/>
    <mergeCell ref="B361:B362"/>
    <mergeCell ref="C361:C362"/>
    <mergeCell ref="D361:D362"/>
    <mergeCell ref="E361:E362"/>
    <mergeCell ref="F361:H361"/>
    <mergeCell ref="I361:I362"/>
    <mergeCell ref="J361:J362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59:I160"/>
    <mergeCell ref="J159:J160"/>
    <mergeCell ref="A159:A160"/>
    <mergeCell ref="B159:B160"/>
    <mergeCell ref="C159:C160"/>
    <mergeCell ref="D159:D160"/>
    <mergeCell ref="E159:E160"/>
    <mergeCell ref="F159:H159"/>
    <mergeCell ref="A438:A439"/>
    <mergeCell ref="B438:B439"/>
    <mergeCell ref="C438:C439"/>
    <mergeCell ref="D438:D439"/>
    <mergeCell ref="E438:E439"/>
    <mergeCell ref="F438:H438"/>
    <mergeCell ref="I438:I439"/>
    <mergeCell ref="J438:J439"/>
    <mergeCell ref="A306:A307"/>
    <mergeCell ref="B306:B307"/>
    <mergeCell ref="C306:C307"/>
    <mergeCell ref="D306:D307"/>
    <mergeCell ref="E306:E307"/>
    <mergeCell ref="F306:H306"/>
    <mergeCell ref="I306:I307"/>
    <mergeCell ref="J306:J307"/>
    <mergeCell ref="A377:A378"/>
    <mergeCell ref="B377:B378"/>
    <mergeCell ref="C377:C378"/>
    <mergeCell ref="D377:D378"/>
    <mergeCell ref="E377:E378"/>
    <mergeCell ref="F377:H377"/>
    <mergeCell ref="I377:I378"/>
    <mergeCell ref="J377:J378"/>
  </mergeCells>
  <pageMargins left="0.7" right="0.7" top="0.75" bottom="0.75" header="0.3" footer="0.3"/>
  <pageSetup orientation="portrait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13"/>
  <sheetViews>
    <sheetView topLeftCell="A300" workbookViewId="0">
      <selection activeCell="E303" sqref="E303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CCAJ-CB13/301/22</t>
        </is>
      </c>
      <c r="B5" s="6" t="n">
        <v>44926.57452902778</v>
      </c>
      <c r="C5" s="5" t="inlineStr">
        <is>
          <t>2274 CELMI RIVERA CORDOVA</t>
        </is>
      </c>
      <c r="D5" s="7" t="n"/>
      <c r="E5" s="8" t="n"/>
      <c r="F5" s="9" t="n">
        <v>3984.61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112517557</v>
      </c>
      <c r="E7" s="14" t="n">
        <v>112517740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8" t="inlineStr">
        <is>
          <t>Cierre Caja</t>
        </is>
      </c>
      <c r="B12" s="98" t="inlineStr">
        <is>
          <t>Fecha</t>
        </is>
      </c>
      <c r="C12" s="98" t="inlineStr">
        <is>
          <t>Cajero</t>
        </is>
      </c>
      <c r="D12" s="98" t="inlineStr">
        <is>
          <t>Nro Voucher</t>
        </is>
      </c>
      <c r="E12" s="98" t="inlineStr">
        <is>
          <t>Nro Cuenta</t>
        </is>
      </c>
      <c r="F12" s="98" t="inlineStr">
        <is>
          <t>Tipo Ingreso</t>
        </is>
      </c>
      <c r="G12" s="99" t="n"/>
      <c r="H12" s="100" t="n"/>
      <c r="I12" s="98" t="inlineStr">
        <is>
          <t>TIPO DE INGRESO</t>
        </is>
      </c>
      <c r="J12" s="98" t="inlineStr">
        <is>
          <t>Cobrador</t>
        </is>
      </c>
    </row>
    <row r="13">
      <c r="A13" s="101" t="n"/>
      <c r="B13" s="101" t="n"/>
      <c r="C13" s="101" t="n"/>
      <c r="D13" s="101" t="n"/>
      <c r="E13" s="101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101" t="n"/>
      <c r="J13" s="101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8" t="inlineStr">
        <is>
          <t>Cierre Caja</t>
        </is>
      </c>
      <c r="B21" s="98" t="inlineStr">
        <is>
          <t>Fecha</t>
        </is>
      </c>
      <c r="C21" s="98" t="inlineStr">
        <is>
          <t>Cajero</t>
        </is>
      </c>
      <c r="D21" s="98" t="inlineStr">
        <is>
          <t>Nro Voucher</t>
        </is>
      </c>
      <c r="E21" s="98" t="inlineStr">
        <is>
          <t>Nro Cuenta</t>
        </is>
      </c>
      <c r="F21" s="98" t="inlineStr">
        <is>
          <t>Tipo Ingreso</t>
        </is>
      </c>
      <c r="G21" s="99" t="n"/>
      <c r="H21" s="100" t="n"/>
      <c r="I21" s="98" t="inlineStr">
        <is>
          <t>TIPO DE INGRESO</t>
        </is>
      </c>
      <c r="J21" s="98" t="inlineStr">
        <is>
          <t>Cobrador</t>
        </is>
      </c>
    </row>
    <row r="22">
      <c r="A22" s="101" t="n"/>
      <c r="B22" s="101" t="n"/>
      <c r="C22" s="101" t="n"/>
      <c r="D22" s="101" t="n"/>
      <c r="E22" s="101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101" t="n"/>
      <c r="J22" s="101" t="n"/>
    </row>
    <row r="23">
      <c r="A23" s="5" t="inlineStr">
        <is>
          <t>CCAJ-CB13/1/23</t>
        </is>
      </c>
      <c r="B23" s="6" t="n">
        <v>44929.79541099537</v>
      </c>
      <c r="C23" s="5" t="inlineStr">
        <is>
          <t>2274 CELMI RIVERA CORDOVA</t>
        </is>
      </c>
      <c r="D23" s="7" t="n"/>
      <c r="E23" s="8" t="n"/>
      <c r="F23" s="9" t="n">
        <v>3309.98</v>
      </c>
      <c r="I23" s="10" t="inlineStr">
        <is>
          <t>EFECTIVO</t>
        </is>
      </c>
      <c r="J23" s="8" t="inlineStr">
        <is>
          <t>2274 CELMI RIVERA CORDOVA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112518966</v>
      </c>
      <c r="E25" s="14" t="n">
        <v>112519160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8" t="inlineStr">
        <is>
          <t>Cierre Caja</t>
        </is>
      </c>
      <c r="B30" s="98" t="inlineStr">
        <is>
          <t>Fecha</t>
        </is>
      </c>
      <c r="C30" s="98" t="inlineStr">
        <is>
          <t>Cajero</t>
        </is>
      </c>
      <c r="D30" s="98" t="inlineStr">
        <is>
          <t>Nro Voucher</t>
        </is>
      </c>
      <c r="E30" s="98" t="inlineStr">
        <is>
          <t>Nro Cuenta</t>
        </is>
      </c>
      <c r="F30" s="98" t="inlineStr">
        <is>
          <t>Tipo Ingreso</t>
        </is>
      </c>
      <c r="G30" s="99" t="n"/>
      <c r="H30" s="100" t="n"/>
      <c r="I30" s="98" t="inlineStr">
        <is>
          <t>TIPO DE INGRESO</t>
        </is>
      </c>
      <c r="J30" s="98" t="inlineStr">
        <is>
          <t>Cobrador</t>
        </is>
      </c>
    </row>
    <row r="31">
      <c r="A31" s="101" t="n"/>
      <c r="B31" s="101" t="n"/>
      <c r="C31" s="101" t="n"/>
      <c r="D31" s="101" t="n"/>
      <c r="E31" s="101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101" t="n"/>
      <c r="J31" s="101" t="n"/>
    </row>
    <row r="32">
      <c r="A32" s="5" t="inlineStr">
        <is>
          <t>CCAJ-CB13/2/23</t>
        </is>
      </c>
      <c r="B32" s="6" t="n">
        <v>44930.79380372685</v>
      </c>
      <c r="C32" s="5" t="inlineStr">
        <is>
          <t>2274 CELMI RIVERA CORDOVA</t>
        </is>
      </c>
      <c r="D32" s="7" t="n"/>
      <c r="E32" s="8" t="n"/>
      <c r="F32" s="9" t="n">
        <v>4250.76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CCAJ-CB13/2/23</t>
        </is>
      </c>
      <c r="B33" s="6" t="n">
        <v>44930.79380372685</v>
      </c>
      <c r="C33" s="5" t="inlineStr">
        <is>
          <t>2274 CELMI RIVERA CORDOVA</t>
        </is>
      </c>
      <c r="D33" s="7" t="n"/>
      <c r="E33" s="8" t="n"/>
      <c r="H33" s="9" t="n">
        <v>393.89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112521208</v>
      </c>
      <c r="E35" s="14" t="n">
        <v>112521412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8" t="inlineStr">
        <is>
          <t>Cierre Caja</t>
        </is>
      </c>
      <c r="B40" s="98" t="inlineStr">
        <is>
          <t>Fecha</t>
        </is>
      </c>
      <c r="C40" s="98" t="inlineStr">
        <is>
          <t>Cajero</t>
        </is>
      </c>
      <c r="D40" s="98" t="inlineStr">
        <is>
          <t>Nro Voucher</t>
        </is>
      </c>
      <c r="E40" s="98" t="inlineStr">
        <is>
          <t>Nro Cuenta</t>
        </is>
      </c>
      <c r="F40" s="98" t="inlineStr">
        <is>
          <t>Tipo Ingreso</t>
        </is>
      </c>
      <c r="G40" s="99" t="n"/>
      <c r="H40" s="100" t="n"/>
      <c r="I40" s="98" t="inlineStr">
        <is>
          <t>TIPO DE INGRESO</t>
        </is>
      </c>
      <c r="J40" s="98" t="inlineStr">
        <is>
          <t>Cobrador</t>
        </is>
      </c>
    </row>
    <row r="41">
      <c r="A41" s="101" t="n"/>
      <c r="B41" s="101" t="n"/>
      <c r="C41" s="101" t="n"/>
      <c r="D41" s="101" t="n"/>
      <c r="E41" s="101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101" t="n"/>
      <c r="J41" s="101" t="n"/>
    </row>
    <row r="42">
      <c r="A42" s="5" t="inlineStr">
        <is>
          <t>CCAJ-CB13/3/23</t>
        </is>
      </c>
      <c r="B42" s="6" t="n">
        <v>44931.79235028935</v>
      </c>
      <c r="C42" s="5" t="inlineStr">
        <is>
          <t>2274 CELMI RIVERA CORDOVA</t>
        </is>
      </c>
      <c r="D42" s="7" t="n"/>
      <c r="E42" s="8" t="n"/>
      <c r="F42" s="9" t="n">
        <v>4147.24</v>
      </c>
      <c r="I42" s="10" t="inlineStr">
        <is>
          <t>EFECTIVO</t>
        </is>
      </c>
      <c r="J42" s="8" t="inlineStr">
        <is>
          <t>2274 CELMI RIVERA CORDOVA</t>
        </is>
      </c>
    </row>
    <row r="43">
      <c r="A43" s="5" t="inlineStr">
        <is>
          <t>CCAJ-CB13/3/23</t>
        </is>
      </c>
      <c r="B43" s="6" t="n">
        <v>44931.79235028935</v>
      </c>
      <c r="C43" s="5" t="inlineStr">
        <is>
          <t>2274 CELMI RIVERA CORDOVA</t>
        </is>
      </c>
      <c r="D43" s="7" t="n"/>
      <c r="E43" s="8" t="n"/>
      <c r="H43" s="9" t="n">
        <v>566.59</v>
      </c>
      <c r="I43" s="5" t="inlineStr">
        <is>
          <t>TARJETA DE DÉBITO/CRÉDITO</t>
        </is>
      </c>
      <c r="J43" s="8" t="inlineStr">
        <is>
          <t>2274 CELMI RIVERA CORDOVA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28" t="n">
        <v>112542922</v>
      </c>
      <c r="E45" s="14" t="n">
        <v>112556943</v>
      </c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98" t="inlineStr">
        <is>
          <t>Cierre Caja</t>
        </is>
      </c>
      <c r="B50" s="98" t="inlineStr">
        <is>
          <t>Fecha</t>
        </is>
      </c>
      <c r="C50" s="98" t="inlineStr">
        <is>
          <t>Cajero</t>
        </is>
      </c>
      <c r="D50" s="98" t="inlineStr">
        <is>
          <t>Nro Voucher</t>
        </is>
      </c>
      <c r="E50" s="98" t="inlineStr">
        <is>
          <t>Nro Cuenta</t>
        </is>
      </c>
      <c r="F50" s="98" t="inlineStr">
        <is>
          <t>Tipo Ingreso</t>
        </is>
      </c>
      <c r="G50" s="99" t="n"/>
      <c r="H50" s="100" t="n"/>
      <c r="I50" s="98" t="inlineStr">
        <is>
          <t>TIPO DE INGRESO</t>
        </is>
      </c>
      <c r="J50" s="98" t="inlineStr">
        <is>
          <t>Cobrador</t>
        </is>
      </c>
    </row>
    <row r="51">
      <c r="A51" s="101" t="n"/>
      <c r="B51" s="101" t="n"/>
      <c r="C51" s="101" t="n"/>
      <c r="D51" s="101" t="n"/>
      <c r="E51" s="101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101" t="n"/>
      <c r="J51" s="101" t="n"/>
    </row>
    <row r="52">
      <c r="A52" s="5" t="inlineStr">
        <is>
          <t>CCAJ-CB13/4/23</t>
        </is>
      </c>
      <c r="B52" s="6" t="n">
        <v>44932.79345256944</v>
      </c>
      <c r="C52" s="5" t="inlineStr">
        <is>
          <t>2274 CELMI RIVERA CORDOVA</t>
        </is>
      </c>
      <c r="D52" s="7" t="n"/>
      <c r="E52" s="8" t="n"/>
      <c r="F52" s="9" t="n">
        <v>5174.06</v>
      </c>
      <c r="I52" s="10" t="inlineStr">
        <is>
          <t>EFECTIVO</t>
        </is>
      </c>
      <c r="J52" s="8" t="inlineStr">
        <is>
          <t>2274 CELMI RIVERA CORDOVA</t>
        </is>
      </c>
    </row>
    <row r="53">
      <c r="A53" s="11" t="inlineStr">
        <is>
          <t>SAP</t>
        </is>
      </c>
      <c r="B53" s="3" t="n"/>
      <c r="C53" s="3" t="n"/>
      <c r="D53" s="7" t="n"/>
      <c r="E53" s="8" t="n"/>
      <c r="H53" s="9" t="n"/>
      <c r="I53" s="10" t="n"/>
      <c r="J53" s="5" t="n"/>
    </row>
    <row r="54" ht="15.75" customHeight="1">
      <c r="A54" s="13" t="inlineStr">
        <is>
          <t>FECHA</t>
        </is>
      </c>
      <c r="B54" s="13" t="inlineStr">
        <is>
          <t>CIERRE DE CAJA</t>
        </is>
      </c>
      <c r="C54" s="13" t="inlineStr">
        <is>
          <t>IMPORTE</t>
        </is>
      </c>
      <c r="D54" s="28" t="n">
        <v>112543213</v>
      </c>
      <c r="E54" s="14" t="n">
        <v>112556944</v>
      </c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5" t="n"/>
      <c r="B56" s="6" t="n"/>
      <c r="C56" s="5" t="n"/>
      <c r="D56" s="7" t="n"/>
      <c r="E56" s="8" t="n"/>
      <c r="H56" s="9" t="n"/>
      <c r="I56" s="10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07/01/2022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98" t="inlineStr">
        <is>
          <t>Cierre Caja</t>
        </is>
      </c>
      <c r="B59" s="98" t="inlineStr">
        <is>
          <t>Fecha</t>
        </is>
      </c>
      <c r="C59" s="98" t="inlineStr">
        <is>
          <t>Cajero</t>
        </is>
      </c>
      <c r="D59" s="98" t="inlineStr">
        <is>
          <t>Nro Voucher</t>
        </is>
      </c>
      <c r="E59" s="98" t="inlineStr">
        <is>
          <t>Nro Cuenta</t>
        </is>
      </c>
      <c r="F59" s="98" t="inlineStr">
        <is>
          <t>Tipo Ingreso</t>
        </is>
      </c>
      <c r="G59" s="99" t="n"/>
      <c r="H59" s="100" t="n"/>
      <c r="I59" s="98" t="inlineStr">
        <is>
          <t>TIPO DE INGRESO</t>
        </is>
      </c>
      <c r="J59" s="98" t="inlineStr">
        <is>
          <t>Cobrador</t>
        </is>
      </c>
    </row>
    <row r="60">
      <c r="A60" s="101" t="n"/>
      <c r="B60" s="101" t="n"/>
      <c r="C60" s="101" t="n"/>
      <c r="D60" s="101" t="n"/>
      <c r="E60" s="101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101" t="n"/>
      <c r="J60" s="101" t="n"/>
    </row>
    <row r="61">
      <c r="A61" s="5" t="inlineStr">
        <is>
          <t>CCAJ-CB13/5/23</t>
        </is>
      </c>
      <c r="B61" s="6" t="n">
        <v>44933.54855243055</v>
      </c>
      <c r="C61" s="5" t="inlineStr">
        <is>
          <t>2274 CELMI RIVERA CORDOVA</t>
        </is>
      </c>
      <c r="D61" s="7" t="n"/>
      <c r="E61" s="8" t="n"/>
      <c r="F61" s="9" t="n">
        <v>3341.85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CCAJ-CB13/5/23</t>
        </is>
      </c>
      <c r="B62" s="6" t="n">
        <v>44933.54855243055</v>
      </c>
      <c r="C62" s="5" t="inlineStr">
        <is>
          <t>2274 CELMI RIVERA CORDOVA</t>
        </is>
      </c>
      <c r="D62" s="7" t="n"/>
      <c r="E62" s="8" t="n"/>
      <c r="H62" s="9" t="n">
        <v>18</v>
      </c>
      <c r="I62" s="5" t="inlineStr">
        <is>
          <t>TARJETA DE DÉBITO/CRÉDITO</t>
        </is>
      </c>
      <c r="J62" s="8" t="inlineStr">
        <is>
          <t>2274 CELMI RIVERA CORDOVA</t>
        </is>
      </c>
    </row>
    <row r="63">
      <c r="A63" s="11" t="inlineStr">
        <is>
          <t>SAP</t>
        </is>
      </c>
      <c r="B63" s="3" t="n"/>
      <c r="C63" s="3" t="n"/>
      <c r="D63" s="7" t="n"/>
      <c r="E63" s="8" t="n"/>
      <c r="H63" s="9" t="n"/>
      <c r="I63" s="10" t="n"/>
      <c r="J63" s="5" t="n"/>
    </row>
    <row r="64" ht="15.75" customHeight="1">
      <c r="A64" s="13" t="inlineStr">
        <is>
          <t>FECHA</t>
        </is>
      </c>
      <c r="B64" s="13" t="inlineStr">
        <is>
          <t>CIERRE DE CAJA</t>
        </is>
      </c>
      <c r="C64" s="13" t="inlineStr">
        <is>
          <t>IMPORTE</t>
        </is>
      </c>
      <c r="D64" s="28" t="n">
        <v>112563534</v>
      </c>
      <c r="E64" s="14" t="n">
        <v>112563595</v>
      </c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09/01/2022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98" t="inlineStr">
        <is>
          <t>Cierre Caja</t>
        </is>
      </c>
      <c r="B69" s="98" t="inlineStr">
        <is>
          <t>Fecha</t>
        </is>
      </c>
      <c r="C69" s="98" t="inlineStr">
        <is>
          <t>Cajero</t>
        </is>
      </c>
      <c r="D69" s="98" t="inlineStr">
        <is>
          <t>Nro Voucher</t>
        </is>
      </c>
      <c r="E69" s="98" t="inlineStr">
        <is>
          <t>Nro Cuenta</t>
        </is>
      </c>
      <c r="F69" s="98" t="inlineStr">
        <is>
          <t>Tipo Ingreso</t>
        </is>
      </c>
      <c r="G69" s="99" t="n"/>
      <c r="H69" s="100" t="n"/>
      <c r="I69" s="98" t="inlineStr">
        <is>
          <t>TIPO DE INGRESO</t>
        </is>
      </c>
      <c r="J69" s="98" t="inlineStr">
        <is>
          <t>Cobrador</t>
        </is>
      </c>
    </row>
    <row r="70">
      <c r="A70" s="101" t="n"/>
      <c r="B70" s="101" t="n"/>
      <c r="C70" s="101" t="n"/>
      <c r="D70" s="101" t="n"/>
      <c r="E70" s="101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101" t="n"/>
      <c r="J70" s="101" t="n"/>
    </row>
    <row r="71">
      <c r="A71" s="5" t="inlineStr">
        <is>
          <t>CCAJ-CB13/6/23</t>
        </is>
      </c>
      <c r="B71" s="6" t="n">
        <v>44935.79537880787</v>
      </c>
      <c r="C71" s="5" t="inlineStr">
        <is>
          <t>2274 CELMI RIVERA CORDOVA</t>
        </is>
      </c>
      <c r="D71" s="7" t="n"/>
      <c r="E71" s="8" t="n"/>
      <c r="F71" s="9" t="n">
        <v>4677.39</v>
      </c>
      <c r="I71" s="10" t="inlineStr">
        <is>
          <t>EFECTIVO</t>
        </is>
      </c>
      <c r="J71" s="8" t="inlineStr">
        <is>
          <t>2274 CELMI RIVERA CORDOVA</t>
        </is>
      </c>
    </row>
    <row r="72">
      <c r="A72" s="5" t="inlineStr">
        <is>
          <t>CCAJ-CB13/6/23</t>
        </is>
      </c>
      <c r="B72" s="6" t="n">
        <v>44935.79537880787</v>
      </c>
      <c r="C72" s="5" t="inlineStr">
        <is>
          <t>2274 CELMI RIVERA CORDOVA</t>
        </is>
      </c>
      <c r="D72" s="7" t="n"/>
      <c r="E72" s="8" t="n"/>
      <c r="H72" s="9" t="n">
        <v>297.85</v>
      </c>
      <c r="I72" s="5" t="inlineStr">
        <is>
          <t>TARJETA DE DÉBITO/CRÉDITO</t>
        </is>
      </c>
      <c r="J72" s="8" t="inlineStr">
        <is>
          <t>2274 CELMI RIVERA CORDOVA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112569787</v>
      </c>
      <c r="E74" s="14" t="n">
        <v>112569869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8" t="inlineStr">
        <is>
          <t>Cierre Caja</t>
        </is>
      </c>
      <c r="B79" s="98" t="inlineStr">
        <is>
          <t>Fecha</t>
        </is>
      </c>
      <c r="C79" s="98" t="inlineStr">
        <is>
          <t>Cajero</t>
        </is>
      </c>
      <c r="D79" s="98" t="inlineStr">
        <is>
          <t>Nro Voucher</t>
        </is>
      </c>
      <c r="E79" s="98" t="inlineStr">
        <is>
          <t>Nro Cuenta</t>
        </is>
      </c>
      <c r="F79" s="98" t="inlineStr">
        <is>
          <t>Tipo Ingreso</t>
        </is>
      </c>
      <c r="G79" s="99" t="n"/>
      <c r="H79" s="100" t="n"/>
      <c r="I79" s="98" t="inlineStr">
        <is>
          <t>TIPO DE INGRESO</t>
        </is>
      </c>
      <c r="J79" s="98" t="inlineStr">
        <is>
          <t>Cobrador</t>
        </is>
      </c>
    </row>
    <row r="80">
      <c r="A80" s="101" t="n"/>
      <c r="B80" s="101" t="n"/>
      <c r="C80" s="101" t="n"/>
      <c r="D80" s="101" t="n"/>
      <c r="E80" s="101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101" t="n"/>
      <c r="J80" s="101" t="n"/>
    </row>
    <row r="81">
      <c r="A81" s="5" t="inlineStr">
        <is>
          <t>CCAJ-CB13/7/23</t>
        </is>
      </c>
      <c r="B81" s="6" t="n">
        <v>44936.79389649306</v>
      </c>
      <c r="C81" s="5" t="inlineStr">
        <is>
          <t>2274 CELMI RIVERA CORDOVA</t>
        </is>
      </c>
      <c r="D81" s="7" t="n"/>
      <c r="E81" s="8" t="n"/>
      <c r="F81" s="9" t="n">
        <v>5027.58</v>
      </c>
      <c r="I81" s="10" t="inlineStr">
        <is>
          <t>EFECTIVO</t>
        </is>
      </c>
      <c r="J81" s="8" t="inlineStr">
        <is>
          <t>2274 CELMI RIVERA CORDOVA</t>
        </is>
      </c>
    </row>
    <row r="82">
      <c r="A82" s="11" t="inlineStr">
        <is>
          <t>SAP</t>
        </is>
      </c>
      <c r="B82" s="3" t="n"/>
      <c r="C82" s="3" t="n"/>
      <c r="D82" s="7" t="n"/>
      <c r="E82" s="8" t="n"/>
      <c r="H82" s="9" t="n"/>
      <c r="I82" s="10" t="n"/>
      <c r="J82" s="5" t="n"/>
    </row>
    <row r="83" ht="15.75" customHeight="1">
      <c r="A83" s="13" t="inlineStr">
        <is>
          <t>FECHA</t>
        </is>
      </c>
      <c r="B83" s="13" t="inlineStr">
        <is>
          <t>CIERRE DE CAJA</t>
        </is>
      </c>
      <c r="C83" s="13" t="inlineStr">
        <is>
          <t>IMPORTE</t>
        </is>
      </c>
      <c r="D83" s="28" t="n">
        <v>112576493</v>
      </c>
      <c r="E83" s="14" t="n">
        <v>112576596</v>
      </c>
      <c r="H83" s="9" t="n"/>
      <c r="I83" s="10" t="n"/>
      <c r="J83" s="5" t="n"/>
    </row>
    <row r="86">
      <c r="A86" s="1" t="inlineStr">
        <is>
          <t>Cierre Caja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3" t="inlineStr">
        <is>
          <t>Del 11/01/2022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98" t="inlineStr">
        <is>
          <t>Cierre Caja</t>
        </is>
      </c>
      <c r="B88" s="98" t="inlineStr">
        <is>
          <t>Fecha</t>
        </is>
      </c>
      <c r="C88" s="98" t="inlineStr">
        <is>
          <t>Cajero</t>
        </is>
      </c>
      <c r="D88" s="98" t="inlineStr">
        <is>
          <t>Nro Voucher</t>
        </is>
      </c>
      <c r="E88" s="98" t="inlineStr">
        <is>
          <t>Nro Cuenta</t>
        </is>
      </c>
      <c r="F88" s="98" t="inlineStr">
        <is>
          <t>Tipo Ingreso</t>
        </is>
      </c>
      <c r="G88" s="99" t="n"/>
      <c r="H88" s="100" t="n"/>
      <c r="I88" s="98" t="inlineStr">
        <is>
          <t>TIPO DE INGRESO</t>
        </is>
      </c>
      <c r="J88" s="98" t="inlineStr">
        <is>
          <t>Cobrador</t>
        </is>
      </c>
    </row>
    <row r="89">
      <c r="A89" s="101" t="n"/>
      <c r="B89" s="101" t="n"/>
      <c r="C89" s="101" t="n"/>
      <c r="D89" s="101" t="n"/>
      <c r="E89" s="101" t="n"/>
      <c r="F89" s="4" t="inlineStr">
        <is>
          <t>EFECTIVO</t>
        </is>
      </c>
      <c r="G89" s="4" t="inlineStr">
        <is>
          <t>CHEQUE</t>
        </is>
      </c>
      <c r="H89" s="4" t="inlineStr">
        <is>
          <t>TRANSFERENCIA</t>
        </is>
      </c>
      <c r="I89" s="101" t="n"/>
      <c r="J89" s="101" t="n"/>
    </row>
    <row r="90">
      <c r="A90" s="5" t="n"/>
      <c r="B90" s="6" t="n"/>
      <c r="C90" s="5" t="n"/>
      <c r="D90" s="7" t="n"/>
      <c r="E90" s="8" t="n"/>
      <c r="F90" s="9" t="n"/>
      <c r="I90" s="10" t="n"/>
      <c r="J90" s="5" t="n"/>
    </row>
    <row r="91">
      <c r="A91" s="5" t="n"/>
      <c r="B91" s="6" t="n"/>
      <c r="C91" s="5" t="n"/>
      <c r="D91" s="7" t="n"/>
      <c r="E91" s="8" t="n"/>
      <c r="F91" s="9" t="n"/>
      <c r="I91" s="10" t="n"/>
      <c r="J91" s="5" t="n"/>
    </row>
    <row r="92">
      <c r="A92" s="11" t="inlineStr">
        <is>
          <t>SAP</t>
        </is>
      </c>
      <c r="B92" s="3" t="n"/>
      <c r="C92" s="3" t="n"/>
      <c r="D92" s="7" t="n"/>
      <c r="E92" s="8" t="n"/>
      <c r="H92" s="9" t="n"/>
      <c r="I92" s="10" t="n"/>
      <c r="J92" s="8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28" t="n"/>
      <c r="E93" s="14" t="n"/>
      <c r="H93" s="9" t="n"/>
      <c r="I93" s="10" t="n"/>
      <c r="J93" s="8" t="n"/>
    </row>
    <row r="94">
      <c r="A94" s="40" t="inlineStr">
        <is>
          <t>Se confirmo al dia siguiente aún esta sin correo</t>
        </is>
      </c>
      <c r="B94" s="52" t="n"/>
      <c r="C94" s="40" t="n"/>
      <c r="D94" s="7" t="n"/>
      <c r="E94" s="8" t="n"/>
      <c r="H94" s="9" t="n"/>
      <c r="I94" s="10" t="n"/>
      <c r="J94" s="8" t="n"/>
    </row>
    <row r="95">
      <c r="A95" s="24" t="n"/>
      <c r="B95" s="25" t="n"/>
      <c r="C95" s="24" t="n"/>
      <c r="D95" s="7" t="n"/>
      <c r="E95" s="8" t="n"/>
      <c r="H95" s="9" t="n"/>
      <c r="I95" s="10" t="n"/>
      <c r="J95" s="8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12/01/2022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98" t="inlineStr">
        <is>
          <t>Cierre Caja</t>
        </is>
      </c>
      <c r="B98" s="98" t="inlineStr">
        <is>
          <t>Fecha</t>
        </is>
      </c>
      <c r="C98" s="98" t="inlineStr">
        <is>
          <t>Cajero</t>
        </is>
      </c>
      <c r="D98" s="98" t="inlineStr">
        <is>
          <t>Nro Voucher</t>
        </is>
      </c>
      <c r="E98" s="98" t="inlineStr">
        <is>
          <t>Nro Cuenta</t>
        </is>
      </c>
      <c r="F98" s="98" t="inlineStr">
        <is>
          <t>Tipo Ingreso</t>
        </is>
      </c>
      <c r="G98" s="99" t="n"/>
      <c r="H98" s="100" t="n"/>
      <c r="I98" s="98" t="inlineStr">
        <is>
          <t>TIPO DE INGRESO</t>
        </is>
      </c>
      <c r="J98" s="98" t="inlineStr">
        <is>
          <t>Cobrador</t>
        </is>
      </c>
    </row>
    <row r="99">
      <c r="A99" s="101" t="n"/>
      <c r="B99" s="101" t="n"/>
      <c r="C99" s="101" t="n"/>
      <c r="D99" s="101" t="n"/>
      <c r="E99" s="101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101" t="n"/>
      <c r="J99" s="101" t="n"/>
    </row>
    <row r="100">
      <c r="A100" s="5" t="inlineStr">
        <is>
          <t>CCAJ-CB13/8/23</t>
        </is>
      </c>
      <c r="B100" s="6" t="n">
        <v>44938.339403125</v>
      </c>
      <c r="C100" s="5" t="inlineStr">
        <is>
          <t>2274 CELMI RIVERA CORDOVA</t>
        </is>
      </c>
      <c r="D100" s="10" t="n"/>
      <c r="E100" s="8" t="n"/>
      <c r="F100" s="9" t="n">
        <v>4132.52</v>
      </c>
      <c r="I100" s="10" t="inlineStr">
        <is>
          <t>EFECTIVO</t>
        </is>
      </c>
      <c r="J100" s="8" t="inlineStr">
        <is>
          <t>2274 CELMI RIVERA CORDOVA</t>
        </is>
      </c>
    </row>
    <row r="101">
      <c r="A101" s="11" t="inlineStr">
        <is>
          <t>SAP</t>
        </is>
      </c>
      <c r="B101" s="3" t="n"/>
      <c r="C101" s="3" t="n"/>
      <c r="D101" s="7" t="n"/>
      <c r="E101" s="8" t="n"/>
      <c r="H101" s="9" t="n"/>
      <c r="I101" s="10" t="n"/>
      <c r="J101" s="5" t="n"/>
    </row>
    <row r="102" ht="15.75" customHeight="1">
      <c r="A102" s="13" t="inlineStr">
        <is>
          <t>FECHA</t>
        </is>
      </c>
      <c r="B102" s="13" t="inlineStr">
        <is>
          <t>CIERRE DE CAJA</t>
        </is>
      </c>
      <c r="C102" s="13" t="inlineStr">
        <is>
          <t>IMPORTE</t>
        </is>
      </c>
      <c r="D102" s="28" t="n">
        <v>112584036</v>
      </c>
      <c r="E102" s="14" t="n">
        <v>112584191</v>
      </c>
      <c r="H102" s="9" t="n"/>
      <c r="I102" s="10" t="n"/>
      <c r="J102" s="5" t="n"/>
    </row>
    <row r="106">
      <c r="A106" s="26" t="inlineStr">
        <is>
          <t xml:space="preserve">se confirmo al dia siguiente </t>
        </is>
      </c>
    </row>
    <row r="108" ht="12" customHeight="1">
      <c r="A108" s="5" t="inlineStr">
        <is>
          <t>CCAJ-CB13/9/23</t>
        </is>
      </c>
      <c r="B108" s="6" t="n">
        <v>44938.79208905093</v>
      </c>
      <c r="C108" s="5" t="inlineStr">
        <is>
          <t>2274 CELMI RIVERA CORDOVA</t>
        </is>
      </c>
      <c r="D108" s="7" t="n"/>
      <c r="E108" s="8" t="n"/>
      <c r="F108" s="9" t="n">
        <v>6692.33</v>
      </c>
      <c r="I108" s="10" t="inlineStr">
        <is>
          <t>EFECTIVO</t>
        </is>
      </c>
      <c r="J108" s="8" t="inlineStr">
        <is>
          <t>2274 CELMI RIVERA CORDOVA</t>
        </is>
      </c>
    </row>
    <row r="109" ht="12" customHeight="1">
      <c r="A109" s="5" t="inlineStr">
        <is>
          <t>CCAJ-CB13/9/23</t>
        </is>
      </c>
      <c r="B109" s="6" t="n">
        <v>44938.79208905093</v>
      </c>
      <c r="C109" s="5" t="inlineStr">
        <is>
          <t>2274 CELMI RIVERA CORDOVA</t>
        </is>
      </c>
      <c r="D109" s="7" t="n"/>
      <c r="E109" s="8" t="n"/>
      <c r="H109" s="9" t="n">
        <v>115</v>
      </c>
      <c r="I109" s="5" t="inlineStr">
        <is>
          <t>TARJETA DE DÉBITO/CRÉDITO</t>
        </is>
      </c>
      <c r="J109" s="8" t="inlineStr">
        <is>
          <t>2274 CELMI RIVERA CORDOVA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F110" s="9" t="n"/>
      <c r="I110" s="10" t="n"/>
      <c r="J110" s="8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28" t="n">
        <v>112587050</v>
      </c>
      <c r="E111" s="14" t="n">
        <v>112587231</v>
      </c>
      <c r="F111" s="9" t="n"/>
      <c r="I111" s="10" t="n"/>
      <c r="J111" s="8" t="n"/>
    </row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13/01/2022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98" t="inlineStr">
        <is>
          <t>Cierre Caja</t>
        </is>
      </c>
      <c r="B116" s="98" t="inlineStr">
        <is>
          <t>Fecha</t>
        </is>
      </c>
      <c r="C116" s="98" t="inlineStr">
        <is>
          <t>Cajero</t>
        </is>
      </c>
      <c r="D116" s="98" t="inlineStr">
        <is>
          <t>Nro Voucher</t>
        </is>
      </c>
      <c r="E116" s="98" t="inlineStr">
        <is>
          <t>Nro Cuenta</t>
        </is>
      </c>
      <c r="F116" s="98" t="inlineStr">
        <is>
          <t>Tipo Ingreso</t>
        </is>
      </c>
      <c r="G116" s="99" t="n"/>
      <c r="H116" s="100" t="n"/>
      <c r="I116" s="98" t="inlineStr">
        <is>
          <t>TIPO DE INGRESO</t>
        </is>
      </c>
      <c r="J116" s="98" t="inlineStr">
        <is>
          <t>Cobrador</t>
        </is>
      </c>
    </row>
    <row r="117">
      <c r="A117" s="101" t="n"/>
      <c r="B117" s="101" t="n"/>
      <c r="C117" s="101" t="n"/>
      <c r="D117" s="101" t="n"/>
      <c r="E117" s="101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101" t="n"/>
      <c r="J117" s="101" t="n"/>
    </row>
    <row r="118">
      <c r="A118" s="5" t="inlineStr">
        <is>
          <t>CCAJ-CB13/10/23</t>
        </is>
      </c>
      <c r="B118" s="6" t="n">
        <v>44939.794228125</v>
      </c>
      <c r="C118" s="5" t="inlineStr">
        <is>
          <t>2274 CELMI RIVERA CORDOVA</t>
        </is>
      </c>
      <c r="D118" s="7" t="n"/>
      <c r="E118" s="8" t="n"/>
      <c r="F118" s="9" t="n">
        <v>4925.35</v>
      </c>
      <c r="I118" s="10" t="inlineStr">
        <is>
          <t>EFECTIVO</t>
        </is>
      </c>
      <c r="J118" s="8" t="inlineStr">
        <is>
          <t>2274 CELMI RIVERA CORDOVA</t>
        </is>
      </c>
    </row>
    <row r="119">
      <c r="A119" s="5" t="inlineStr">
        <is>
          <t>CCAJ-CB13/10/23</t>
        </is>
      </c>
      <c r="B119" s="6" t="n">
        <v>44939.794228125</v>
      </c>
      <c r="C119" s="5" t="inlineStr">
        <is>
          <t>2274 CELMI RIVERA CORDOVA</t>
        </is>
      </c>
      <c r="D119" s="7" t="n"/>
      <c r="E119" s="8" t="n"/>
      <c r="H119" s="9" t="n">
        <v>82.90000000000001</v>
      </c>
      <c r="I119" s="5" t="inlineStr">
        <is>
          <t>TARJETA DE DÉBITO/CRÉDITO</t>
        </is>
      </c>
      <c r="J119" s="8" t="inlineStr">
        <is>
          <t>2274 CELMI RIVERA CORDOVA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H120" s="9" t="n"/>
      <c r="I120" s="5" t="n"/>
      <c r="J120" s="8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28" t="n">
        <v>112587052</v>
      </c>
      <c r="E121" s="14" t="n">
        <v>112587232</v>
      </c>
      <c r="H121" s="9" t="n"/>
      <c r="I121" s="5" t="n"/>
      <c r="J121" s="8" t="n"/>
    </row>
    <row r="122">
      <c r="A122" s="5" t="n"/>
      <c r="B122" s="6" t="n"/>
      <c r="C122" s="5" t="n"/>
      <c r="D122" s="7" t="n"/>
      <c r="E122" s="8" t="n"/>
      <c r="H122" s="9" t="n"/>
      <c r="I122" s="5" t="n"/>
      <c r="J122" s="8" t="n"/>
    </row>
    <row r="123">
      <c r="A123" s="5" t="n"/>
      <c r="B123" s="6" t="n"/>
      <c r="C123" s="5" t="n"/>
      <c r="D123" s="7" t="n"/>
      <c r="E123" s="8" t="n"/>
      <c r="H123" s="9" t="n"/>
      <c r="I123" s="5" t="n"/>
      <c r="J123" s="8" t="n"/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14/01/2022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98" t="inlineStr">
        <is>
          <t>Cierre Caja</t>
        </is>
      </c>
      <c r="B126" s="98" t="inlineStr">
        <is>
          <t>Fecha</t>
        </is>
      </c>
      <c r="C126" s="98" t="inlineStr">
        <is>
          <t>Cajero</t>
        </is>
      </c>
      <c r="D126" s="98" t="inlineStr">
        <is>
          <t>Nro Voucher</t>
        </is>
      </c>
      <c r="E126" s="98" t="inlineStr">
        <is>
          <t>Nro Cuenta</t>
        </is>
      </c>
      <c r="F126" s="98" t="inlineStr">
        <is>
          <t>Tipo Ingreso</t>
        </is>
      </c>
      <c r="G126" s="99" t="n"/>
      <c r="H126" s="100" t="n"/>
      <c r="I126" s="98" t="inlineStr">
        <is>
          <t>TIPO DE INGRESO</t>
        </is>
      </c>
      <c r="J126" s="98" t="inlineStr">
        <is>
          <t>Cobrador</t>
        </is>
      </c>
    </row>
    <row r="127">
      <c r="A127" s="101" t="n"/>
      <c r="B127" s="101" t="n"/>
      <c r="C127" s="101" t="n"/>
      <c r="D127" s="101" t="n"/>
      <c r="E127" s="101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101" t="n"/>
      <c r="J127" s="101" t="n"/>
    </row>
    <row r="128">
      <c r="A128" s="5" t="inlineStr">
        <is>
          <t>CCAJ-CB13/11/23</t>
        </is>
      </c>
      <c r="B128" s="6" t="n">
        <v>44940.54347763889</v>
      </c>
      <c r="C128" s="5" t="inlineStr">
        <is>
          <t>2274 CELMI RIVERA CORDOVA</t>
        </is>
      </c>
      <c r="D128" s="7" t="n"/>
      <c r="E128" s="8" t="n"/>
      <c r="F128" s="9" t="n">
        <v>3458.1</v>
      </c>
      <c r="I128" s="10" t="inlineStr">
        <is>
          <t>EFECTIVO</t>
        </is>
      </c>
      <c r="J128" s="8" t="inlineStr">
        <is>
          <t>2274 CELMI RIVERA CORDOVA</t>
        </is>
      </c>
    </row>
    <row r="129">
      <c r="A129" s="11" t="inlineStr">
        <is>
          <t>SAP</t>
        </is>
      </c>
      <c r="B129" s="3" t="n"/>
      <c r="C129" s="3" t="n"/>
      <c r="D129" s="7" t="n"/>
      <c r="E129" s="8" t="n"/>
      <c r="H129" s="9" t="n"/>
      <c r="I129" s="5" t="n"/>
      <c r="J129" s="8" t="n"/>
    </row>
    <row r="130" ht="15.75" customHeight="1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28" t="n">
        <v>112600621</v>
      </c>
      <c r="E130" s="14" t="n">
        <v>112603528</v>
      </c>
      <c r="H130" s="9" t="n"/>
      <c r="I130" s="5" t="n"/>
      <c r="J130" s="8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16/01/2022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98" t="inlineStr">
        <is>
          <t>Cierre Caja</t>
        </is>
      </c>
      <c r="B135" s="98" t="inlineStr">
        <is>
          <t>Fecha</t>
        </is>
      </c>
      <c r="C135" s="98" t="inlineStr">
        <is>
          <t>Cajero</t>
        </is>
      </c>
      <c r="D135" s="98" t="inlineStr">
        <is>
          <t>Nro Voucher</t>
        </is>
      </c>
      <c r="E135" s="98" t="inlineStr">
        <is>
          <t>Nro Cuenta</t>
        </is>
      </c>
      <c r="F135" s="98" t="inlineStr">
        <is>
          <t>Tipo Ingreso</t>
        </is>
      </c>
      <c r="G135" s="99" t="n"/>
      <c r="H135" s="100" t="n"/>
      <c r="I135" s="98" t="inlineStr">
        <is>
          <t>TIPO DE INGRESO</t>
        </is>
      </c>
      <c r="J135" s="98" t="inlineStr">
        <is>
          <t>Cobrador</t>
        </is>
      </c>
    </row>
    <row r="136">
      <c r="A136" s="101" t="n"/>
      <c r="B136" s="101" t="n"/>
      <c r="C136" s="101" t="n"/>
      <c r="D136" s="101" t="n"/>
      <c r="E136" s="101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101" t="n"/>
      <c r="J136" s="101" t="n"/>
    </row>
    <row r="137">
      <c r="A137" s="5" t="inlineStr">
        <is>
          <t>CCAJ-CB13/12/23</t>
        </is>
      </c>
      <c r="B137" s="6" t="n">
        <v>44942.79761768519</v>
      </c>
      <c r="C137" s="5" t="inlineStr">
        <is>
          <t>2274 CELMI RIVERA CORDOVA</t>
        </is>
      </c>
      <c r="D137" s="7" t="n"/>
      <c r="E137" s="8" t="n"/>
      <c r="F137" s="9" t="n">
        <v>4293.01</v>
      </c>
      <c r="I137" s="10" t="inlineStr">
        <is>
          <t>EFECTIVO</t>
        </is>
      </c>
      <c r="J137" s="8" t="inlineStr">
        <is>
          <t>2274 CELMI RIVERA CORDOVA</t>
        </is>
      </c>
    </row>
    <row r="138">
      <c r="A138" s="5" t="inlineStr">
        <is>
          <t>CCAJ-CB13/12/23</t>
        </is>
      </c>
      <c r="B138" s="6" t="n">
        <v>44942.79761768519</v>
      </c>
      <c r="C138" s="5" t="inlineStr">
        <is>
          <t>2274 CELMI RIVERA CORDOVA</t>
        </is>
      </c>
      <c r="D138" s="7" t="n"/>
      <c r="E138" s="8" t="n"/>
      <c r="H138" s="9" t="n">
        <v>314.68</v>
      </c>
      <c r="I138" s="5" t="inlineStr">
        <is>
          <t>TARJETA DE DÉBITO/CRÉDITO</t>
        </is>
      </c>
      <c r="J138" s="8" t="inlineStr">
        <is>
          <t>2274 CELMI RIVERA CORDOVA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H139" s="9" t="n"/>
      <c r="I139" s="10" t="n"/>
      <c r="J139" s="5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28" t="n">
        <v>112609979</v>
      </c>
      <c r="E140" s="14" t="n">
        <v>112610146</v>
      </c>
      <c r="H140" s="9" t="n"/>
      <c r="I140" s="10" t="n"/>
      <c r="J140" s="5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17/01/2022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98" t="inlineStr">
        <is>
          <t>Cierre Caja</t>
        </is>
      </c>
      <c r="B145" s="98" t="inlineStr">
        <is>
          <t>Fecha</t>
        </is>
      </c>
      <c r="C145" s="98" t="inlineStr">
        <is>
          <t>Cajero</t>
        </is>
      </c>
      <c r="D145" s="98" t="inlineStr">
        <is>
          <t>Nro Voucher</t>
        </is>
      </c>
      <c r="E145" s="98" t="inlineStr">
        <is>
          <t>Nro Cuenta</t>
        </is>
      </c>
      <c r="F145" s="98" t="inlineStr">
        <is>
          <t>Tipo Ingreso</t>
        </is>
      </c>
      <c r="G145" s="99" t="n"/>
      <c r="H145" s="100" t="n"/>
      <c r="I145" s="98" t="inlineStr">
        <is>
          <t>TIPO DE INGRESO</t>
        </is>
      </c>
      <c r="J145" s="98" t="inlineStr">
        <is>
          <t>Cobrador</t>
        </is>
      </c>
    </row>
    <row r="146">
      <c r="A146" s="101" t="n"/>
      <c r="B146" s="101" t="n"/>
      <c r="C146" s="101" t="n"/>
      <c r="D146" s="101" t="n"/>
      <c r="E146" s="101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101" t="n"/>
      <c r="J146" s="101" t="n"/>
    </row>
    <row r="147">
      <c r="A147" s="5" t="inlineStr">
        <is>
          <t>CCAJ-CB13/13/23</t>
        </is>
      </c>
      <c r="B147" s="6" t="n">
        <v>44943.79172357639</v>
      </c>
      <c r="C147" s="5" t="inlineStr">
        <is>
          <t>2274 CELMI RIVERA CORDOVA</t>
        </is>
      </c>
      <c r="D147" s="7" t="n"/>
      <c r="E147" s="8" t="n"/>
      <c r="F147" s="9" t="n">
        <v>6227.72</v>
      </c>
      <c r="I147" s="10" t="inlineStr">
        <is>
          <t>EFECTIVO</t>
        </is>
      </c>
      <c r="J147" s="8" t="inlineStr">
        <is>
          <t>2274 CELMI RIVERA CORDOVA</t>
        </is>
      </c>
    </row>
    <row r="148">
      <c r="A148" s="5" t="inlineStr">
        <is>
          <t>CCAJ-CB13/13/23</t>
        </is>
      </c>
      <c r="B148" s="6" t="n">
        <v>44943.79172357639</v>
      </c>
      <c r="C148" s="5" t="inlineStr">
        <is>
          <t>2274 CELMI RIVERA CORDOVA</t>
        </is>
      </c>
      <c r="D148" s="7" t="n"/>
      <c r="E148" s="8" t="n"/>
      <c r="H148" s="9" t="n">
        <v>1551.31</v>
      </c>
      <c r="I148" s="5" t="inlineStr">
        <is>
          <t>TARJETA DE DÉBITO/CRÉDITO</t>
        </is>
      </c>
      <c r="J148" s="8" t="inlineStr">
        <is>
          <t>2274 CELMI RIVERA CORDOVA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G149" s="9" t="n"/>
      <c r="I149" s="10" t="n"/>
      <c r="J149" s="5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55" t="n">
        <v>112617153</v>
      </c>
      <c r="E150" s="14" t="n">
        <v>112617437</v>
      </c>
      <c r="G150" s="9" t="n"/>
      <c r="I150" s="10" t="n"/>
      <c r="J150" s="5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5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18/01/2022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98" t="inlineStr">
        <is>
          <t>Cierre Caja</t>
        </is>
      </c>
      <c r="B155" s="98" t="inlineStr">
        <is>
          <t>Fecha</t>
        </is>
      </c>
      <c r="C155" s="98" t="inlineStr">
        <is>
          <t>Cajero</t>
        </is>
      </c>
      <c r="D155" s="98" t="inlineStr">
        <is>
          <t>Nro Voucher</t>
        </is>
      </c>
      <c r="E155" s="98" t="inlineStr">
        <is>
          <t>Nro Cuenta</t>
        </is>
      </c>
      <c r="F155" s="98" t="inlineStr">
        <is>
          <t>Tipo Ingreso</t>
        </is>
      </c>
      <c r="G155" s="99" t="n"/>
      <c r="H155" s="100" t="n"/>
      <c r="I155" s="98" t="inlineStr">
        <is>
          <t>TIPO DE INGRESO</t>
        </is>
      </c>
      <c r="J155" s="98" t="inlineStr">
        <is>
          <t>Cobrador</t>
        </is>
      </c>
    </row>
    <row r="156">
      <c r="A156" s="101" t="n"/>
      <c r="B156" s="101" t="n"/>
      <c r="C156" s="101" t="n"/>
      <c r="D156" s="101" t="n"/>
      <c r="E156" s="101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101" t="n"/>
      <c r="J156" s="101" t="n"/>
    </row>
    <row r="157">
      <c r="A157" s="5" t="inlineStr">
        <is>
          <t>CCAJ-CB13/14/23</t>
        </is>
      </c>
      <c r="B157" s="6" t="n">
        <v>44944.79290925926</v>
      </c>
      <c r="C157" s="5" t="inlineStr">
        <is>
          <t>2274 CELMI RIVERA CORDOVA</t>
        </is>
      </c>
      <c r="D157" s="7" t="n"/>
      <c r="E157" s="8" t="n"/>
      <c r="F157" s="9" t="n">
        <v>6586.64</v>
      </c>
      <c r="I157" s="10" t="inlineStr">
        <is>
          <t>EFECTIVO</t>
        </is>
      </c>
      <c r="J157" s="8" t="inlineStr">
        <is>
          <t>2274 CELMI RIVERA CORDOVA</t>
        </is>
      </c>
    </row>
    <row r="158">
      <c r="A158" s="11" t="inlineStr">
        <is>
          <t>SAP</t>
        </is>
      </c>
      <c r="B158" s="3" t="n"/>
      <c r="C158" s="3" t="n"/>
      <c r="D158" s="7" t="n"/>
      <c r="E158" s="8" t="n"/>
      <c r="F158" s="9" t="n"/>
      <c r="I158" s="10" t="n"/>
      <c r="J158" s="5" t="n"/>
    </row>
    <row r="159" ht="15.75" customHeight="1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  <c r="D159" s="28" t="n">
        <v>112624967</v>
      </c>
      <c r="E159" s="14" t="n">
        <v>112625166</v>
      </c>
      <c r="F159" s="9" t="n"/>
      <c r="I159" s="10" t="n"/>
      <c r="J159" s="5" t="n"/>
    </row>
    <row r="161" ht="15.75" customHeight="1">
      <c r="D161" s="28" t="n"/>
      <c r="E161" s="14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19/01/2022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98" t="inlineStr">
        <is>
          <t>Cierre Caja</t>
        </is>
      </c>
      <c r="B164" s="98" t="inlineStr">
        <is>
          <t>Fecha</t>
        </is>
      </c>
      <c r="C164" s="98" t="inlineStr">
        <is>
          <t>Cajero</t>
        </is>
      </c>
      <c r="D164" s="98" t="inlineStr">
        <is>
          <t>Nro Voucher</t>
        </is>
      </c>
      <c r="E164" s="98" t="inlineStr">
        <is>
          <t>Nro Cuenta</t>
        </is>
      </c>
      <c r="F164" s="98" t="inlineStr">
        <is>
          <t>Tipo Ingreso</t>
        </is>
      </c>
      <c r="G164" s="99" t="n"/>
      <c r="H164" s="100" t="n"/>
      <c r="I164" s="98" t="inlineStr">
        <is>
          <t>TIPO DE INGRESO</t>
        </is>
      </c>
      <c r="J164" s="98" t="inlineStr">
        <is>
          <t>Cobrador</t>
        </is>
      </c>
    </row>
    <row r="165">
      <c r="A165" s="101" t="n"/>
      <c r="B165" s="101" t="n"/>
      <c r="C165" s="101" t="n"/>
      <c r="D165" s="101" t="n"/>
      <c r="E165" s="101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101" t="n"/>
      <c r="J165" s="101" t="n"/>
    </row>
    <row r="166">
      <c r="A166" s="5" t="inlineStr">
        <is>
          <t>CCAJ-CB13/15/23</t>
        </is>
      </c>
      <c r="B166" s="6" t="n">
        <v>44945.79253703704</v>
      </c>
      <c r="C166" s="5" t="inlineStr">
        <is>
          <t>2274 CELMI RIVERA CORDOVA</t>
        </is>
      </c>
      <c r="D166" s="7" t="n"/>
      <c r="E166" s="8" t="n"/>
      <c r="F166" s="9" t="n">
        <v>9468.790000000001</v>
      </c>
      <c r="I166" s="10" t="inlineStr">
        <is>
          <t>EFECTIVO</t>
        </is>
      </c>
      <c r="J166" s="8" t="inlineStr">
        <is>
          <t>2274 CELMI RIVERA CORDOVA</t>
        </is>
      </c>
    </row>
    <row r="167">
      <c r="A167" s="5" t="inlineStr">
        <is>
          <t>CCAJ-CB13/15/23</t>
        </is>
      </c>
      <c r="B167" s="6" t="n">
        <v>44945.79253703704</v>
      </c>
      <c r="C167" s="5" t="inlineStr">
        <is>
          <t>2274 CELMI RIVERA CORDOVA</t>
        </is>
      </c>
      <c r="D167" s="7" t="n"/>
      <c r="E167" s="8" t="n"/>
      <c r="H167" s="9" t="n">
        <v>1511.58</v>
      </c>
      <c r="I167" s="5" t="inlineStr">
        <is>
          <t>TARJETA DE DÉBITO/CRÉDITO</t>
        </is>
      </c>
      <c r="J167" s="8" t="inlineStr">
        <is>
          <t>2274 CELMI RIVERA CORDOVA</t>
        </is>
      </c>
    </row>
    <row r="168">
      <c r="A168" s="11" t="inlineStr">
        <is>
          <t>SAP</t>
        </is>
      </c>
      <c r="B168" s="3" t="n"/>
      <c r="C168" s="3" t="n"/>
      <c r="D168" s="7" t="n"/>
      <c r="E168" s="8" t="n"/>
      <c r="H168" s="9" t="n"/>
      <c r="I168" s="10" t="n"/>
      <c r="J168" s="5" t="n"/>
    </row>
    <row r="169" ht="15.75" customHeight="1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28" t="n">
        <v>112631380</v>
      </c>
      <c r="E169" s="14" t="n">
        <v>112636341</v>
      </c>
      <c r="H169" s="9" t="n"/>
      <c r="I169" s="10" t="n"/>
      <c r="J169" s="5" t="n"/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20/01/2023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8" t="inlineStr">
        <is>
          <t>Cierre Caja</t>
        </is>
      </c>
      <c r="B174" s="98" t="inlineStr">
        <is>
          <t>Fecha</t>
        </is>
      </c>
      <c r="C174" s="98" t="inlineStr">
        <is>
          <t>Cajero</t>
        </is>
      </c>
      <c r="D174" s="98" t="inlineStr">
        <is>
          <t>Nro Voucher</t>
        </is>
      </c>
      <c r="E174" s="98" t="inlineStr">
        <is>
          <t>Nro Cuenta</t>
        </is>
      </c>
      <c r="F174" s="98" t="inlineStr">
        <is>
          <t>Tipo Ingreso</t>
        </is>
      </c>
      <c r="G174" s="99" t="n"/>
      <c r="H174" s="100" t="n"/>
      <c r="I174" s="98" t="inlineStr">
        <is>
          <t>TIPO DE INGRESO</t>
        </is>
      </c>
      <c r="J174" s="98" t="inlineStr">
        <is>
          <t>Cobrador</t>
        </is>
      </c>
    </row>
    <row r="175">
      <c r="A175" s="101" t="n"/>
      <c r="B175" s="101" t="n"/>
      <c r="C175" s="101" t="n"/>
      <c r="D175" s="101" t="n"/>
      <c r="E175" s="101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101" t="n"/>
      <c r="J175" s="101" t="n"/>
    </row>
    <row r="176">
      <c r="A176" s="5" t="inlineStr">
        <is>
          <t>CCAJ-CB13/16/23</t>
        </is>
      </c>
      <c r="B176" s="6" t="n">
        <v>44946.79301085648</v>
      </c>
      <c r="C176" s="5" t="inlineStr">
        <is>
          <t>2274 CELMI RIVERA CORDOVA</t>
        </is>
      </c>
      <c r="D176" s="7" t="n"/>
      <c r="E176" s="8" t="n"/>
      <c r="F176" s="9" t="n">
        <v>3960.37</v>
      </c>
      <c r="I176" s="10" t="inlineStr">
        <is>
          <t>EFECTIVO</t>
        </is>
      </c>
      <c r="J176" s="8" t="inlineStr">
        <is>
          <t>2274 CELMI RIVERA CORDOVA</t>
        </is>
      </c>
    </row>
    <row r="177">
      <c r="A177" s="5" t="inlineStr">
        <is>
          <t>CCAJ-CB13/16/23</t>
        </is>
      </c>
      <c r="B177" s="6" t="n">
        <v>44946.79301085648</v>
      </c>
      <c r="C177" s="5" t="inlineStr">
        <is>
          <t>2274 CELMI RIVERA CORDOVA</t>
        </is>
      </c>
      <c r="D177" s="7" t="n"/>
      <c r="E177" s="8" t="n"/>
      <c r="H177" s="9" t="n">
        <v>129.9</v>
      </c>
      <c r="I177" s="5" t="inlineStr">
        <is>
          <t>TARJETA DE DÉBITO/CRÉDITO</t>
        </is>
      </c>
      <c r="J177" s="8" t="inlineStr">
        <is>
          <t>2274 CELMI RIVERA CORDOVA</t>
        </is>
      </c>
    </row>
    <row r="178">
      <c r="A178" s="11" t="inlineStr">
        <is>
          <t>SAP</t>
        </is>
      </c>
      <c r="B178" s="3" t="n"/>
      <c r="C178" s="3" t="n"/>
      <c r="D178" s="10" t="n"/>
      <c r="E178" s="8" t="n"/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28" t="n">
        <v>112631586</v>
      </c>
      <c r="E179" s="14" t="n">
        <v>112636342</v>
      </c>
      <c r="H179" s="9" t="n"/>
      <c r="I179" s="10" t="n"/>
      <c r="J179" s="5" t="n"/>
    </row>
    <row r="180">
      <c r="A180" s="5" t="n"/>
      <c r="B180" s="6" t="n"/>
      <c r="C180" s="5" t="n"/>
      <c r="D180" s="7" t="n"/>
      <c r="E180" s="8" t="n"/>
      <c r="H180" s="9" t="n"/>
      <c r="I180" s="10" t="n"/>
      <c r="J180" s="5" t="n"/>
    </row>
    <row r="181">
      <c r="A181" s="5" t="n"/>
      <c r="B181" s="6" t="n"/>
      <c r="C181" s="5" t="n"/>
      <c r="D181" s="7" t="n"/>
      <c r="E181" s="8" t="n"/>
      <c r="H181" s="9" t="n"/>
      <c r="I181" s="10" t="n"/>
      <c r="J181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21/01/2023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98" t="inlineStr">
        <is>
          <t>Cierre Caja</t>
        </is>
      </c>
      <c r="B184" s="98" t="inlineStr">
        <is>
          <t>Fecha</t>
        </is>
      </c>
      <c r="C184" s="98" t="inlineStr">
        <is>
          <t>Cajero</t>
        </is>
      </c>
      <c r="D184" s="98" t="inlineStr">
        <is>
          <t>Nro Voucher</t>
        </is>
      </c>
      <c r="E184" s="98" t="inlineStr">
        <is>
          <t>Nro Cuenta</t>
        </is>
      </c>
      <c r="F184" s="98" t="inlineStr">
        <is>
          <t>Tipo Ingreso</t>
        </is>
      </c>
      <c r="G184" s="99" t="n"/>
      <c r="H184" s="100" t="n"/>
      <c r="I184" s="98" t="inlineStr">
        <is>
          <t>TIPO DE INGRESO</t>
        </is>
      </c>
      <c r="J184" s="98" t="inlineStr">
        <is>
          <t>Cobrador</t>
        </is>
      </c>
    </row>
    <row r="185">
      <c r="A185" s="101" t="n"/>
      <c r="B185" s="101" t="n"/>
      <c r="C185" s="101" t="n"/>
      <c r="D185" s="101" t="n"/>
      <c r="E185" s="101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101" t="n"/>
      <c r="J185" s="101" t="n"/>
    </row>
    <row r="186">
      <c r="A186" s="5" t="inlineStr">
        <is>
          <t>CCAJ-CB13/17/23</t>
        </is>
      </c>
      <c r="B186" s="6" t="n">
        <v>44947.54201159722</v>
      </c>
      <c r="C186" s="5" t="inlineStr">
        <is>
          <t>2274 CELMI RIVERA CORDOVA</t>
        </is>
      </c>
      <c r="D186" s="7" t="n"/>
      <c r="E186" s="8" t="n"/>
      <c r="F186" s="9" t="n">
        <v>4735.72</v>
      </c>
      <c r="I186" s="10" t="inlineStr">
        <is>
          <t>EFECTIVO</t>
        </is>
      </c>
      <c r="J186" s="8" t="inlineStr">
        <is>
          <t>2274 CELMI RIVERA CORDOVA</t>
        </is>
      </c>
    </row>
    <row r="187">
      <c r="A187" s="5" t="inlineStr">
        <is>
          <t>CCAJ-CB13/17/23</t>
        </is>
      </c>
      <c r="B187" s="6" t="n">
        <v>44947.54201159722</v>
      </c>
      <c r="C187" s="5" t="inlineStr">
        <is>
          <t>2274 CELMI RIVERA CORDOVA</t>
        </is>
      </c>
      <c r="D187" s="7" t="n"/>
      <c r="E187" s="8" t="n"/>
      <c r="H187" s="9" t="n">
        <v>171.23</v>
      </c>
      <c r="I187" s="5" t="inlineStr">
        <is>
          <t>TARJETA DE DÉBITO/CRÉDITO</t>
        </is>
      </c>
      <c r="J187" s="8" t="inlineStr">
        <is>
          <t>2274 CELMI RIVERA CORDOVA</t>
        </is>
      </c>
    </row>
    <row r="188">
      <c r="A188" s="11" t="inlineStr">
        <is>
          <t>SAP</t>
        </is>
      </c>
      <c r="B188" s="3" t="n"/>
      <c r="C188" s="3" t="n"/>
      <c r="D188" s="10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28" t="n">
        <v>112644428</v>
      </c>
      <c r="E189" s="14" t="n">
        <v>112644444</v>
      </c>
      <c r="H189" s="9" t="n"/>
      <c r="I189" s="10" t="n"/>
      <c r="J189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23/01/2023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8" t="inlineStr">
        <is>
          <t>Cierre Caja</t>
        </is>
      </c>
      <c r="B194" s="98" t="inlineStr">
        <is>
          <t>Fecha</t>
        </is>
      </c>
      <c r="C194" s="98" t="inlineStr">
        <is>
          <t>Cajero</t>
        </is>
      </c>
      <c r="D194" s="98" t="inlineStr">
        <is>
          <t>Nro Voucher</t>
        </is>
      </c>
      <c r="E194" s="98" t="inlineStr">
        <is>
          <t>Nro Cuenta</t>
        </is>
      </c>
      <c r="F194" s="98" t="inlineStr">
        <is>
          <t>Tipo Ingreso</t>
        </is>
      </c>
      <c r="G194" s="99" t="n"/>
      <c r="H194" s="100" t="n"/>
      <c r="I194" s="98" t="inlineStr">
        <is>
          <t>TIPO DE INGRESO</t>
        </is>
      </c>
      <c r="J194" s="98" t="inlineStr">
        <is>
          <t>Cobrador</t>
        </is>
      </c>
    </row>
    <row r="195">
      <c r="A195" s="101" t="n"/>
      <c r="B195" s="101" t="n"/>
      <c r="C195" s="101" t="n"/>
      <c r="D195" s="101" t="n"/>
      <c r="E195" s="101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101" t="n"/>
      <c r="J195" s="101" t="n"/>
    </row>
    <row r="196">
      <c r="A196" s="40" t="inlineStr">
        <is>
          <t>NO HUBO CIERRES DE CAJA DEBIDO A FERIADO NACIONAL POR EL DIA DEL ESTADO PLURINACIONAL</t>
        </is>
      </c>
      <c r="B196" s="41" t="n"/>
      <c r="C196" s="42" t="n"/>
      <c r="D196" s="70" t="n"/>
      <c r="E196" s="71" t="n"/>
      <c r="F196" s="9" t="n"/>
      <c r="I196" s="10" t="n"/>
      <c r="J196" s="5" t="n"/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28" t="n"/>
      <c r="E198" s="14" t="n"/>
      <c r="H198" s="9" t="n"/>
      <c r="I198" s="10" t="n"/>
      <c r="J198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24/01/2023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8" t="inlineStr">
        <is>
          <t>Cierre Caja</t>
        </is>
      </c>
      <c r="B203" s="98" t="inlineStr">
        <is>
          <t>Fecha</t>
        </is>
      </c>
      <c r="C203" s="98" t="inlineStr">
        <is>
          <t>Cajero</t>
        </is>
      </c>
      <c r="D203" s="98" t="inlineStr">
        <is>
          <t>Nro Voucher</t>
        </is>
      </c>
      <c r="E203" s="98" t="inlineStr">
        <is>
          <t>Nro Cuenta</t>
        </is>
      </c>
      <c r="F203" s="98" t="inlineStr">
        <is>
          <t>Tipo Ingreso</t>
        </is>
      </c>
      <c r="G203" s="99" t="n"/>
      <c r="H203" s="100" t="n"/>
      <c r="I203" s="98" t="inlineStr">
        <is>
          <t>TIPO DE INGRESO</t>
        </is>
      </c>
      <c r="J203" s="98" t="inlineStr">
        <is>
          <t>Cobrador</t>
        </is>
      </c>
    </row>
    <row r="204">
      <c r="A204" s="101" t="n"/>
      <c r="B204" s="101" t="n"/>
      <c r="C204" s="101" t="n"/>
      <c r="D204" s="101" t="n"/>
      <c r="E204" s="101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101" t="n"/>
      <c r="J204" s="101" t="n"/>
    </row>
    <row r="205">
      <c r="A205" s="5" t="inlineStr">
        <is>
          <t>CCAJ-CB13/18/23</t>
        </is>
      </c>
      <c r="B205" s="6" t="n">
        <v>44950.79263732639</v>
      </c>
      <c r="C205" s="5" t="inlineStr">
        <is>
          <t>2274 CELMI RIVERA CORDOVA</t>
        </is>
      </c>
      <c r="D205" s="7" t="n"/>
      <c r="E205" s="8" t="n"/>
      <c r="F205" s="9" t="n">
        <v>4540.33</v>
      </c>
      <c r="I205" s="10" t="inlineStr">
        <is>
          <t>EFECTIVO</t>
        </is>
      </c>
      <c r="J205" s="8" t="inlineStr">
        <is>
          <t>2274 CELMI RIVERA CORDOVA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28" t="n">
        <v>112651264</v>
      </c>
      <c r="E207" s="14" t="n">
        <v>112651358</v>
      </c>
      <c r="H207" s="9" t="n"/>
      <c r="I207" s="10" t="n"/>
      <c r="J207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25/01/2023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8" t="inlineStr">
        <is>
          <t>Cierre Caja</t>
        </is>
      </c>
      <c r="B212" s="98" t="inlineStr">
        <is>
          <t>Fecha</t>
        </is>
      </c>
      <c r="C212" s="98" t="inlineStr">
        <is>
          <t>Cajero</t>
        </is>
      </c>
      <c r="D212" s="98" t="inlineStr">
        <is>
          <t>Nro Voucher</t>
        </is>
      </c>
      <c r="E212" s="98" t="inlineStr">
        <is>
          <t>Nro Cuenta</t>
        </is>
      </c>
      <c r="F212" s="98" t="inlineStr">
        <is>
          <t>Tipo Ingreso</t>
        </is>
      </c>
      <c r="G212" s="99" t="n"/>
      <c r="H212" s="100" t="n"/>
      <c r="I212" s="98" t="inlineStr">
        <is>
          <t>TIPO DE INGRESO</t>
        </is>
      </c>
      <c r="J212" s="98" t="inlineStr">
        <is>
          <t>Cobrador</t>
        </is>
      </c>
    </row>
    <row r="213">
      <c r="A213" s="101" t="n"/>
      <c r="B213" s="101" t="n"/>
      <c r="C213" s="101" t="n"/>
      <c r="D213" s="101" t="n"/>
      <c r="E213" s="101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101" t="n"/>
      <c r="J213" s="101" t="n"/>
    </row>
    <row r="214">
      <c r="A214" s="5" t="inlineStr">
        <is>
          <t>CCAJ-CB13/19/23</t>
        </is>
      </c>
      <c r="B214" s="6" t="n">
        <v>44951.79169377315</v>
      </c>
      <c r="C214" s="5" t="inlineStr">
        <is>
          <t>2274 CELMI RIVERA CORDOVA</t>
        </is>
      </c>
      <c r="D214" s="7" t="n"/>
      <c r="E214" s="8" t="n"/>
      <c r="F214" s="9" t="n">
        <v>3857.44</v>
      </c>
      <c r="I214" s="10" t="inlineStr">
        <is>
          <t>EFECTIVO</t>
        </is>
      </c>
      <c r="J214" s="8" t="inlineStr">
        <is>
          <t>2274 CELMI RIVERA CORDOVA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10" t="n"/>
      <c r="J215" s="5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69" t="n">
        <v>112659397</v>
      </c>
      <c r="E216" s="14" t="n">
        <v>112659588</v>
      </c>
      <c r="H216" s="9" t="n"/>
      <c r="I216" s="10" t="n"/>
      <c r="J216" s="5" t="n"/>
    </row>
    <row r="217">
      <c r="D217" s="35" t="inlineStr">
        <is>
          <t>BOOT</t>
        </is>
      </c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26/01/2023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8" t="inlineStr">
        <is>
          <t>Cierre Caja</t>
        </is>
      </c>
      <c r="B221" s="98" t="inlineStr">
        <is>
          <t>Fecha</t>
        </is>
      </c>
      <c r="C221" s="98" t="inlineStr">
        <is>
          <t>Cajero</t>
        </is>
      </c>
      <c r="D221" s="98" t="inlineStr">
        <is>
          <t>Nro Voucher</t>
        </is>
      </c>
      <c r="E221" s="98" t="inlineStr">
        <is>
          <t>Nro Cuenta</t>
        </is>
      </c>
      <c r="F221" s="98" t="inlineStr">
        <is>
          <t>Tipo Ingreso</t>
        </is>
      </c>
      <c r="G221" s="99" t="n"/>
      <c r="H221" s="100" t="n"/>
      <c r="I221" s="98" t="inlineStr">
        <is>
          <t>TIPO DE INGRESO</t>
        </is>
      </c>
      <c r="J221" s="98" t="inlineStr">
        <is>
          <t>Cobrador</t>
        </is>
      </c>
    </row>
    <row r="222">
      <c r="A222" s="101" t="n"/>
      <c r="B222" s="101" t="n"/>
      <c r="C222" s="101" t="n"/>
      <c r="D222" s="101" t="n"/>
      <c r="E222" s="101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101" t="n"/>
      <c r="J222" s="101" t="n"/>
    </row>
    <row r="223">
      <c r="A223" s="5" t="inlineStr">
        <is>
          <t>CCAJ-CB13/20/23</t>
        </is>
      </c>
      <c r="B223" s="6" t="n">
        <v>44952.79519461805</v>
      </c>
      <c r="C223" s="5" t="inlineStr">
        <is>
          <t>2274 CELMI RIVERA CORDOVA</t>
        </is>
      </c>
      <c r="D223" s="7" t="n"/>
      <c r="E223" s="8" t="n"/>
      <c r="F223" s="9" t="n">
        <v>3920.99</v>
      </c>
      <c r="I223" s="10" t="inlineStr">
        <is>
          <t>EFECTIVO</t>
        </is>
      </c>
      <c r="J223" s="8" t="inlineStr">
        <is>
          <t>2274 CELMI RIVERA CORDOVA</t>
        </is>
      </c>
    </row>
    <row r="224">
      <c r="A224" s="5" t="inlineStr">
        <is>
          <t>CCAJ-CB13/20/23</t>
        </is>
      </c>
      <c r="B224" s="6" t="n">
        <v>44952.79519461805</v>
      </c>
      <c r="C224" s="5" t="inlineStr">
        <is>
          <t>2274 CELMI RIVERA CORDOVA</t>
        </is>
      </c>
      <c r="D224" s="7" t="n"/>
      <c r="E224" s="8" t="n"/>
      <c r="H224" s="9" t="n">
        <v>277</v>
      </c>
      <c r="I224" s="5" t="inlineStr">
        <is>
          <t>TARJETA DE DÉBITO/CRÉDITO</t>
        </is>
      </c>
      <c r="J224" s="8" t="inlineStr">
        <is>
          <t>2274 CELMI RIVERA CORDOVA</t>
        </is>
      </c>
    </row>
    <row r="225">
      <c r="A225" s="11" t="inlineStr">
        <is>
          <t>SAP</t>
        </is>
      </c>
      <c r="B225" s="3" t="n"/>
      <c r="C225" s="3" t="n"/>
      <c r="D225" s="7" t="n"/>
      <c r="E225" s="8" t="n"/>
      <c r="H225" s="9" t="n"/>
      <c r="I225" s="10" t="n"/>
      <c r="J225" s="5" t="n"/>
    </row>
    <row r="226" ht="15.75" customHeight="1">
      <c r="A226" s="13" t="inlineStr">
        <is>
          <t>FECHA</t>
        </is>
      </c>
      <c r="B226" s="13" t="inlineStr">
        <is>
          <t>CIERRE DE CAJA</t>
        </is>
      </c>
      <c r="C226" s="13" t="inlineStr">
        <is>
          <t>IMPORTE</t>
        </is>
      </c>
      <c r="D226" s="28" t="n">
        <v>112672289</v>
      </c>
      <c r="E226" s="14" t="n">
        <v>112672365</v>
      </c>
      <c r="H226" s="9" t="n"/>
      <c r="I226" s="10" t="n"/>
      <c r="J226" s="5" t="n"/>
    </row>
    <row r="229">
      <c r="A229" s="1" t="inlineStr">
        <is>
          <t>Cierre Caja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3" t="inlineStr">
        <is>
          <t>Del 27/01/2023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98" t="inlineStr">
        <is>
          <t>Cierre Caja</t>
        </is>
      </c>
      <c r="B231" s="98" t="inlineStr">
        <is>
          <t>Fecha</t>
        </is>
      </c>
      <c r="C231" s="98" t="inlineStr">
        <is>
          <t>Cajero</t>
        </is>
      </c>
      <c r="D231" s="98" t="inlineStr">
        <is>
          <t>Nro Voucher</t>
        </is>
      </c>
      <c r="E231" s="98" t="inlineStr">
        <is>
          <t>Nro Cuenta</t>
        </is>
      </c>
      <c r="F231" s="98" t="inlineStr">
        <is>
          <t>Tipo Ingreso</t>
        </is>
      </c>
      <c r="G231" s="99" t="n"/>
      <c r="H231" s="100" t="n"/>
      <c r="I231" s="98" t="inlineStr">
        <is>
          <t>TIPO DE INGRESO</t>
        </is>
      </c>
      <c r="J231" s="98" t="inlineStr">
        <is>
          <t>Cobrador</t>
        </is>
      </c>
    </row>
    <row r="232">
      <c r="A232" s="101" t="n"/>
      <c r="B232" s="101" t="n"/>
      <c r="C232" s="101" t="n"/>
      <c r="D232" s="101" t="n"/>
      <c r="E232" s="101" t="n"/>
      <c r="F232" s="4" t="inlineStr">
        <is>
          <t>EFECTIVO</t>
        </is>
      </c>
      <c r="G232" s="4" t="inlineStr">
        <is>
          <t>CHEQUE</t>
        </is>
      </c>
      <c r="H232" s="4" t="inlineStr">
        <is>
          <t>TRANSFERENCIA</t>
        </is>
      </c>
      <c r="I232" s="101" t="n"/>
      <c r="J232" s="101" t="n"/>
    </row>
    <row r="233">
      <c r="A233" s="5" t="inlineStr">
        <is>
          <t>CCAJ-CB13/21/23</t>
        </is>
      </c>
      <c r="B233" s="6" t="n">
        <v>44953.79346872685</v>
      </c>
      <c r="C233" s="5" t="inlineStr">
        <is>
          <t>2274 CELMI RIVERA CORDOVA</t>
        </is>
      </c>
      <c r="D233" s="7" t="n"/>
      <c r="E233" s="8" t="n"/>
      <c r="F233" s="9" t="n">
        <v>5361.87</v>
      </c>
      <c r="I233" s="10" t="inlineStr">
        <is>
          <t>EFECTIVO</t>
        </is>
      </c>
      <c r="J233" s="8" t="inlineStr">
        <is>
          <t>2274 CELMI RIVERA CORDOVA</t>
        </is>
      </c>
    </row>
    <row r="234">
      <c r="A234" s="11" t="inlineStr">
        <is>
          <t>SAP</t>
        </is>
      </c>
      <c r="B234" s="3" t="n"/>
      <c r="C234" s="3" t="n"/>
      <c r="D234" s="7" t="n"/>
      <c r="E234" s="8" t="n"/>
      <c r="H234" s="9" t="n"/>
      <c r="I234" s="5" t="n"/>
      <c r="J234" s="8" t="n"/>
    </row>
    <row r="235" ht="15.75" customHeight="1">
      <c r="A235" s="13" t="inlineStr">
        <is>
          <t>FECHA</t>
        </is>
      </c>
      <c r="B235" s="13" t="inlineStr">
        <is>
          <t>CIERRE DE CAJA</t>
        </is>
      </c>
      <c r="C235" s="13" t="inlineStr">
        <is>
          <t>IMPORTE</t>
        </is>
      </c>
      <c r="D235" s="28" t="n">
        <v>112672292</v>
      </c>
      <c r="E235" s="14" t="n">
        <v>112672367</v>
      </c>
      <c r="H235" s="9" t="n"/>
      <c r="I235" s="5" t="n"/>
      <c r="J235" s="8" t="n"/>
    </row>
    <row r="236">
      <c r="A236" s="5" t="n"/>
      <c r="B236" s="6" t="n"/>
      <c r="C236" s="5" t="n"/>
      <c r="D236" s="7" t="n"/>
      <c r="E236" s="8" t="n"/>
      <c r="H236" s="9" t="n"/>
      <c r="I236" s="5" t="n"/>
      <c r="J236" s="8" t="n"/>
    </row>
    <row r="237">
      <c r="A237" s="5" t="n"/>
      <c r="B237" s="6" t="n"/>
      <c r="C237" s="5" t="n"/>
      <c r="D237" s="7" t="n"/>
      <c r="E237" s="8" t="n"/>
      <c r="H237" s="9" t="n"/>
      <c r="I237" s="5" t="n"/>
      <c r="J237" s="8" t="n"/>
    </row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27/01/2023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98" t="inlineStr">
        <is>
          <t>Cierre Caja</t>
        </is>
      </c>
      <c r="B240" s="98" t="inlineStr">
        <is>
          <t>Fecha</t>
        </is>
      </c>
      <c r="C240" s="98" t="inlineStr">
        <is>
          <t>Cajero</t>
        </is>
      </c>
      <c r="D240" s="98" t="inlineStr">
        <is>
          <t>Nro Voucher</t>
        </is>
      </c>
      <c r="E240" s="98" t="inlineStr">
        <is>
          <t>Nro Cuenta</t>
        </is>
      </c>
      <c r="F240" s="98" t="inlineStr">
        <is>
          <t>Tipo Ingreso</t>
        </is>
      </c>
      <c r="G240" s="99" t="n"/>
      <c r="H240" s="100" t="n"/>
      <c r="I240" s="98" t="inlineStr">
        <is>
          <t>TIPO DE INGRESO</t>
        </is>
      </c>
      <c r="J240" s="98" t="inlineStr">
        <is>
          <t>Cobrador</t>
        </is>
      </c>
    </row>
    <row r="241">
      <c r="A241" s="101" t="n"/>
      <c r="B241" s="101" t="n"/>
      <c r="C241" s="101" t="n"/>
      <c r="D241" s="101" t="n"/>
      <c r="E241" s="101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101" t="n"/>
      <c r="J241" s="101" t="n"/>
    </row>
    <row r="242">
      <c r="A242" s="5" t="inlineStr">
        <is>
          <t>CCAJ-CB13/22/23</t>
        </is>
      </c>
      <c r="B242" s="6" t="n">
        <v>44954.54311043982</v>
      </c>
      <c r="C242" s="5" t="inlineStr">
        <is>
          <t>2274 CELMI RIVERA CORDOVA</t>
        </is>
      </c>
      <c r="D242" s="7" t="n"/>
      <c r="E242" s="8" t="n"/>
      <c r="F242" s="9" t="n">
        <v>4389.7</v>
      </c>
      <c r="I242" s="10" t="inlineStr">
        <is>
          <t>EFECTIVO</t>
        </is>
      </c>
      <c r="J242" s="8" t="inlineStr">
        <is>
          <t>2274 CELMI RIVERA CORDOVA</t>
        </is>
      </c>
    </row>
    <row r="243">
      <c r="A243" s="5" t="inlineStr">
        <is>
          <t>CCAJ-CB13/22/23</t>
        </is>
      </c>
      <c r="B243" s="6" t="n">
        <v>44954.54311043982</v>
      </c>
      <c r="C243" s="5" t="inlineStr">
        <is>
          <t>2274 CELMI RIVERA CORDOVA</t>
        </is>
      </c>
      <c r="D243" s="7" t="n"/>
      <c r="E243" s="8" t="n"/>
      <c r="H243" s="9" t="n">
        <v>343.95</v>
      </c>
      <c r="I243" s="5" t="inlineStr">
        <is>
          <t>TARJETA DE DÉBITO/CRÉDITO</t>
        </is>
      </c>
      <c r="J243" s="8" t="inlineStr">
        <is>
          <t>2274 CELMI RIVERA CORDOVA</t>
        </is>
      </c>
    </row>
    <row r="244">
      <c r="A244" s="11" t="inlineStr">
        <is>
          <t>SAP</t>
        </is>
      </c>
      <c r="B244" s="3" t="n"/>
      <c r="C244" s="3" t="n"/>
      <c r="D244" s="7" t="n"/>
      <c r="E244" s="8" t="n"/>
      <c r="H244" s="9" t="n"/>
      <c r="I244" s="5" t="n"/>
      <c r="J244" s="8" t="n"/>
    </row>
    <row r="245" ht="15.75" customHeight="1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28" t="n">
        <v>112673678</v>
      </c>
      <c r="E245" s="14" t="n">
        <v>112681912</v>
      </c>
      <c r="H245" s="9" t="n"/>
      <c r="I245" s="5" t="n"/>
      <c r="J245" s="8" t="n"/>
    </row>
    <row r="248">
      <c r="A248" s="1" t="inlineStr">
        <is>
          <t>Cierre Caja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3" t="inlineStr">
        <is>
          <t>Del 30/01/2023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98" t="inlineStr">
        <is>
          <t>Cierre Caja</t>
        </is>
      </c>
      <c r="B250" s="98" t="inlineStr">
        <is>
          <t>Fecha</t>
        </is>
      </c>
      <c r="C250" s="98" t="inlineStr">
        <is>
          <t>Cajero</t>
        </is>
      </c>
      <c r="D250" s="98" t="inlineStr">
        <is>
          <t>Nro Voucher</t>
        </is>
      </c>
      <c r="E250" s="98" t="inlineStr">
        <is>
          <t>Nro Cuenta</t>
        </is>
      </c>
      <c r="F250" s="98" t="inlineStr">
        <is>
          <t>Tipo Ingreso</t>
        </is>
      </c>
      <c r="G250" s="99" t="n"/>
      <c r="H250" s="100" t="n"/>
      <c r="I250" s="98" t="inlineStr">
        <is>
          <t>TIPO DE INGRESO</t>
        </is>
      </c>
      <c r="J250" s="98" t="inlineStr">
        <is>
          <t>Cobrador</t>
        </is>
      </c>
    </row>
    <row r="251">
      <c r="A251" s="101" t="n"/>
      <c r="B251" s="101" t="n"/>
      <c r="C251" s="101" t="n"/>
      <c r="D251" s="101" t="n"/>
      <c r="E251" s="101" t="n"/>
      <c r="F251" s="4" t="inlineStr">
        <is>
          <t>EFECTIVO</t>
        </is>
      </c>
      <c r="G251" s="4" t="inlineStr">
        <is>
          <t>CHEQUE</t>
        </is>
      </c>
      <c r="H251" s="4" t="inlineStr">
        <is>
          <t>TRANSFERENCIA</t>
        </is>
      </c>
      <c r="I251" s="101" t="n"/>
      <c r="J251" s="101" t="n"/>
    </row>
    <row r="252">
      <c r="A252" s="5" t="inlineStr">
        <is>
          <t>CCAJ-CB13/23/23</t>
        </is>
      </c>
      <c r="B252" s="6" t="n">
        <v>44956.79309587963</v>
      </c>
      <c r="C252" s="5" t="inlineStr">
        <is>
          <t>2274 CELMI RIVERA CORDOVA</t>
        </is>
      </c>
      <c r="D252" s="7" t="n"/>
      <c r="E252" s="8" t="n"/>
      <c r="F252" s="9" t="n">
        <v>6371.22</v>
      </c>
      <c r="I252" s="10" t="inlineStr">
        <is>
          <t>EFECTIVO</t>
        </is>
      </c>
      <c r="J252" s="8" t="inlineStr">
        <is>
          <t>2274 CELMI RIVERA CORDOVA</t>
        </is>
      </c>
    </row>
    <row r="253">
      <c r="A253" s="5" t="inlineStr">
        <is>
          <t>CCAJ-CB13/23/23</t>
        </is>
      </c>
      <c r="B253" s="6" t="n">
        <v>44956.79309587963</v>
      </c>
      <c r="C253" s="5" t="inlineStr">
        <is>
          <t>2274 CELMI RIVERA CORDOVA</t>
        </is>
      </c>
      <c r="D253" s="7" t="n"/>
      <c r="E253" s="8" t="n"/>
      <c r="H253" s="9" t="n">
        <v>201.74</v>
      </c>
      <c r="I253" s="5" t="inlineStr">
        <is>
          <t>TARJETA DE DÉBITO/CRÉDITO</t>
        </is>
      </c>
      <c r="J253" s="8" t="inlineStr">
        <is>
          <t>2274 CELMI RIVERA CORDOVA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G254" s="9" t="n"/>
      <c r="I254" s="10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28" t="n">
        <v>112691664</v>
      </c>
      <c r="E255" s="14" t="n">
        <v>112691882</v>
      </c>
      <c r="G255" s="9" t="n"/>
      <c r="I255" s="10" t="n"/>
      <c r="J255" s="8" t="n"/>
    </row>
    <row r="258">
      <c r="A258" s="1" t="inlineStr">
        <is>
          <t>Cierre Caja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3" t="inlineStr">
        <is>
          <t>Del 31/01/2023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98" t="inlineStr">
        <is>
          <t>Cierre Caja</t>
        </is>
      </c>
      <c r="B260" s="98" t="inlineStr">
        <is>
          <t>Fecha</t>
        </is>
      </c>
      <c r="C260" s="98" t="inlineStr">
        <is>
          <t>Cajero</t>
        </is>
      </c>
      <c r="D260" s="98" t="inlineStr">
        <is>
          <t>Nro Voucher</t>
        </is>
      </c>
      <c r="E260" s="98" t="inlineStr">
        <is>
          <t>Nro Cuenta</t>
        </is>
      </c>
      <c r="F260" s="98" t="inlineStr">
        <is>
          <t>Tipo Ingreso</t>
        </is>
      </c>
      <c r="G260" s="99" t="n"/>
      <c r="H260" s="100" t="n"/>
      <c r="I260" s="98" t="inlineStr">
        <is>
          <t>TIPO DE INGRESO</t>
        </is>
      </c>
      <c r="J260" s="98" t="inlineStr">
        <is>
          <t>Cobrador</t>
        </is>
      </c>
    </row>
    <row r="261">
      <c r="A261" s="101" t="n"/>
      <c r="B261" s="101" t="n"/>
      <c r="C261" s="101" t="n"/>
      <c r="D261" s="101" t="n"/>
      <c r="E261" s="101" t="n"/>
      <c r="F261" s="4" t="inlineStr">
        <is>
          <t>EFECTIVO</t>
        </is>
      </c>
      <c r="G261" s="4" t="inlineStr">
        <is>
          <t>CHEQUE</t>
        </is>
      </c>
      <c r="H261" s="4" t="inlineStr">
        <is>
          <t>TRANSFERENCIA</t>
        </is>
      </c>
      <c r="I261" s="101" t="n"/>
      <c r="J261" s="101" t="n"/>
    </row>
    <row r="262">
      <c r="A262" s="5" t="inlineStr">
        <is>
          <t>CCAJ-CB13/24/23</t>
        </is>
      </c>
      <c r="B262" s="6" t="n">
        <v>44957.80034134259</v>
      </c>
      <c r="C262" s="5" t="inlineStr">
        <is>
          <t>2274 CELMI RIVERA CORDOVA</t>
        </is>
      </c>
      <c r="D262" s="7" t="n"/>
      <c r="E262" s="8" t="n"/>
      <c r="F262" s="9" t="n">
        <v>6031.21</v>
      </c>
      <c r="I262" s="10" t="inlineStr">
        <is>
          <t>EFECTIVO</t>
        </is>
      </c>
      <c r="J262" s="8" t="inlineStr">
        <is>
          <t>2274 CELMI RIVERA CORDOVA</t>
        </is>
      </c>
    </row>
    <row r="263">
      <c r="A263" s="5" t="inlineStr">
        <is>
          <t>CCAJ-CB13/24/23</t>
        </is>
      </c>
      <c r="B263" s="6" t="n">
        <v>44957.80034134259</v>
      </c>
      <c r="C263" s="5" t="inlineStr">
        <is>
          <t>2274 CELMI RIVERA CORDOVA</t>
        </is>
      </c>
      <c r="D263" s="7" t="n"/>
      <c r="E263" s="8" t="n"/>
      <c r="H263" s="9" t="n">
        <v>714.28</v>
      </c>
      <c r="I263" s="5" t="inlineStr">
        <is>
          <t>TARJETA DE DÉBITO/CRÉDITO</t>
        </is>
      </c>
      <c r="J263" s="8" t="inlineStr">
        <is>
          <t>2274 CELMI RIVERA CORDOVA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G264" s="9" t="n"/>
      <c r="I264" s="10" t="n"/>
      <c r="J264" s="5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69" t="n">
        <v>112692586</v>
      </c>
      <c r="E265" s="14" t="n">
        <v>112693116</v>
      </c>
      <c r="G265" s="9" t="n"/>
      <c r="I265" s="10" t="n"/>
      <c r="J265" s="5" t="n"/>
    </row>
    <row r="266">
      <c r="D266" s="35" t="inlineStr">
        <is>
          <t>BOOT</t>
        </is>
      </c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01/02/2023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8" t="inlineStr">
        <is>
          <t>Cierre Caja</t>
        </is>
      </c>
      <c r="B270" s="98" t="inlineStr">
        <is>
          <t>Fecha</t>
        </is>
      </c>
      <c r="C270" s="98" t="inlineStr">
        <is>
          <t>Cajero</t>
        </is>
      </c>
      <c r="D270" s="98" t="inlineStr">
        <is>
          <t>Nro Voucher</t>
        </is>
      </c>
      <c r="E270" s="98" t="inlineStr">
        <is>
          <t>Nro Cuenta</t>
        </is>
      </c>
      <c r="F270" s="98" t="inlineStr">
        <is>
          <t>Tipo Ingreso</t>
        </is>
      </c>
      <c r="G270" s="99" t="n"/>
      <c r="H270" s="100" t="n"/>
      <c r="I270" s="98" t="inlineStr">
        <is>
          <t>TIPO DE INGRESO</t>
        </is>
      </c>
      <c r="J270" s="98" t="inlineStr">
        <is>
          <t>Cobrador</t>
        </is>
      </c>
    </row>
    <row r="271">
      <c r="A271" s="101" t="n"/>
      <c r="B271" s="101" t="n"/>
      <c r="C271" s="101" t="n"/>
      <c r="D271" s="101" t="n"/>
      <c r="E271" s="101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101" t="n"/>
      <c r="J271" s="101" t="n"/>
    </row>
    <row r="272">
      <c r="A272" s="5" t="inlineStr">
        <is>
          <t>CCAJ-CB13/25/23</t>
        </is>
      </c>
      <c r="B272" s="6" t="n">
        <v>44958.79130835648</v>
      </c>
      <c r="C272" s="5" t="inlineStr">
        <is>
          <t>2274 CELMI RIVERA CORDOVA</t>
        </is>
      </c>
      <c r="D272" s="7" t="n"/>
      <c r="E272" s="8" t="n"/>
      <c r="F272" s="9" t="n">
        <v>4847.11</v>
      </c>
      <c r="I272" s="10" t="inlineStr">
        <is>
          <t>EFECTIVO</t>
        </is>
      </c>
      <c r="J272" s="8" t="inlineStr">
        <is>
          <t>2274 CELMI RIVERA CORDOVA</t>
        </is>
      </c>
    </row>
    <row r="273">
      <c r="A273" s="11" t="inlineStr">
        <is>
          <t>SAP</t>
        </is>
      </c>
      <c r="B273" s="3" t="n"/>
      <c r="C273" s="3" t="n"/>
      <c r="D273" s="7" t="n"/>
      <c r="E273" s="8" t="n"/>
      <c r="H273" s="9" t="n"/>
      <c r="I273" s="10" t="n"/>
      <c r="J273" s="8" t="n"/>
    </row>
    <row r="274" ht="15.75" customHeight="1">
      <c r="A274" s="13" t="inlineStr">
        <is>
          <t>FECHA</t>
        </is>
      </c>
      <c r="B274" s="13" t="inlineStr">
        <is>
          <t>CIERRE DE CAJA</t>
        </is>
      </c>
      <c r="C274" s="13" t="inlineStr">
        <is>
          <t>IMPORTE</t>
        </is>
      </c>
      <c r="D274" s="69" t="n">
        <v>112695142</v>
      </c>
      <c r="E274" s="14" t="n">
        <v>112695375</v>
      </c>
      <c r="H274" s="9" t="n"/>
      <c r="I274" s="10" t="n"/>
      <c r="J274" s="8" t="n"/>
    </row>
    <row r="275">
      <c r="A275" s="5" t="n"/>
      <c r="B275" s="6" t="n"/>
      <c r="C275" s="5" t="n"/>
      <c r="D275" s="35" t="inlineStr">
        <is>
          <t>BOOT</t>
        </is>
      </c>
      <c r="E275" s="8" t="n"/>
      <c r="H275" s="9" t="n"/>
      <c r="I275" s="10" t="n"/>
      <c r="J275" s="8" t="n"/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02/02/2023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98" t="inlineStr">
        <is>
          <t>Cierre Caja</t>
        </is>
      </c>
      <c r="B279" s="98" t="inlineStr">
        <is>
          <t>Fecha</t>
        </is>
      </c>
      <c r="C279" s="98" t="inlineStr">
        <is>
          <t>Cajero</t>
        </is>
      </c>
      <c r="D279" s="98" t="inlineStr">
        <is>
          <t>Nro Voucher</t>
        </is>
      </c>
      <c r="E279" s="98" t="inlineStr">
        <is>
          <t>Nro Cuenta</t>
        </is>
      </c>
      <c r="F279" s="98" t="inlineStr">
        <is>
          <t>Tipo Ingreso</t>
        </is>
      </c>
      <c r="G279" s="99" t="n"/>
      <c r="H279" s="100" t="n"/>
      <c r="I279" s="98" t="inlineStr">
        <is>
          <t>TIPO DE INGRESO</t>
        </is>
      </c>
      <c r="J279" s="98" t="inlineStr">
        <is>
          <t>Cobrador</t>
        </is>
      </c>
    </row>
    <row r="280">
      <c r="A280" s="101" t="n"/>
      <c r="B280" s="101" t="n"/>
      <c r="C280" s="101" t="n"/>
      <c r="D280" s="101" t="n"/>
      <c r="E280" s="101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101" t="n"/>
      <c r="J280" s="101" t="n"/>
    </row>
    <row r="281">
      <c r="A281" s="5" t="inlineStr">
        <is>
          <t>CCAJ-CB13/26/23</t>
        </is>
      </c>
      <c r="B281" s="6" t="n">
        <v>44959.80601747685</v>
      </c>
      <c r="C281" s="5" t="inlineStr">
        <is>
          <t>2274 CELMI RIVERA CORDOVA</t>
        </is>
      </c>
      <c r="D281" s="7" t="n"/>
      <c r="E281" s="8" t="n"/>
      <c r="F281" s="9" t="n">
        <v>3857.75</v>
      </c>
      <c r="I281" s="10" t="inlineStr">
        <is>
          <t>EFECTIVO</t>
        </is>
      </c>
      <c r="J281" s="8" t="inlineStr">
        <is>
          <t>2274 CELMI RIVERA CORDOVA</t>
        </is>
      </c>
    </row>
    <row r="282">
      <c r="A282" s="5" t="inlineStr">
        <is>
          <t>CCAJ-CB13/26/23</t>
        </is>
      </c>
      <c r="B282" s="6" t="n">
        <v>44959.80601747685</v>
      </c>
      <c r="C282" s="5" t="inlineStr">
        <is>
          <t>2274 CELMI RIVERA CORDOVA</t>
        </is>
      </c>
      <c r="D282" s="7" t="n"/>
      <c r="E282" s="8" t="n"/>
      <c r="H282" s="9" t="n">
        <v>105.63</v>
      </c>
      <c r="I282" s="5" t="inlineStr">
        <is>
          <t>TARJETA DE DÉBITO/CRÉDITO</t>
        </is>
      </c>
      <c r="J282" s="8" t="inlineStr">
        <is>
          <t>2274 CELMI RIVERA CORDOVA</t>
        </is>
      </c>
    </row>
    <row r="283">
      <c r="A283" s="11" t="inlineStr">
        <is>
          <t>SAP</t>
        </is>
      </c>
      <c r="B283" s="3" t="n"/>
      <c r="C283" s="3" t="n"/>
      <c r="D283" s="7" t="n"/>
      <c r="E283" s="8" t="n"/>
      <c r="H283" s="9" t="n"/>
      <c r="I283" s="10" t="n"/>
      <c r="J283" s="5" t="n"/>
    </row>
    <row r="284" ht="15.75" customHeight="1">
      <c r="A284" s="13" t="inlineStr">
        <is>
          <t>FECHA</t>
        </is>
      </c>
      <c r="B284" s="13" t="inlineStr">
        <is>
          <t>CIERRE DE CAJA</t>
        </is>
      </c>
      <c r="C284" s="13" t="inlineStr">
        <is>
          <t>IMPORTE</t>
        </is>
      </c>
      <c r="D284" s="69" t="n">
        <v>112728646</v>
      </c>
      <c r="E284" s="14" t="n">
        <v>112728998</v>
      </c>
      <c r="H284" s="9" t="n"/>
      <c r="I284" s="10" t="n"/>
      <c r="J284" s="5" t="n"/>
    </row>
    <row r="285">
      <c r="D285" s="35" t="inlineStr">
        <is>
          <t>BOOT</t>
        </is>
      </c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03/02/2023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98" t="inlineStr">
        <is>
          <t>Cierre Caja</t>
        </is>
      </c>
      <c r="B289" s="98" t="inlineStr">
        <is>
          <t>Fecha</t>
        </is>
      </c>
      <c r="C289" s="98" t="inlineStr">
        <is>
          <t>Cajero</t>
        </is>
      </c>
      <c r="D289" s="98" t="inlineStr">
        <is>
          <t>Nro Voucher</t>
        </is>
      </c>
      <c r="E289" s="98" t="inlineStr">
        <is>
          <t>Nro Cuenta</t>
        </is>
      </c>
      <c r="F289" s="98" t="inlineStr">
        <is>
          <t>Tipo Ingreso</t>
        </is>
      </c>
      <c r="G289" s="99" t="n"/>
      <c r="H289" s="100" t="n"/>
      <c r="I289" s="98" t="inlineStr">
        <is>
          <t>TIPO DE INGRESO</t>
        </is>
      </c>
      <c r="J289" s="98" t="inlineStr">
        <is>
          <t>Cobrador</t>
        </is>
      </c>
    </row>
    <row r="290">
      <c r="A290" s="101" t="n"/>
      <c r="B290" s="101" t="n"/>
      <c r="C290" s="101" t="n"/>
      <c r="D290" s="101" t="n"/>
      <c r="E290" s="101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101" t="n"/>
      <c r="J290" s="101" t="n"/>
    </row>
    <row r="291">
      <c r="A291" s="5" t="inlineStr">
        <is>
          <t>CCAJ-CB13/27/23</t>
        </is>
      </c>
      <c r="B291" s="6" t="n">
        <v>44960.79570645833</v>
      </c>
      <c r="C291" s="5" t="inlineStr">
        <is>
          <t>2274 CELMI RIVERA CORDOVA</t>
        </is>
      </c>
      <c r="D291" s="7" t="n"/>
      <c r="E291" s="8" t="n"/>
      <c r="F291" s="9" t="n">
        <v>5643.07</v>
      </c>
      <c r="I291" s="10" t="inlineStr">
        <is>
          <t>EFECTIVO</t>
        </is>
      </c>
      <c r="J291" s="8" t="inlineStr">
        <is>
          <t>2274 CELMI RIVERA CORDOVA</t>
        </is>
      </c>
    </row>
    <row r="292">
      <c r="A292" s="11" t="inlineStr">
        <is>
          <t>SAP</t>
        </is>
      </c>
      <c r="B292" s="3" t="n"/>
      <c r="C292" s="3" t="n"/>
      <c r="D292" s="7" t="n"/>
      <c r="E292" s="8" t="n"/>
      <c r="H292" s="9" t="n"/>
      <c r="I292" s="10" t="n"/>
      <c r="J292" s="5" t="n"/>
    </row>
    <row r="293" ht="15.75" customHeight="1">
      <c r="A293" s="13" t="inlineStr">
        <is>
          <t>FECHA</t>
        </is>
      </c>
      <c r="B293" s="13" t="inlineStr">
        <is>
          <t>CIERRE DE CAJA</t>
        </is>
      </c>
      <c r="C293" s="13" t="inlineStr">
        <is>
          <t>IMPORTE</t>
        </is>
      </c>
      <c r="D293" s="69" t="n">
        <v>112728716</v>
      </c>
      <c r="E293" s="14" t="n">
        <v>112728999</v>
      </c>
      <c r="H293" s="9" t="n"/>
      <c r="I293" s="10" t="n"/>
      <c r="J293" s="5" t="n"/>
    </row>
    <row r="294">
      <c r="A294" s="5" t="n"/>
      <c r="B294" s="6" t="n"/>
      <c r="C294" s="5" t="n"/>
      <c r="D294" s="35" t="inlineStr">
        <is>
          <t>BOOT</t>
        </is>
      </c>
      <c r="E294" s="8" t="n"/>
      <c r="H294" s="9" t="n"/>
      <c r="I294" s="10" t="n"/>
      <c r="J294" s="5" t="n"/>
    </row>
    <row r="296">
      <c r="A296" s="1" t="inlineStr">
        <is>
          <t>Cierre Caja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3" t="inlineStr">
        <is>
          <t>Del 04/02/2023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98" t="inlineStr">
        <is>
          <t>Cierre Caja</t>
        </is>
      </c>
      <c r="B298" s="98" t="inlineStr">
        <is>
          <t>Fecha</t>
        </is>
      </c>
      <c r="C298" s="98" t="inlineStr">
        <is>
          <t>Cajero</t>
        </is>
      </c>
      <c r="D298" s="98" t="inlineStr">
        <is>
          <t>Nro Voucher</t>
        </is>
      </c>
      <c r="E298" s="98" t="inlineStr">
        <is>
          <t>Nro Cuenta</t>
        </is>
      </c>
      <c r="F298" s="98" t="inlineStr">
        <is>
          <t>Tipo Ingreso</t>
        </is>
      </c>
      <c r="G298" s="99" t="n"/>
      <c r="H298" s="100" t="n"/>
      <c r="I298" s="98" t="inlineStr">
        <is>
          <t>TIPO DE INGRESO</t>
        </is>
      </c>
      <c r="J298" s="98" t="inlineStr">
        <is>
          <t>Cobrador</t>
        </is>
      </c>
    </row>
    <row r="299">
      <c r="A299" s="101" t="n"/>
      <c r="B299" s="101" t="n"/>
      <c r="C299" s="101" t="n"/>
      <c r="D299" s="101" t="n"/>
      <c r="E299" s="101" t="n"/>
      <c r="F299" s="4" t="inlineStr">
        <is>
          <t>EFECTIVO</t>
        </is>
      </c>
      <c r="G299" s="4" t="inlineStr">
        <is>
          <t>CHEQUE</t>
        </is>
      </c>
      <c r="H299" s="4" t="inlineStr">
        <is>
          <t>TRANSFERENCIA</t>
        </is>
      </c>
      <c r="I299" s="101" t="n"/>
      <c r="J299" s="101" t="n"/>
    </row>
    <row r="300">
      <c r="A300" s="5" t="inlineStr">
        <is>
          <t>CCAJ-CB13/28/23</t>
        </is>
      </c>
      <c r="B300" s="6" t="n">
        <v>44961.54421461806</v>
      </c>
      <c r="C300" s="5" t="inlineStr">
        <is>
          <t>2274 CELMI RIVERA CORDOVA</t>
        </is>
      </c>
      <c r="D300" s="7" t="n"/>
      <c r="E300" s="8" t="n"/>
      <c r="F300" s="9" t="n">
        <v>3762.11</v>
      </c>
      <c r="I300" s="10" t="inlineStr">
        <is>
          <t>EFECTIVO</t>
        </is>
      </c>
      <c r="J300" s="8" t="inlineStr">
        <is>
          <t>2274 CELMI RIVERA CORDOVA</t>
        </is>
      </c>
    </row>
    <row r="301">
      <c r="A301" s="5" t="inlineStr">
        <is>
          <t>CCAJ-CB13/28/23</t>
        </is>
      </c>
      <c r="B301" s="6" t="n">
        <v>44961.54421461806</v>
      </c>
      <c r="C301" s="5" t="inlineStr">
        <is>
          <t>2274 CELMI RIVERA CORDOVA</t>
        </is>
      </c>
      <c r="D301" s="7" t="n"/>
      <c r="E301" s="8" t="n"/>
      <c r="H301" s="9" t="n">
        <v>435.88</v>
      </c>
      <c r="I301" s="5" t="inlineStr">
        <is>
          <t>TARJETA DE DÉBITO/CRÉDITO</t>
        </is>
      </c>
      <c r="J301" s="8" t="inlineStr">
        <is>
          <t>2274 CELMI RIVERA CORDOVA</t>
        </is>
      </c>
    </row>
    <row r="302">
      <c r="A302" s="11" t="inlineStr">
        <is>
          <t>SAP</t>
        </is>
      </c>
      <c r="B302" s="3" t="n"/>
      <c r="C302" s="3" t="n"/>
      <c r="D302" s="7" t="n"/>
      <c r="E302" s="8" t="n"/>
      <c r="H302" s="9" t="n"/>
      <c r="I302" s="10" t="n"/>
      <c r="J302" s="5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69" t="n">
        <v>112728772</v>
      </c>
      <c r="E303" s="14" t="n">
        <v>112729000</v>
      </c>
      <c r="H303" s="9" t="n"/>
      <c r="I303" s="10" t="n"/>
      <c r="J303" s="5" t="n"/>
    </row>
    <row r="304">
      <c r="D304" s="35" t="inlineStr">
        <is>
          <t>BOOT</t>
        </is>
      </c>
    </row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06/02/2023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8" t="inlineStr">
        <is>
          <t>Cierre Caja</t>
        </is>
      </c>
      <c r="B308" s="98" t="inlineStr">
        <is>
          <t>Fecha</t>
        </is>
      </c>
      <c r="C308" s="98" t="inlineStr">
        <is>
          <t>Cajero</t>
        </is>
      </c>
      <c r="D308" s="98" t="inlineStr">
        <is>
          <t>Nro Voucher</t>
        </is>
      </c>
      <c r="E308" s="98" t="inlineStr">
        <is>
          <t>Nro Cuenta</t>
        </is>
      </c>
      <c r="F308" s="98" t="inlineStr">
        <is>
          <t>Tipo Ingreso</t>
        </is>
      </c>
      <c r="G308" s="99" t="n"/>
      <c r="H308" s="100" t="n"/>
      <c r="I308" s="98" t="inlineStr">
        <is>
          <t>TIPO DE INGRESO</t>
        </is>
      </c>
      <c r="J308" s="98" t="inlineStr">
        <is>
          <t>Cobrador</t>
        </is>
      </c>
    </row>
    <row r="309">
      <c r="A309" s="101" t="n"/>
      <c r="B309" s="101" t="n"/>
      <c r="C309" s="101" t="n"/>
      <c r="D309" s="101" t="n"/>
      <c r="E309" s="101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101" t="n"/>
      <c r="J309" s="101" t="n"/>
    </row>
    <row r="310">
      <c r="A310" s="5" t="inlineStr">
        <is>
          <t>CCAJ-CB13/29/23</t>
        </is>
      </c>
      <c r="B310" s="6" t="n">
        <v>44963.79209217593</v>
      </c>
      <c r="C310" s="5" t="inlineStr">
        <is>
          <t>2274 CELMI RIVERA CORDOVA</t>
        </is>
      </c>
      <c r="D310" s="7" t="n"/>
      <c r="E310" s="8" t="n"/>
      <c r="F310" s="9" t="n">
        <v>5266</v>
      </c>
      <c r="I310" s="10" t="inlineStr">
        <is>
          <t>EFECTIVO</t>
        </is>
      </c>
      <c r="J310" s="8" t="inlineStr">
        <is>
          <t>2274 CELMI RIVERA CORDOVA</t>
        </is>
      </c>
    </row>
    <row r="311">
      <c r="A311" s="5" t="inlineStr">
        <is>
          <t>CCAJ-CB13/29/23</t>
        </is>
      </c>
      <c r="B311" s="6" t="n">
        <v>44963.79209217593</v>
      </c>
      <c r="C311" s="5" t="inlineStr">
        <is>
          <t>2274 CELMI RIVERA CORDOVA</t>
        </is>
      </c>
      <c r="D311" s="7" t="n"/>
      <c r="E311" s="8" t="n"/>
      <c r="H311" s="9" t="n">
        <v>632.7</v>
      </c>
      <c r="I311" s="5" t="inlineStr">
        <is>
          <t>TARJETA DE DÉBITO/CRÉDITO</t>
        </is>
      </c>
      <c r="J311" s="8" t="inlineStr">
        <is>
          <t>2274 CELMI RIVERA CORDOVA</t>
        </is>
      </c>
    </row>
    <row r="312">
      <c r="A312" s="11" t="inlineStr">
        <is>
          <t>SAP</t>
        </is>
      </c>
      <c r="B312" s="3" t="n"/>
      <c r="C312" s="3" t="n"/>
      <c r="D312" s="7" t="n"/>
      <c r="E312" s="8" t="n"/>
      <c r="H312" s="9" t="n"/>
      <c r="I312" s="10" t="n"/>
      <c r="J312" s="5" t="n"/>
    </row>
    <row r="313">
      <c r="A313" s="13" t="inlineStr">
        <is>
          <t>FECHA</t>
        </is>
      </c>
      <c r="B313" s="13" t="inlineStr">
        <is>
          <t>CIERRE DE CAJA</t>
        </is>
      </c>
      <c r="C313" s="13" t="inlineStr">
        <is>
          <t>IMPORTE</t>
        </is>
      </c>
      <c r="D313" s="7" t="n"/>
      <c r="E313" s="8" t="n"/>
      <c r="H313" s="9" t="n"/>
      <c r="I313" s="10" t="n"/>
      <c r="J313" s="5" t="n"/>
    </row>
  </sheetData>
  <mergeCells count="256"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98:A299"/>
    <mergeCell ref="B298:B299"/>
    <mergeCell ref="C298:C299"/>
    <mergeCell ref="D298:D299"/>
    <mergeCell ref="E298:E299"/>
    <mergeCell ref="F298:H298"/>
    <mergeCell ref="I298:I299"/>
    <mergeCell ref="J298:J299"/>
    <mergeCell ref="A279:A280"/>
    <mergeCell ref="B279:B280"/>
    <mergeCell ref="E279:E280"/>
    <mergeCell ref="F279:H279"/>
    <mergeCell ref="I279:I280"/>
    <mergeCell ref="J279:J280"/>
    <mergeCell ref="C279:C280"/>
    <mergeCell ref="D279:D280"/>
    <mergeCell ref="I250:I251"/>
    <mergeCell ref="J250:J251"/>
    <mergeCell ref="A250:A251"/>
    <mergeCell ref="B250:B251"/>
    <mergeCell ref="C250:C251"/>
    <mergeCell ref="D250:D251"/>
    <mergeCell ref="E250:E251"/>
    <mergeCell ref="F250:H250"/>
    <mergeCell ref="I231:I232"/>
    <mergeCell ref="J231:J232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1:A232"/>
    <mergeCell ref="B231:B232"/>
    <mergeCell ref="C231:C232"/>
    <mergeCell ref="D231:D232"/>
    <mergeCell ref="E231:E232"/>
    <mergeCell ref="F231:H231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I212:I213"/>
    <mergeCell ref="J212:J213"/>
    <mergeCell ref="A212:A213"/>
    <mergeCell ref="B212:B213"/>
    <mergeCell ref="C212:C213"/>
    <mergeCell ref="D212:D213"/>
    <mergeCell ref="E212:E213"/>
    <mergeCell ref="F212:H212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I174:I175"/>
    <mergeCell ref="J174:J175"/>
    <mergeCell ref="A184:A185"/>
    <mergeCell ref="B184:B185"/>
    <mergeCell ref="C184:C185"/>
    <mergeCell ref="D184:D185"/>
    <mergeCell ref="E184:E185"/>
    <mergeCell ref="F184:H184"/>
    <mergeCell ref="I184:I185"/>
    <mergeCell ref="J184:J185"/>
    <mergeCell ref="A174:A175"/>
    <mergeCell ref="B174:B175"/>
    <mergeCell ref="C174:C175"/>
    <mergeCell ref="D174:D175"/>
    <mergeCell ref="E174:E175"/>
    <mergeCell ref="F174:H174"/>
    <mergeCell ref="I164:I165"/>
    <mergeCell ref="J164:J165"/>
    <mergeCell ref="A164:A165"/>
    <mergeCell ref="B164:B165"/>
    <mergeCell ref="C164:C165"/>
    <mergeCell ref="D164:D165"/>
    <mergeCell ref="E164:E165"/>
    <mergeCell ref="F164:H164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98:I99"/>
    <mergeCell ref="J98:J99"/>
    <mergeCell ref="A98:A99"/>
    <mergeCell ref="B98:B99"/>
    <mergeCell ref="C98:C99"/>
    <mergeCell ref="D98:D99"/>
    <mergeCell ref="E98:E99"/>
    <mergeCell ref="F98:H98"/>
    <mergeCell ref="I135:I136"/>
    <mergeCell ref="J135:J136"/>
    <mergeCell ref="A135:A136"/>
    <mergeCell ref="B135:B136"/>
    <mergeCell ref="C135:C136"/>
    <mergeCell ref="D135:D136"/>
    <mergeCell ref="E135:E136"/>
    <mergeCell ref="F135:H135"/>
    <mergeCell ref="F116:H116"/>
    <mergeCell ref="I116:I117"/>
    <mergeCell ref="J116:J117"/>
    <mergeCell ref="A126:A127"/>
    <mergeCell ref="B126:B127"/>
    <mergeCell ref="C126:C127"/>
    <mergeCell ref="D126:D127"/>
    <mergeCell ref="E126:E127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I40:I41"/>
    <mergeCell ref="J40:J41"/>
    <mergeCell ref="A40:A41"/>
    <mergeCell ref="B40:B41"/>
    <mergeCell ref="C40:C41"/>
    <mergeCell ref="D40:D41"/>
    <mergeCell ref="E40:E41"/>
    <mergeCell ref="F40:H40"/>
    <mergeCell ref="I12:I13"/>
    <mergeCell ref="J12:J13"/>
    <mergeCell ref="A12:A13"/>
    <mergeCell ref="B12:B13"/>
    <mergeCell ref="C12:C13"/>
    <mergeCell ref="D12:D13"/>
    <mergeCell ref="E12:E13"/>
    <mergeCell ref="F12:H12"/>
    <mergeCell ref="I30:I31"/>
    <mergeCell ref="J30:J31"/>
    <mergeCell ref="A30:A31"/>
    <mergeCell ref="B30:B31"/>
    <mergeCell ref="C30:C31"/>
    <mergeCell ref="D30:D31"/>
    <mergeCell ref="E30:E31"/>
    <mergeCell ref="F30:H30"/>
    <mergeCell ref="F50:H50"/>
    <mergeCell ref="I50:I51"/>
    <mergeCell ref="J50:J51"/>
    <mergeCell ref="A50:A51"/>
    <mergeCell ref="B50:B51"/>
    <mergeCell ref="C50:C51"/>
    <mergeCell ref="D50:D51"/>
    <mergeCell ref="E50:E51"/>
    <mergeCell ref="I59:I60"/>
    <mergeCell ref="J59:J60"/>
    <mergeCell ref="A59:A60"/>
    <mergeCell ref="B59:B60"/>
    <mergeCell ref="C59:C60"/>
    <mergeCell ref="D59:D60"/>
    <mergeCell ref="E59:E60"/>
    <mergeCell ref="F59:H59"/>
    <mergeCell ref="F88:H88"/>
    <mergeCell ref="I88:I89"/>
    <mergeCell ref="J88:J89"/>
    <mergeCell ref="A88:A89"/>
    <mergeCell ref="B88:B89"/>
    <mergeCell ref="C88:C89"/>
    <mergeCell ref="D88:D89"/>
    <mergeCell ref="E88:E89"/>
    <mergeCell ref="I69:I70"/>
    <mergeCell ref="J69:J70"/>
    <mergeCell ref="A69:A70"/>
    <mergeCell ref="B69:B70"/>
    <mergeCell ref="C69:C70"/>
    <mergeCell ref="D69:D70"/>
    <mergeCell ref="E69:E70"/>
    <mergeCell ref="F69:H69"/>
    <mergeCell ref="F79:H79"/>
    <mergeCell ref="I79:I80"/>
    <mergeCell ref="J79:J80"/>
    <mergeCell ref="A79:A80"/>
    <mergeCell ref="B79:B80"/>
    <mergeCell ref="C79:C80"/>
    <mergeCell ref="D79:D80"/>
    <mergeCell ref="E79:E80"/>
    <mergeCell ref="I260:I261"/>
    <mergeCell ref="J260:J261"/>
    <mergeCell ref="A260:A261"/>
    <mergeCell ref="B260:B261"/>
    <mergeCell ref="C260:C261"/>
    <mergeCell ref="D260:D261"/>
    <mergeCell ref="E260:E261"/>
    <mergeCell ref="F260:H260"/>
    <mergeCell ref="A116:A117"/>
    <mergeCell ref="B116:B117"/>
    <mergeCell ref="C116:C117"/>
    <mergeCell ref="D116:D117"/>
    <mergeCell ref="E116:E117"/>
    <mergeCell ref="I145:I146"/>
    <mergeCell ref="J145:J146"/>
    <mergeCell ref="A145:A146"/>
    <mergeCell ref="B145:B146"/>
    <mergeCell ref="C145:C146"/>
    <mergeCell ref="D145:D146"/>
    <mergeCell ref="E145:E146"/>
    <mergeCell ref="F145:H145"/>
    <mergeCell ref="F126:H126"/>
    <mergeCell ref="I126:I127"/>
    <mergeCell ref="J126:J127"/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I221:I222"/>
    <mergeCell ref="J221:J222"/>
    <mergeCell ref="A221:A222"/>
    <mergeCell ref="B221:B222"/>
    <mergeCell ref="C221:C222"/>
    <mergeCell ref="D221:D222"/>
    <mergeCell ref="E221:E222"/>
    <mergeCell ref="F221:H221"/>
    <mergeCell ref="I270:I271"/>
    <mergeCell ref="J270:J271"/>
    <mergeCell ref="A270:A271"/>
    <mergeCell ref="B270:B271"/>
    <mergeCell ref="C270:C271"/>
    <mergeCell ref="D270:D271"/>
    <mergeCell ref="E270:E271"/>
    <mergeCell ref="F270:H270"/>
  </mergeCells>
  <pageMargins left="0.7" right="0.7" top="0.75" bottom="0.75" header="0.3" footer="0.3"/>
  <pageSetup orientation="portrait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87"/>
  <sheetViews>
    <sheetView topLeftCell="A469" workbookViewId="0">
      <selection activeCell="D460" sqref="D46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CCAJ-SR27/262/20</t>
        </is>
      </c>
      <c r="B5" s="6" t="n">
        <v>44925.96818814814</v>
      </c>
      <c r="C5" s="5" t="inlineStr">
        <is>
          <t>3106 FABIOLA NAVA - CAJA</t>
        </is>
      </c>
      <c r="D5" s="7" t="n"/>
      <c r="E5" s="8" t="n"/>
      <c r="G5" s="9" t="n">
        <v>112646.1</v>
      </c>
      <c r="I5" s="10" t="inlineStr">
        <is>
          <t>CHEQUE</t>
        </is>
      </c>
      <c r="J5" s="5" t="inlineStr">
        <is>
          <t>3118 PAOLA LESLY CARMONA GARCIA</t>
        </is>
      </c>
    </row>
    <row r="6">
      <c r="A6" s="5" t="inlineStr">
        <is>
          <t>CCAJ-SR27/262/2022</t>
        </is>
      </c>
      <c r="B6" s="6" t="n">
        <v>44925.96818814814</v>
      </c>
      <c r="C6" s="5" t="inlineStr">
        <is>
          <t>3106 FABIOLA NAVA - CAJA</t>
        </is>
      </c>
      <c r="D6" s="15" t="n">
        <v>45123199565</v>
      </c>
      <c r="E6" s="8" t="inlineStr">
        <is>
          <t>BISA-100070065</t>
        </is>
      </c>
      <c r="H6" s="9" t="n">
        <v>482.2</v>
      </c>
      <c r="I6" s="5" t="inlineStr">
        <is>
          <t>DEPÓSITO BANCARIO</t>
        </is>
      </c>
      <c r="J6" s="8" t="inlineStr">
        <is>
          <t>3365 FELIX VILLCA VILLCA</t>
        </is>
      </c>
    </row>
    <row r="7">
      <c r="A7" s="5" t="inlineStr">
        <is>
          <t>CCAJ-SR27/262/2022</t>
        </is>
      </c>
      <c r="B7" s="6" t="n">
        <v>44925.96818814814</v>
      </c>
      <c r="C7" s="5" t="inlineStr">
        <is>
          <t>3106 FABIOLA NAVA - CAJA</t>
        </is>
      </c>
      <c r="D7" s="15" t="n">
        <v>84330719957</v>
      </c>
      <c r="E7" s="8" t="inlineStr">
        <is>
          <t>BISA-100070065</t>
        </is>
      </c>
      <c r="H7" s="9" t="n">
        <v>19171.66</v>
      </c>
      <c r="I7" s="5" t="inlineStr">
        <is>
          <t>DEPÓSITO BANCARIO</t>
        </is>
      </c>
      <c r="J7" s="5" t="inlineStr">
        <is>
          <t>3118 PAOLA LESLY CARMONA GARCIA</t>
        </is>
      </c>
    </row>
    <row r="8">
      <c r="A8" s="5" t="inlineStr">
        <is>
          <t>CCAJ-SR27/262/2022</t>
        </is>
      </c>
      <c r="B8" s="6" t="n">
        <v>44925.96818814814</v>
      </c>
      <c r="C8" s="5" t="inlineStr">
        <is>
          <t>3106 FABIOLA NAVA - CAJA</t>
        </is>
      </c>
      <c r="D8" s="15" t="n">
        <v>54510653719</v>
      </c>
      <c r="E8" s="8" t="inlineStr">
        <is>
          <t>BISA-100070065</t>
        </is>
      </c>
      <c r="H8" s="9" t="n">
        <v>2284.6</v>
      </c>
      <c r="I8" s="5" t="inlineStr">
        <is>
          <t>DEPÓSITO BANCARIO</t>
        </is>
      </c>
      <c r="J8" s="5" t="inlineStr">
        <is>
          <t>3118 PAOLA LESLY CARMONA GARCIA</t>
        </is>
      </c>
    </row>
    <row r="9">
      <c r="A9" s="5" t="inlineStr">
        <is>
          <t>CCAJ-SR27/262/2022</t>
        </is>
      </c>
      <c r="B9" s="6" t="n">
        <v>44925.96818814814</v>
      </c>
      <c r="C9" s="5" t="inlineStr">
        <is>
          <t>3106 FABIOLA NAVA - CAJA</t>
        </is>
      </c>
      <c r="D9" s="7" t="n"/>
      <c r="E9" s="8" t="n"/>
      <c r="F9" s="9" t="n">
        <v>33569.1</v>
      </c>
      <c r="I9" s="10" t="inlineStr">
        <is>
          <t>EFECTIVO</t>
        </is>
      </c>
      <c r="J9" s="5" t="inlineStr">
        <is>
          <t>3118 PAOLA LESLY CARMONA GARCIA</t>
        </is>
      </c>
    </row>
    <row r="10">
      <c r="A10" s="5" t="inlineStr">
        <is>
          <t>CCAJ-SR27/262/2022</t>
        </is>
      </c>
      <c r="B10" s="6" t="n">
        <v>44925.96818814814</v>
      </c>
      <c r="C10" s="5" t="inlineStr">
        <is>
          <t>3106 FABIOLA NAVA - CAJA</t>
        </is>
      </c>
      <c r="D10" s="7" t="n"/>
      <c r="E10" s="8" t="n"/>
      <c r="F10" s="9" t="n">
        <v>6341.6</v>
      </c>
      <c r="I10" s="10" t="inlineStr">
        <is>
          <t>EFECTIVO</t>
        </is>
      </c>
      <c r="J10" s="8" t="inlineStr">
        <is>
          <t>3140 JUAN MAMANI MERMA</t>
        </is>
      </c>
    </row>
    <row r="11">
      <c r="A11" s="5" t="inlineStr">
        <is>
          <t>CCAJ-SR27/262/2022</t>
        </is>
      </c>
      <c r="B11" s="6" t="n">
        <v>44925.96818814814</v>
      </c>
      <c r="C11" s="5" t="inlineStr">
        <is>
          <t>3106 FABIOLA NAVA - CAJA</t>
        </is>
      </c>
      <c r="D11" s="7" t="n"/>
      <c r="E11" s="8" t="n"/>
      <c r="F11" s="9" t="n">
        <v>203772.1</v>
      </c>
      <c r="I11" s="10" t="inlineStr">
        <is>
          <t>EFECTIVO</t>
        </is>
      </c>
      <c r="J11" s="5" t="inlineStr">
        <is>
          <t>3144 WILSON ORLANDO CASILLAS ROBLES</t>
        </is>
      </c>
    </row>
    <row r="12">
      <c r="A12" s="5" t="inlineStr">
        <is>
          <t>CCAJ-SR27/262/2022</t>
        </is>
      </c>
      <c r="B12" s="6" t="n">
        <v>44925.96818814814</v>
      </c>
      <c r="C12" s="5" t="inlineStr">
        <is>
          <t>3106 FABIOLA NAVA - CAJA</t>
        </is>
      </c>
      <c r="D12" s="7" t="n"/>
      <c r="E12" s="8" t="n"/>
      <c r="F12" s="9" t="n">
        <v>14374.5</v>
      </c>
      <c r="I12" s="10" t="inlineStr">
        <is>
          <t>EFECTIVO</t>
        </is>
      </c>
      <c r="J12" s="8" t="inlineStr">
        <is>
          <t>3365 FELIX VILLCA VILLCA</t>
        </is>
      </c>
    </row>
    <row r="13">
      <c r="A13" s="5" t="inlineStr">
        <is>
          <t>CCAJ-SR27/262/2022</t>
        </is>
      </c>
      <c r="B13" s="6" t="n">
        <v>44925.96818814814</v>
      </c>
      <c r="C13" s="5" t="inlineStr">
        <is>
          <t>3106 FABIOLA NAVA - CAJA</t>
        </is>
      </c>
      <c r="D13" s="7" t="n"/>
      <c r="E13" s="8" t="n"/>
      <c r="F13" s="9" t="n">
        <v>22533</v>
      </c>
      <c r="I13" s="10" t="inlineStr">
        <is>
          <t>EFECTIVO</t>
        </is>
      </c>
      <c r="J13" s="5" t="inlineStr">
        <is>
          <t>4219 HUMBERTO HURTADO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1">
        <f>SUM(F5:G13)</f>
        <v/>
      </c>
      <c r="H14" s="9" t="n"/>
      <c r="I14" s="10" t="n"/>
      <c r="J14" s="5" t="n"/>
    </row>
    <row r="15" ht="15.75" customHeight="1">
      <c r="A15" s="13" t="inlineStr">
        <is>
          <t>FECHA</t>
        </is>
      </c>
      <c r="B15" s="13" t="inlineStr">
        <is>
          <t>CIERRE DE CAJA</t>
        </is>
      </c>
      <c r="C15" s="13" t="inlineStr">
        <is>
          <t>IMPORTE</t>
        </is>
      </c>
      <c r="D15" s="14" t="n">
        <v>112519164</v>
      </c>
      <c r="E15" s="8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31/12/2022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98" t="inlineStr">
        <is>
          <t>Cierre Caja</t>
        </is>
      </c>
      <c r="B20" s="98" t="inlineStr">
        <is>
          <t>Fecha</t>
        </is>
      </c>
      <c r="C20" s="98" t="inlineStr">
        <is>
          <t>Cajero</t>
        </is>
      </c>
      <c r="D20" s="98" t="inlineStr">
        <is>
          <t>Nro Voucher</t>
        </is>
      </c>
      <c r="E20" s="98" t="inlineStr">
        <is>
          <t>Nro Cuenta</t>
        </is>
      </c>
      <c r="F20" s="98" t="inlineStr">
        <is>
          <t>Tipo Ingreso</t>
        </is>
      </c>
      <c r="G20" s="99" t="n"/>
      <c r="H20" s="100" t="n"/>
      <c r="I20" s="98" t="inlineStr">
        <is>
          <t>TIPO DE INGRESO</t>
        </is>
      </c>
      <c r="J20" s="98" t="inlineStr">
        <is>
          <t>Cobrador</t>
        </is>
      </c>
    </row>
    <row r="21">
      <c r="A21" s="101" t="n"/>
      <c r="B21" s="101" t="n"/>
      <c r="C21" s="101" t="n"/>
      <c r="D21" s="101" t="n"/>
      <c r="E21" s="101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101" t="n"/>
      <c r="J21" s="101" t="n"/>
    </row>
    <row r="22">
      <c r="A22" s="5" t="inlineStr">
        <is>
          <t>CCAJ-SR27/263/2022</t>
        </is>
      </c>
      <c r="B22" s="6" t="n">
        <v>44926.65916148148</v>
      </c>
      <c r="C22" s="5" t="inlineStr">
        <is>
          <t>3106 FABIOLA NAVA - CAJA</t>
        </is>
      </c>
      <c r="D22" s="15" t="n">
        <v>45113221102</v>
      </c>
      <c r="E22" s="8" t="inlineStr">
        <is>
          <t>BISA-100070065</t>
        </is>
      </c>
      <c r="H22" s="9" t="n">
        <v>411.6</v>
      </c>
      <c r="I22" s="5" t="inlineStr">
        <is>
          <t>DEPÓSITO BANCARIO</t>
        </is>
      </c>
      <c r="J22" s="8" t="inlineStr">
        <is>
          <t>3365 FELIX VILLCA VILLCA</t>
        </is>
      </c>
    </row>
    <row r="23">
      <c r="A23" s="5" t="inlineStr">
        <is>
          <t>CCAJ-SR27/263/2022</t>
        </is>
      </c>
      <c r="B23" s="6" t="n">
        <v>44926.65916148148</v>
      </c>
      <c r="C23" s="5" t="inlineStr">
        <is>
          <t>3106 FABIOLA NAVA - CAJA</t>
        </is>
      </c>
      <c r="D23" s="15" t="n">
        <v>54510654415</v>
      </c>
      <c r="E23" s="8" t="inlineStr">
        <is>
          <t>BISA-100070065</t>
        </is>
      </c>
      <c r="H23" s="9" t="n">
        <v>377.19</v>
      </c>
      <c r="I23" s="5" t="inlineStr">
        <is>
          <t>DEPÓSITO BANCARIO</t>
        </is>
      </c>
      <c r="J23" s="5" t="inlineStr">
        <is>
          <t>3118 PAOLA LESLY CARMONA GARCIA</t>
        </is>
      </c>
    </row>
    <row r="24" ht="15.75" customHeight="1">
      <c r="A24" s="5" t="inlineStr">
        <is>
          <t>CCAJ-SR27/263/2022</t>
        </is>
      </c>
      <c r="B24" s="6" t="n">
        <v>44926.65916148148</v>
      </c>
      <c r="C24" s="5" t="inlineStr">
        <is>
          <t>3106 FABIOLA NAVA - CAJA</t>
        </is>
      </c>
      <c r="D24" s="15" t="n">
        <v>54210670128</v>
      </c>
      <c r="E24" s="8" t="inlineStr">
        <is>
          <t>BISA-100070065</t>
        </is>
      </c>
      <c r="H24" s="9" t="n">
        <v>2077.8</v>
      </c>
      <c r="I24" s="5" t="inlineStr">
        <is>
          <t>DEPÓSITO BANCARIO</t>
        </is>
      </c>
      <c r="J24" s="5" t="inlineStr">
        <is>
          <t>3118 PAOLA LESLY CARMONA GARCIA</t>
        </is>
      </c>
    </row>
    <row r="25">
      <c r="A25" s="5" t="inlineStr">
        <is>
          <t>CCAJ-SR27/263/20</t>
        </is>
      </c>
      <c r="B25" s="6" t="n">
        <v>44926.65916148148</v>
      </c>
      <c r="C25" s="5" t="inlineStr">
        <is>
          <t>3106 FABIOLA NAVA - CAJA</t>
        </is>
      </c>
      <c r="D25" s="7" t="n"/>
      <c r="E25" s="8" t="n"/>
      <c r="F25" s="9" t="n">
        <v>35563.2</v>
      </c>
      <c r="I25" s="10" t="inlineStr">
        <is>
          <t>EFECTIVO</t>
        </is>
      </c>
      <c r="J25" s="5" t="inlineStr">
        <is>
          <t>3118 PAOLA LESLY CARMONA GARCIA</t>
        </is>
      </c>
    </row>
    <row r="26">
      <c r="A26" s="5" t="inlineStr">
        <is>
          <t>CCAJ-SR27/263/2022</t>
        </is>
      </c>
      <c r="B26" s="6" t="n">
        <v>44926.65916148148</v>
      </c>
      <c r="C26" s="5" t="inlineStr">
        <is>
          <t>3106 FABIOLA NAVA - CAJA</t>
        </is>
      </c>
      <c r="D26" s="7" t="n"/>
      <c r="E26" s="8" t="n"/>
      <c r="F26" s="9" t="n">
        <v>21476.9</v>
      </c>
      <c r="I26" s="10" t="inlineStr">
        <is>
          <t>EFECTIVO</t>
        </is>
      </c>
      <c r="J26" s="5" t="inlineStr">
        <is>
          <t>3144 WILSON ORLANDO CASILLAS ROBLES</t>
        </is>
      </c>
    </row>
    <row r="27">
      <c r="A27" s="5" t="inlineStr">
        <is>
          <t>CCAJ-SR27/263/2022</t>
        </is>
      </c>
      <c r="B27" s="6" t="n">
        <v>44926.65916148148</v>
      </c>
      <c r="C27" s="5" t="inlineStr">
        <is>
          <t>3106 FABIOLA NAVA - CAJA</t>
        </is>
      </c>
      <c r="D27" s="7" t="n"/>
      <c r="E27" s="8" t="n"/>
      <c r="F27" s="9" t="n">
        <v>37153.7</v>
      </c>
      <c r="I27" s="10" t="inlineStr">
        <is>
          <t>EFECTIVO</t>
        </is>
      </c>
      <c r="J27" s="8" t="inlineStr">
        <is>
          <t>3365 FELIX VILLCA VILLCA</t>
        </is>
      </c>
    </row>
    <row r="28">
      <c r="A28" s="5" t="inlineStr">
        <is>
          <t>CCAJ-SR27/263/2022</t>
        </is>
      </c>
      <c r="B28" s="6" t="n">
        <v>44926.65916148148</v>
      </c>
      <c r="C28" s="5" t="inlineStr">
        <is>
          <t>3106 FABIOLA NAVA - CAJA</t>
        </is>
      </c>
      <c r="D28" s="7" t="n"/>
      <c r="E28" s="8" t="n"/>
      <c r="F28" s="9" t="n">
        <v>6531.6</v>
      </c>
      <c r="I28" s="10" t="inlineStr">
        <is>
          <t>EFECTIVO</t>
        </is>
      </c>
      <c r="J28" s="8" t="inlineStr">
        <is>
          <t>4099 MANUEL SANCHEZ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1">
        <f>SUM(F22:G28)</f>
        <v/>
      </c>
      <c r="H29" s="9" t="n"/>
      <c r="I29" s="10" t="n"/>
      <c r="J29" s="5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112519166</v>
      </c>
      <c r="E30" s="8" t="n"/>
      <c r="H30" s="9" t="n"/>
      <c r="I30" s="10" t="n"/>
      <c r="J30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02/01/2022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8" t="inlineStr">
        <is>
          <t>Cierre Caja</t>
        </is>
      </c>
      <c r="B35" s="98" t="inlineStr">
        <is>
          <t>Fecha</t>
        </is>
      </c>
      <c r="C35" s="98" t="inlineStr">
        <is>
          <t>Cajero</t>
        </is>
      </c>
      <c r="D35" s="98" t="inlineStr">
        <is>
          <t>Nro Voucher</t>
        </is>
      </c>
      <c r="E35" s="98" t="inlineStr">
        <is>
          <t>Nro Cuenta</t>
        </is>
      </c>
      <c r="F35" s="98" t="inlineStr">
        <is>
          <t>Tipo Ingreso</t>
        </is>
      </c>
      <c r="G35" s="99" t="n"/>
      <c r="H35" s="100" t="n"/>
      <c r="I35" s="98" t="inlineStr">
        <is>
          <t>TIPO DE INGRESO</t>
        </is>
      </c>
      <c r="J35" s="98" t="inlineStr">
        <is>
          <t>Cobrador</t>
        </is>
      </c>
    </row>
    <row r="36">
      <c r="A36" s="101" t="n"/>
      <c r="B36" s="101" t="n"/>
      <c r="C36" s="101" t="n"/>
      <c r="D36" s="101" t="n"/>
      <c r="E36" s="101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101" t="n"/>
      <c r="J36" s="101" t="n"/>
    </row>
    <row r="37">
      <c r="A37" s="17" t="inlineStr">
        <is>
          <t>NO HUBO CIERRES DE CAJA, DEBIDO A FERIADO POR AÑO NUEVO</t>
        </is>
      </c>
      <c r="B37" s="30" t="n"/>
      <c r="C37" s="30" t="n"/>
    </row>
    <row r="38">
      <c r="A38" s="11" t="inlineStr">
        <is>
          <t>SAP</t>
        </is>
      </c>
      <c r="B38" s="3" t="n"/>
      <c r="C38" s="3" t="n"/>
    </row>
    <row r="39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</row>
    <row r="40">
      <c r="A40" s="29" t="n"/>
      <c r="B40" s="29" t="n"/>
      <c r="C40" s="29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03/01/2022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8" t="inlineStr">
        <is>
          <t>Cierre Caja</t>
        </is>
      </c>
      <c r="B44" s="98" t="inlineStr">
        <is>
          <t>Fecha</t>
        </is>
      </c>
      <c r="C44" s="98" t="inlineStr">
        <is>
          <t>Cajero</t>
        </is>
      </c>
      <c r="D44" s="98" t="inlineStr">
        <is>
          <t>Nro Voucher</t>
        </is>
      </c>
      <c r="E44" s="98" t="inlineStr">
        <is>
          <t>Nro Cuenta</t>
        </is>
      </c>
      <c r="F44" s="98" t="inlineStr">
        <is>
          <t>Tipo Ingreso</t>
        </is>
      </c>
      <c r="G44" s="99" t="n"/>
      <c r="H44" s="100" t="n"/>
      <c r="I44" s="98" t="inlineStr">
        <is>
          <t>TIPO DE INGRESO</t>
        </is>
      </c>
      <c r="J44" s="98" t="inlineStr">
        <is>
          <t>Cobrador</t>
        </is>
      </c>
    </row>
    <row r="45">
      <c r="A45" s="101" t="n"/>
      <c r="B45" s="101" t="n"/>
      <c r="C45" s="101" t="n"/>
      <c r="D45" s="101" t="n"/>
      <c r="E45" s="101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101" t="n"/>
      <c r="J45" s="101" t="n"/>
    </row>
    <row r="46">
      <c r="A46" s="5" t="inlineStr">
        <is>
          <t>CCAJ-SR27/1/2023</t>
        </is>
      </c>
      <c r="B46" s="6" t="n">
        <v>44929.76814459491</v>
      </c>
      <c r="C46" s="5" t="inlineStr">
        <is>
          <t>3106 FABIOLA NAVA - CAJA</t>
        </is>
      </c>
      <c r="D46" s="15" t="n">
        <v>45143448939</v>
      </c>
      <c r="E46" s="8" t="inlineStr">
        <is>
          <t>BISA-100070065</t>
        </is>
      </c>
      <c r="H46" s="9" t="n">
        <v>40032.02</v>
      </c>
      <c r="I46" s="5" t="inlineStr">
        <is>
          <t>DEPÓSITO BANCARIO</t>
        </is>
      </c>
      <c r="J46" s="5" t="inlineStr">
        <is>
          <t>3144 WILSON ORLANDO CASILLAS ROBLES</t>
        </is>
      </c>
    </row>
    <row r="47">
      <c r="A47" s="5" t="inlineStr">
        <is>
          <t>CCAJ-SR27/1/2023</t>
        </is>
      </c>
      <c r="B47" s="6" t="n">
        <v>44929.76814459491</v>
      </c>
      <c r="C47" s="5" t="inlineStr">
        <is>
          <t>3106 FABIOLA NAVA - CAJA</t>
        </is>
      </c>
      <c r="D47" s="15" t="n">
        <v>45163170544</v>
      </c>
      <c r="E47" s="8" t="inlineStr">
        <is>
          <t>BISA-100070065</t>
        </is>
      </c>
      <c r="H47" s="9" t="n">
        <v>15594.6</v>
      </c>
      <c r="I47" s="5" t="inlineStr">
        <is>
          <t>DEPÓSITO BANCARIO</t>
        </is>
      </c>
      <c r="J47" s="5" t="inlineStr">
        <is>
          <t>3144 WILSON ORLANDO CASILLAS ROBLES</t>
        </is>
      </c>
    </row>
    <row r="48">
      <c r="A48" s="5" t="inlineStr">
        <is>
          <t>CCAJ-SR27/1/2023</t>
        </is>
      </c>
      <c r="B48" s="6" t="n">
        <v>44929.76814459491</v>
      </c>
      <c r="C48" s="5" t="inlineStr">
        <is>
          <t>3106 FABIOLA NAVA - CAJA</t>
        </is>
      </c>
      <c r="D48" s="7" t="n">
        <v>5002468</v>
      </c>
      <c r="E48" s="5" t="inlineStr">
        <is>
          <t>BANCO UNION-10000020161539</t>
        </is>
      </c>
      <c r="H48" s="9" t="n">
        <v>2375.62</v>
      </c>
      <c r="I48" s="5" t="inlineStr">
        <is>
          <t>DEPÓSITO BANCARIO</t>
        </is>
      </c>
      <c r="J48" s="5" t="inlineStr">
        <is>
          <t>3144 WILSON ORLANDO CASILLAS ROBLES</t>
        </is>
      </c>
    </row>
    <row r="49">
      <c r="A49" s="5" t="inlineStr">
        <is>
          <t>CCAJ-SR27/1/2023</t>
        </is>
      </c>
      <c r="B49" s="6" t="n">
        <v>44929.76814459491</v>
      </c>
      <c r="C49" s="5" t="inlineStr">
        <is>
          <t>3106 FABIOLA NAVA - CAJA</t>
        </is>
      </c>
      <c r="D49" s="7" t="n"/>
      <c r="E49" s="8" t="n"/>
      <c r="F49" s="9" t="n">
        <v>165010.2</v>
      </c>
      <c r="I49" s="10" t="inlineStr">
        <is>
          <t>EFECTIVO</t>
        </is>
      </c>
      <c r="J49" s="5" t="inlineStr">
        <is>
          <t>3118 PAOLA LESLY CARMONA GARCIA</t>
        </is>
      </c>
    </row>
    <row r="50">
      <c r="A50" s="5" t="inlineStr">
        <is>
          <t>CCAJ-SR27/1/2023</t>
        </is>
      </c>
      <c r="B50" s="6" t="n">
        <v>44929.76814459491</v>
      </c>
      <c r="C50" s="5" t="inlineStr">
        <is>
          <t>3106 FABIOLA NAVA - CAJA</t>
        </is>
      </c>
      <c r="D50" s="7" t="n"/>
      <c r="E50" s="8" t="n"/>
      <c r="F50" s="9" t="n">
        <v>39745.6</v>
      </c>
      <c r="I50" s="10" t="inlineStr">
        <is>
          <t>EFECTIVO</t>
        </is>
      </c>
      <c r="J50" s="5" t="inlineStr">
        <is>
          <t>3144 WILSON ORLANDO CASILLAS ROBLES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12">
        <f>SUM(F46:G50)</f>
        <v/>
      </c>
      <c r="H51" s="9" t="n"/>
      <c r="I51" s="10" t="n"/>
      <c r="J51" s="8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112521414</v>
      </c>
      <c r="E52" s="8" t="n"/>
      <c r="H52" s="9" t="n"/>
      <c r="I52" s="10" t="n"/>
      <c r="J52" s="8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04/01/2022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8" t="inlineStr">
        <is>
          <t>Cierre Caja</t>
        </is>
      </c>
      <c r="B57" s="98" t="inlineStr">
        <is>
          <t>Fecha</t>
        </is>
      </c>
      <c r="C57" s="98" t="inlineStr">
        <is>
          <t>Cajero</t>
        </is>
      </c>
      <c r="D57" s="98" t="inlineStr">
        <is>
          <t>Nro Voucher</t>
        </is>
      </c>
      <c r="E57" s="98" t="inlineStr">
        <is>
          <t>Nro Cuenta</t>
        </is>
      </c>
      <c r="F57" s="98" t="inlineStr">
        <is>
          <t>Tipo Ingreso</t>
        </is>
      </c>
      <c r="G57" s="99" t="n"/>
      <c r="H57" s="100" t="n"/>
      <c r="I57" s="98" t="inlineStr">
        <is>
          <t>TIPO DE INGRESO</t>
        </is>
      </c>
      <c r="J57" s="98" t="inlineStr">
        <is>
          <t>Cobrador</t>
        </is>
      </c>
    </row>
    <row r="58">
      <c r="A58" s="101" t="n"/>
      <c r="B58" s="101" t="n"/>
      <c r="C58" s="101" t="n"/>
      <c r="D58" s="101" t="n"/>
      <c r="E58" s="101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101" t="n"/>
      <c r="J58" s="101" t="n"/>
    </row>
    <row r="59">
      <c r="A59" s="5" t="inlineStr">
        <is>
          <t>CCAJ-SR27/2/2023</t>
        </is>
      </c>
      <c r="B59" s="6" t="n">
        <v>44930.75176461806</v>
      </c>
      <c r="C59" s="5" t="inlineStr">
        <is>
          <t>3106 FABIOLA NAVA - CAJA</t>
        </is>
      </c>
      <c r="D59" s="15" t="n">
        <v>45153075299</v>
      </c>
      <c r="E59" s="8" t="inlineStr">
        <is>
          <t>BISA-100070065</t>
        </is>
      </c>
      <c r="H59" s="9" t="n">
        <v>583.65</v>
      </c>
      <c r="I59" s="5" t="inlineStr">
        <is>
          <t>DEPÓSITO BANCARIO</t>
        </is>
      </c>
      <c r="J59" s="8" t="inlineStr">
        <is>
          <t>3140 JUAN MAMANI MERMA</t>
        </is>
      </c>
    </row>
    <row r="60">
      <c r="A60" s="5" t="inlineStr">
        <is>
          <t>CCAJ-SR27/2/2023</t>
        </is>
      </c>
      <c r="B60" s="6" t="n">
        <v>44930.75176461806</v>
      </c>
      <c r="C60" s="5" t="inlineStr">
        <is>
          <t>3106 FABIOLA NAVA - CAJA</t>
        </is>
      </c>
      <c r="D60" s="15" t="n">
        <v>54710654325</v>
      </c>
      <c r="E60" s="8" t="inlineStr">
        <is>
          <t>BISA-100070065</t>
        </is>
      </c>
      <c r="H60" s="9" t="n">
        <v>31309.71</v>
      </c>
      <c r="I60" s="5" t="inlineStr">
        <is>
          <t>DEPÓSITO BANCARIO</t>
        </is>
      </c>
      <c r="J60" s="5" t="inlineStr">
        <is>
          <t>3144 WILSON ORLANDO CASILLAS ROBLES</t>
        </is>
      </c>
    </row>
    <row r="61">
      <c r="A61" s="5" t="inlineStr">
        <is>
          <t>CCAJ-SR27/2/2023</t>
        </is>
      </c>
      <c r="B61" s="6" t="n">
        <v>44930.75176461806</v>
      </c>
      <c r="C61" s="5" t="inlineStr">
        <is>
          <t>3106 FABIOLA NAVA - CAJA</t>
        </is>
      </c>
      <c r="D61" s="7" t="n"/>
      <c r="E61" s="8" t="n"/>
      <c r="F61" s="9" t="n">
        <v>9836.1</v>
      </c>
      <c r="I61" s="10" t="inlineStr">
        <is>
          <t>EFECTIVO</t>
        </is>
      </c>
      <c r="J61" s="5" t="inlineStr">
        <is>
          <t>3118 PAOLA LESLY CARMONA GARCIA</t>
        </is>
      </c>
    </row>
    <row r="62">
      <c r="A62" s="5" t="inlineStr">
        <is>
          <t>CCAJ-SR27/2/2023</t>
        </is>
      </c>
      <c r="B62" s="6" t="n">
        <v>44930.75176461806</v>
      </c>
      <c r="C62" s="5" t="inlineStr">
        <is>
          <t>3106 FABIOLA NAVA - CAJA</t>
        </is>
      </c>
      <c r="D62" s="7" t="n"/>
      <c r="E62" s="8" t="n"/>
      <c r="F62" s="9" t="n">
        <v>12519.2</v>
      </c>
      <c r="I62" s="10" t="inlineStr">
        <is>
          <t>EFECTIVO</t>
        </is>
      </c>
      <c r="J62" s="8" t="inlineStr">
        <is>
          <t>3140 JUAN MAMANI MERMA</t>
        </is>
      </c>
    </row>
    <row r="63">
      <c r="A63" s="5" t="inlineStr">
        <is>
          <t>CCAJ-SR27/2/2023</t>
        </is>
      </c>
      <c r="B63" s="6" t="n">
        <v>44930.75176461806</v>
      </c>
      <c r="C63" s="5" t="inlineStr">
        <is>
          <t>3106 FABIOLA NAVA - CAJA</t>
        </is>
      </c>
      <c r="D63" s="7" t="n"/>
      <c r="E63" s="8" t="n"/>
      <c r="F63" s="9" t="n">
        <v>26855.4</v>
      </c>
      <c r="I63" s="10" t="inlineStr">
        <is>
          <t>EFECTIVO</t>
        </is>
      </c>
      <c r="J63" s="5" t="inlineStr">
        <is>
          <t>3144 WILSON ORLANDO CASILLAS ROBLES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20">
        <f>SUM(F59:G63)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112521415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05/01/2022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8" t="inlineStr">
        <is>
          <t>Cierre Caja</t>
        </is>
      </c>
      <c r="B70" s="98" t="inlineStr">
        <is>
          <t>Fecha</t>
        </is>
      </c>
      <c r="C70" s="98" t="inlineStr">
        <is>
          <t>Cajero</t>
        </is>
      </c>
      <c r="D70" s="98" t="inlineStr">
        <is>
          <t>Nro Voucher</t>
        </is>
      </c>
      <c r="E70" s="98" t="inlineStr">
        <is>
          <t>Nro Cuenta</t>
        </is>
      </c>
      <c r="F70" s="98" t="inlineStr">
        <is>
          <t>Tipo Ingreso</t>
        </is>
      </c>
      <c r="G70" s="99" t="n"/>
      <c r="H70" s="100" t="n"/>
      <c r="I70" s="98" t="inlineStr">
        <is>
          <t>TIPO DE INGRESO</t>
        </is>
      </c>
      <c r="J70" s="98" t="inlineStr">
        <is>
          <t>Cobrador</t>
        </is>
      </c>
    </row>
    <row r="71">
      <c r="A71" s="101" t="n"/>
      <c r="B71" s="101" t="n"/>
      <c r="C71" s="101" t="n"/>
      <c r="D71" s="101" t="n"/>
      <c r="E71" s="101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101" t="n"/>
      <c r="J71" s="101" t="n"/>
    </row>
    <row r="72">
      <c r="A72" s="5" t="inlineStr">
        <is>
          <t>CCAJ-SR27/3/2023</t>
        </is>
      </c>
      <c r="B72" s="6" t="n">
        <v>44931.71132232639</v>
      </c>
      <c r="C72" s="5" t="inlineStr">
        <is>
          <t>3106 FABIOLA NAVA - CAJA</t>
        </is>
      </c>
      <c r="D72" s="7" t="n"/>
      <c r="E72" s="8" t="n"/>
      <c r="F72" s="9" t="n">
        <v>19628.2</v>
      </c>
      <c r="I72" s="10" t="inlineStr">
        <is>
          <t>EFECTIVO</t>
        </is>
      </c>
      <c r="J72" s="5" t="inlineStr">
        <is>
          <t>3118 PAOLA LESLY CARMONA GARCIA</t>
        </is>
      </c>
    </row>
    <row r="73">
      <c r="A73" s="5" t="inlineStr">
        <is>
          <t>CCAJ-SR27/3/2023</t>
        </is>
      </c>
      <c r="B73" s="6" t="n">
        <v>44931.71132232639</v>
      </c>
      <c r="C73" s="5" t="inlineStr">
        <is>
          <t>3106 FABIOLA NAVA - CAJA</t>
        </is>
      </c>
      <c r="D73" s="7" t="n"/>
      <c r="E73" s="8" t="n"/>
      <c r="F73" s="9" t="n">
        <v>27537.2</v>
      </c>
      <c r="I73" s="10" t="inlineStr">
        <is>
          <t>EFECTIVO</t>
        </is>
      </c>
      <c r="J73" s="5" t="inlineStr">
        <is>
          <t>3144 WILSON ORLANDO CASILLAS ROBLES</t>
        </is>
      </c>
    </row>
    <row r="74">
      <c r="A74" s="5" t="inlineStr">
        <is>
          <t>CCAJ-SR27/3/2023</t>
        </is>
      </c>
      <c r="B74" s="6" t="n">
        <v>44931.71132232639</v>
      </c>
      <c r="C74" s="5" t="inlineStr">
        <is>
          <t>3106 FABIOLA NAVA - CAJA</t>
        </is>
      </c>
      <c r="D74" s="7" t="n"/>
      <c r="E74" s="8" t="n"/>
      <c r="F74" s="9" t="n">
        <v>3072.2</v>
      </c>
      <c r="I74" s="10" t="inlineStr">
        <is>
          <t>EFECTIVO</t>
        </is>
      </c>
      <c r="J74" s="8" t="inlineStr">
        <is>
          <t>4099 MANUEL SANCHEZ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37">
        <f>SUM(F72:G74)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112556945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06/01/2022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8" t="inlineStr">
        <is>
          <t>Cierre Caja</t>
        </is>
      </c>
      <c r="B81" s="98" t="inlineStr">
        <is>
          <t>Fecha</t>
        </is>
      </c>
      <c r="C81" s="98" t="inlineStr">
        <is>
          <t>Cajero</t>
        </is>
      </c>
      <c r="D81" s="98" t="inlineStr">
        <is>
          <t>Nro Voucher</t>
        </is>
      </c>
      <c r="E81" s="98" t="inlineStr">
        <is>
          <t>Nro Cuenta</t>
        </is>
      </c>
      <c r="F81" s="98" t="inlineStr">
        <is>
          <t>Tipo Ingreso</t>
        </is>
      </c>
      <c r="G81" s="99" t="n"/>
      <c r="H81" s="100" t="n"/>
      <c r="I81" s="98" t="inlineStr">
        <is>
          <t>TIPO DE INGRESO</t>
        </is>
      </c>
      <c r="J81" s="98" t="inlineStr">
        <is>
          <t>Cobrador</t>
        </is>
      </c>
    </row>
    <row r="82">
      <c r="A82" s="101" t="n"/>
      <c r="B82" s="101" t="n"/>
      <c r="C82" s="101" t="n"/>
      <c r="D82" s="101" t="n"/>
      <c r="E82" s="101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101" t="n"/>
      <c r="J82" s="101" t="n"/>
    </row>
    <row r="83">
      <c r="A83" s="5" t="inlineStr">
        <is>
          <t>CCAJ-SR27/4/2023</t>
        </is>
      </c>
      <c r="B83" s="6" t="n">
        <v>44932.78748761574</v>
      </c>
      <c r="C83" s="5" t="inlineStr">
        <is>
          <t>3106 FABIOLA NAVA - CAJA</t>
        </is>
      </c>
      <c r="D83" s="7" t="n"/>
      <c r="E83" s="8" t="n"/>
      <c r="G83" s="9" t="n">
        <v>23578.31</v>
      </c>
      <c r="I83" s="10" t="inlineStr">
        <is>
          <t>CHEQUE</t>
        </is>
      </c>
      <c r="J83" s="5" t="inlineStr">
        <is>
          <t>3144 WILSON ORLANDO CASILLAS ROBLES</t>
        </is>
      </c>
    </row>
    <row r="84">
      <c r="A84" s="5" t="inlineStr">
        <is>
          <t>CCAJ-SR27/4/2023</t>
        </is>
      </c>
      <c r="B84" s="6" t="n">
        <v>44932.78748761574</v>
      </c>
      <c r="C84" s="5" t="inlineStr">
        <is>
          <t>3106 FABIOLA NAVA - CAJA</t>
        </is>
      </c>
      <c r="D84" s="15" t="n">
        <v>45173147578</v>
      </c>
      <c r="E84" s="8" t="inlineStr">
        <is>
          <t>BISA-100070065</t>
        </is>
      </c>
      <c r="H84" s="9" t="n">
        <v>172.9</v>
      </c>
      <c r="I84" s="5" t="inlineStr">
        <is>
          <t>DEPÓSITO BANCARIO</t>
        </is>
      </c>
      <c r="J84" s="8" t="inlineStr">
        <is>
          <t>3140 JUAN MAMANI MERMA</t>
        </is>
      </c>
    </row>
    <row r="85">
      <c r="A85" s="5" t="inlineStr">
        <is>
          <t>CCAJ-SR27/4/2023</t>
        </is>
      </c>
      <c r="B85" s="6" t="n">
        <v>44932.78748761574</v>
      </c>
      <c r="C85" s="5" t="inlineStr">
        <is>
          <t>3106 FABIOLA NAVA - CAJA</t>
        </is>
      </c>
      <c r="D85" s="15" t="n">
        <v>45123217349</v>
      </c>
      <c r="E85" s="8" t="inlineStr">
        <is>
          <t>BISA-100070065</t>
        </is>
      </c>
      <c r="H85" s="9" t="n">
        <v>386.1</v>
      </c>
      <c r="I85" s="5" t="inlineStr">
        <is>
          <t>DEPÓSITO BANCARIO</t>
        </is>
      </c>
      <c r="J85" s="8" t="inlineStr">
        <is>
          <t>3140 JUAN MAMANI MERMA</t>
        </is>
      </c>
    </row>
    <row r="86">
      <c r="A86" s="5" t="inlineStr">
        <is>
          <t>CCAJ-SR27/4/2023</t>
        </is>
      </c>
      <c r="B86" s="6" t="n">
        <v>44932.78748761574</v>
      </c>
      <c r="C86" s="5" t="inlineStr">
        <is>
          <t>3106 FABIOLA NAVA - CAJA</t>
        </is>
      </c>
      <c r="D86" s="15" t="n">
        <v>45133088170</v>
      </c>
      <c r="E86" s="8" t="inlineStr">
        <is>
          <t>BISA-100070065</t>
        </is>
      </c>
      <c r="H86" s="9" t="n">
        <v>95</v>
      </c>
      <c r="I86" s="5" t="inlineStr">
        <is>
          <t>DEPÓSITO BANCARIO</t>
        </is>
      </c>
      <c r="J86" s="8" t="inlineStr">
        <is>
          <t>3140 JUAN MAMANI MERMA</t>
        </is>
      </c>
    </row>
    <row r="87">
      <c r="A87" s="5" t="inlineStr">
        <is>
          <t>CCAJ-SR27/4/2023</t>
        </is>
      </c>
      <c r="B87" s="6" t="n">
        <v>44932.78748761574</v>
      </c>
      <c r="C87" s="5" t="inlineStr">
        <is>
          <t>3106 FABIOLA NAVA - CAJA</t>
        </is>
      </c>
      <c r="D87" s="15" t="n">
        <v>45143455800</v>
      </c>
      <c r="E87" s="8" t="inlineStr">
        <is>
          <t>BISA-100070065</t>
        </is>
      </c>
      <c r="H87" s="9" t="n">
        <v>15146.28</v>
      </c>
      <c r="I87" s="5" t="inlineStr">
        <is>
          <t>DEPÓSITO BANCARIO</t>
        </is>
      </c>
      <c r="J87" s="5" t="inlineStr">
        <is>
          <t>3144 WILSON ORLANDO CASILLAS ROBLES</t>
        </is>
      </c>
    </row>
    <row r="88">
      <c r="A88" s="5" t="inlineStr">
        <is>
          <t>CCAJ-SR27/4/2023</t>
        </is>
      </c>
      <c r="B88" s="6" t="n">
        <v>44932.78748761574</v>
      </c>
      <c r="C88" s="5" t="inlineStr">
        <is>
          <t>3106 FABIOLA NAVA - CAJA</t>
        </is>
      </c>
      <c r="D88" s="15" t="n">
        <v>45143458748</v>
      </c>
      <c r="E88" s="8" t="inlineStr">
        <is>
          <t>BISA-100070065</t>
        </is>
      </c>
      <c r="H88" s="9" t="n">
        <v>1423.3</v>
      </c>
      <c r="I88" s="5" t="inlineStr">
        <is>
          <t>DEPÓSITO BANCARIO</t>
        </is>
      </c>
      <c r="J88" s="5" t="inlineStr">
        <is>
          <t>3144 WILSON ORLANDO CASILLAS ROBLES</t>
        </is>
      </c>
    </row>
    <row r="89">
      <c r="A89" s="5" t="inlineStr">
        <is>
          <t>CCAJ-SR27/4/2023</t>
        </is>
      </c>
      <c r="B89" s="6" t="n">
        <v>44932.78748761574</v>
      </c>
      <c r="C89" s="5" t="inlineStr">
        <is>
          <t>3106 FABIOLA NAVA - CAJA</t>
        </is>
      </c>
      <c r="D89" s="7" t="n"/>
      <c r="E89" s="8" t="n"/>
      <c r="F89" s="9" t="n">
        <v>24074.4</v>
      </c>
      <c r="I89" s="10" t="inlineStr">
        <is>
          <t>EFECTIVO</t>
        </is>
      </c>
      <c r="J89" s="5" t="inlineStr">
        <is>
          <t>3118 PAOLA LESLY CARMONA GARCIA</t>
        </is>
      </c>
    </row>
    <row r="90">
      <c r="A90" s="5" t="inlineStr">
        <is>
          <t>CCAJ-SR27/4/2023</t>
        </is>
      </c>
      <c r="B90" s="6" t="n">
        <v>44932.78748761574</v>
      </c>
      <c r="C90" s="5" t="inlineStr">
        <is>
          <t>3106 FABIOLA NAVA - CAJA</t>
        </is>
      </c>
      <c r="D90" s="7" t="n"/>
      <c r="E90" s="8" t="n"/>
      <c r="F90" s="9" t="n">
        <v>18075.3</v>
      </c>
      <c r="I90" s="10" t="inlineStr">
        <is>
          <t>EFECTIVO</t>
        </is>
      </c>
      <c r="J90" s="8" t="inlineStr">
        <is>
          <t>3140 JUAN MAMANI MERMA</t>
        </is>
      </c>
    </row>
    <row r="91">
      <c r="A91" s="5" t="inlineStr">
        <is>
          <t>CCAJ-SR27/4/2023</t>
        </is>
      </c>
      <c r="B91" s="6" t="n">
        <v>44932.78748761574</v>
      </c>
      <c r="C91" s="5" t="inlineStr">
        <is>
          <t>3106 FABIOLA NAVA - CAJA</t>
        </is>
      </c>
      <c r="D91" s="7" t="n"/>
      <c r="E91" s="8" t="n"/>
      <c r="F91" s="9" t="n">
        <v>10366.9</v>
      </c>
      <c r="I91" s="10" t="inlineStr">
        <is>
          <t>EFECTIVO</t>
        </is>
      </c>
      <c r="J91" s="5" t="inlineStr">
        <is>
          <t>3144 WILSON ORLANDO CASILLAS ROBLES</t>
        </is>
      </c>
    </row>
    <row r="92">
      <c r="A92" s="5" t="inlineStr">
        <is>
          <t>CCAJ-SR27/4/2023</t>
        </is>
      </c>
      <c r="B92" s="6" t="n">
        <v>44932.78748761574</v>
      </c>
      <c r="C92" s="5" t="inlineStr">
        <is>
          <t>3106 FABIOLA NAVA - CAJA</t>
        </is>
      </c>
      <c r="D92" s="7" t="n"/>
      <c r="E92" s="8" t="n"/>
      <c r="F92" s="9" t="n">
        <v>2961.2</v>
      </c>
      <c r="I92" s="10" t="inlineStr">
        <is>
          <t>EFECTIVO</t>
        </is>
      </c>
      <c r="J92" s="8" t="inlineStr">
        <is>
          <t>4099 MANUEL SANCHEZ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F93" s="37">
        <f>SUM(F83:G92)</f>
        <v/>
      </c>
      <c r="H93" s="9" t="n"/>
      <c r="I93" s="10" t="n"/>
      <c r="J93" s="5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14" t="n">
        <v>112563596</v>
      </c>
      <c r="E94" s="8" t="n"/>
      <c r="H94" s="9" t="n"/>
      <c r="I94" s="10" t="n"/>
      <c r="J94" s="5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07/01/2022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98" t="inlineStr">
        <is>
          <t>Cierre Caja</t>
        </is>
      </c>
      <c r="B99" s="98" t="inlineStr">
        <is>
          <t>Fecha</t>
        </is>
      </c>
      <c r="C99" s="98" t="inlineStr">
        <is>
          <t>Cajero</t>
        </is>
      </c>
      <c r="D99" s="98" t="inlineStr">
        <is>
          <t>Nro Voucher</t>
        </is>
      </c>
      <c r="E99" s="98" t="inlineStr">
        <is>
          <t>Nro Cuenta</t>
        </is>
      </c>
      <c r="F99" s="98" t="inlineStr">
        <is>
          <t>Tipo Ingreso</t>
        </is>
      </c>
      <c r="G99" s="99" t="n"/>
      <c r="H99" s="100" t="n"/>
      <c r="I99" s="98" t="inlineStr">
        <is>
          <t>TIPO DE INGRESO</t>
        </is>
      </c>
      <c r="J99" s="98" t="inlineStr">
        <is>
          <t>Cobrador</t>
        </is>
      </c>
    </row>
    <row r="100">
      <c r="A100" s="101" t="n"/>
      <c r="B100" s="101" t="n"/>
      <c r="C100" s="101" t="n"/>
      <c r="D100" s="101" t="n"/>
      <c r="E100" s="101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101" t="n"/>
      <c r="J100" s="101" t="n"/>
    </row>
    <row r="101">
      <c r="A101" s="40" t="inlineStr">
        <is>
          <t>NO HUBO CIERRES DE CAJA, SABADO</t>
        </is>
      </c>
      <c r="B101" s="41" t="n"/>
      <c r="C101" s="42" t="n"/>
      <c r="D101" s="7" t="n"/>
      <c r="E101" s="8" t="n"/>
      <c r="F101" s="9" t="n"/>
      <c r="I101" s="10" t="n"/>
      <c r="J101" s="8" t="n"/>
    </row>
    <row r="102">
      <c r="A102" s="11" t="inlineStr">
        <is>
          <t>SAP</t>
        </is>
      </c>
      <c r="B102" s="3" t="n"/>
      <c r="C102" s="3" t="n"/>
      <c r="D102" s="7" t="n"/>
      <c r="E102" s="8" t="n"/>
      <c r="H102" s="9" t="n"/>
      <c r="I102" s="10" t="n"/>
      <c r="J102" s="5" t="n"/>
    </row>
    <row r="103">
      <c r="A103" s="13" t="inlineStr">
        <is>
          <t>FECHA</t>
        </is>
      </c>
      <c r="B103" s="13" t="inlineStr">
        <is>
          <t>CIERRE DE CAJA</t>
        </is>
      </c>
      <c r="C103" s="13" t="inlineStr">
        <is>
          <t>IMPORTE</t>
        </is>
      </c>
      <c r="D103" s="7" t="n"/>
      <c r="E103" s="8" t="n"/>
      <c r="H103" s="9" t="n"/>
      <c r="I103" s="10" t="n"/>
      <c r="J103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09/01/2022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98" t="inlineStr">
        <is>
          <t>Cierre Caja</t>
        </is>
      </c>
      <c r="B108" s="98" t="inlineStr">
        <is>
          <t>Fecha</t>
        </is>
      </c>
      <c r="C108" s="98" t="inlineStr">
        <is>
          <t>Cajero</t>
        </is>
      </c>
      <c r="D108" s="98" t="inlineStr">
        <is>
          <t>Nro Voucher</t>
        </is>
      </c>
      <c r="E108" s="98" t="inlineStr">
        <is>
          <t>Nro Cuenta</t>
        </is>
      </c>
      <c r="F108" s="98" t="inlineStr">
        <is>
          <t>Tipo Ingreso</t>
        </is>
      </c>
      <c r="G108" s="99" t="n"/>
      <c r="H108" s="100" t="n"/>
      <c r="I108" s="98" t="inlineStr">
        <is>
          <t>TIPO DE INGRESO</t>
        </is>
      </c>
      <c r="J108" s="98" t="inlineStr">
        <is>
          <t>Cobrador</t>
        </is>
      </c>
    </row>
    <row r="109">
      <c r="A109" s="101" t="n"/>
      <c r="B109" s="101" t="n"/>
      <c r="C109" s="101" t="n"/>
      <c r="D109" s="101" t="n"/>
      <c r="E109" s="101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101" t="n"/>
      <c r="J109" s="101" t="n"/>
    </row>
    <row r="110">
      <c r="A110" s="5" t="inlineStr">
        <is>
          <t>CCAJ-SR27/5/2023</t>
        </is>
      </c>
      <c r="B110" s="6" t="n">
        <v>44935.72377467593</v>
      </c>
      <c r="C110" s="5" t="inlineStr">
        <is>
          <t>3106 FABIOLA NAVA - CAJA</t>
        </is>
      </c>
      <c r="D110" s="7" t="n"/>
      <c r="E110" s="8" t="n"/>
      <c r="G110" s="9" t="n">
        <v>7669.17</v>
      </c>
      <c r="I110" s="10" t="inlineStr">
        <is>
          <t>CHEQUE</t>
        </is>
      </c>
      <c r="J110" s="5" t="inlineStr">
        <is>
          <t>3144 WILSON ORLANDO CASILLAS ROBLES</t>
        </is>
      </c>
    </row>
    <row r="111">
      <c r="A111" s="5" t="inlineStr">
        <is>
          <t>CCAJ-SR27/5/2023</t>
        </is>
      </c>
      <c r="B111" s="6" t="n">
        <v>44935.72377467593</v>
      </c>
      <c r="C111" s="5" t="inlineStr">
        <is>
          <t>3106 FABIOLA NAVA - CAJA</t>
        </is>
      </c>
      <c r="D111" s="15" t="n">
        <v>45143460366</v>
      </c>
      <c r="E111" s="8" t="inlineStr">
        <is>
          <t>BISA-100070065</t>
        </is>
      </c>
      <c r="H111" s="9" t="n">
        <v>72.2</v>
      </c>
      <c r="I111" s="5" t="inlineStr">
        <is>
          <t>DEPÓSITO BANCARIO</t>
        </is>
      </c>
      <c r="J111" s="8" t="inlineStr">
        <is>
          <t>3140 JUAN MAMANI MERMA</t>
        </is>
      </c>
    </row>
    <row r="112">
      <c r="A112" s="5" t="inlineStr">
        <is>
          <t>CCAJ-SR27/5/2023</t>
        </is>
      </c>
      <c r="B112" s="6" t="n">
        <v>44935.72377467593</v>
      </c>
      <c r="C112" s="5" t="inlineStr">
        <is>
          <t>3106 FABIOLA NAVA - CAJA</t>
        </is>
      </c>
      <c r="D112" s="15" t="n">
        <v>54210673755</v>
      </c>
      <c r="E112" s="8" t="inlineStr">
        <is>
          <t>BISA-100070065</t>
        </is>
      </c>
      <c r="H112" s="9" t="n">
        <v>7653.9</v>
      </c>
      <c r="I112" s="5" t="inlineStr">
        <is>
          <t>DEPÓSITO BANCARIO</t>
        </is>
      </c>
      <c r="J112" s="5" t="inlineStr">
        <is>
          <t>3144 WILSON ORLANDO CASILLAS ROBLES</t>
        </is>
      </c>
    </row>
    <row r="113">
      <c r="A113" s="5" t="inlineStr">
        <is>
          <t>CCAJ-SR27/5/2023</t>
        </is>
      </c>
      <c r="B113" s="6" t="n">
        <v>44935.72377467593</v>
      </c>
      <c r="C113" s="5" t="inlineStr">
        <is>
          <t>3106 FABIOLA NAVA - CAJA</t>
        </is>
      </c>
      <c r="D113" s="15" t="n">
        <v>54310655364</v>
      </c>
      <c r="E113" s="8" t="inlineStr">
        <is>
          <t>BISA-100070065</t>
        </is>
      </c>
      <c r="H113" s="9" t="n">
        <v>277.66</v>
      </c>
      <c r="I113" s="5" t="inlineStr">
        <is>
          <t>DEPÓSITO BANCARIO</t>
        </is>
      </c>
      <c r="J113" s="5" t="inlineStr">
        <is>
          <t>3144 WILSON ORLANDO CASILLAS ROBLES</t>
        </is>
      </c>
    </row>
    <row r="114">
      <c r="A114" s="5" t="inlineStr">
        <is>
          <t>CCAJ-SR27/5/2023</t>
        </is>
      </c>
      <c r="B114" s="6" t="n">
        <v>44935.72377467593</v>
      </c>
      <c r="C114" s="5" t="inlineStr">
        <is>
          <t>3106 FABIOLA NAVA - CAJA</t>
        </is>
      </c>
      <c r="D114" s="7" t="n"/>
      <c r="E114" s="8" t="n"/>
      <c r="F114" s="9" t="n">
        <v>24849.9</v>
      </c>
      <c r="I114" s="10" t="inlineStr">
        <is>
          <t>EFECTIVO</t>
        </is>
      </c>
      <c r="J114" s="5" t="inlineStr">
        <is>
          <t>3118 PAOLA LESLY CARMONA GARCIA</t>
        </is>
      </c>
    </row>
    <row r="115">
      <c r="A115" s="5" t="inlineStr">
        <is>
          <t>CCAJ-SR27/5/2023</t>
        </is>
      </c>
      <c r="B115" s="6" t="n">
        <v>44935.72377467593</v>
      </c>
      <c r="C115" s="5" t="inlineStr">
        <is>
          <t>3106 FABIOLA NAVA - CAJA</t>
        </is>
      </c>
      <c r="D115" s="7" t="n"/>
      <c r="E115" s="8" t="n"/>
      <c r="F115" s="9" t="n">
        <v>21508.2</v>
      </c>
      <c r="I115" s="10" t="inlineStr">
        <is>
          <t>EFECTIVO</t>
        </is>
      </c>
      <c r="J115" s="8" t="inlineStr">
        <is>
          <t>3140 JUAN MAMANI MERMA</t>
        </is>
      </c>
    </row>
    <row r="116">
      <c r="A116" s="5" t="inlineStr">
        <is>
          <t>CCAJ-SR27/5/2023</t>
        </is>
      </c>
      <c r="B116" s="6" t="n">
        <v>44935.72377467593</v>
      </c>
      <c r="C116" s="5" t="inlineStr">
        <is>
          <t>3106 FABIOLA NAVA - CAJA</t>
        </is>
      </c>
      <c r="D116" s="7" t="n"/>
      <c r="E116" s="8" t="n"/>
      <c r="F116" s="9" t="n">
        <v>28760.3</v>
      </c>
      <c r="I116" s="10" t="inlineStr">
        <is>
          <t>EFECTIVO</t>
        </is>
      </c>
      <c r="J116" s="5" t="inlineStr">
        <is>
          <t>3144 WILSON ORLANDO CASILLAS ROBLES</t>
        </is>
      </c>
    </row>
    <row r="117">
      <c r="A117" s="5" t="inlineStr">
        <is>
          <t>CCAJ-SR27/5/2023</t>
        </is>
      </c>
      <c r="B117" s="6" t="n">
        <v>44935.72377467593</v>
      </c>
      <c r="C117" s="5" t="inlineStr">
        <is>
          <t>3106 FABIOLA NAVA - CAJA</t>
        </is>
      </c>
      <c r="D117" s="7" t="n"/>
      <c r="E117" s="8" t="n"/>
      <c r="F117" s="9" t="n">
        <v>1518.4</v>
      </c>
      <c r="I117" s="10" t="inlineStr">
        <is>
          <t>EFECTIVO</t>
        </is>
      </c>
      <c r="J117" s="8" t="inlineStr">
        <is>
          <t>4099 MANUEL SANCHEZ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F118" s="37">
        <f>SUM(F110:G117)</f>
        <v/>
      </c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14" t="n">
        <v>112576600</v>
      </c>
      <c r="E119" s="8" t="n"/>
      <c r="H119" s="9" t="n"/>
      <c r="I119" s="10" t="n"/>
      <c r="J119" s="5" t="n"/>
    </row>
    <row r="122">
      <c r="A122" s="1" t="inlineStr">
        <is>
          <t>Cierre Caja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3" t="inlineStr">
        <is>
          <t>Del 10/01/2022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98" t="inlineStr">
        <is>
          <t>Cierre Caja</t>
        </is>
      </c>
      <c r="B124" s="98" t="inlineStr">
        <is>
          <t>Fecha</t>
        </is>
      </c>
      <c r="C124" s="98" t="inlineStr">
        <is>
          <t>Cajero</t>
        </is>
      </c>
      <c r="D124" s="98" t="inlineStr">
        <is>
          <t>Nro Voucher</t>
        </is>
      </c>
      <c r="E124" s="98" t="inlineStr">
        <is>
          <t>Nro Cuenta</t>
        </is>
      </c>
      <c r="F124" s="98" t="inlineStr">
        <is>
          <t>Tipo Ingreso</t>
        </is>
      </c>
      <c r="G124" s="99" t="n"/>
      <c r="H124" s="100" t="n"/>
      <c r="I124" s="98" t="inlineStr">
        <is>
          <t>TIPO DE INGRESO</t>
        </is>
      </c>
      <c r="J124" s="98" t="inlineStr">
        <is>
          <t>Cobrador</t>
        </is>
      </c>
    </row>
    <row r="125">
      <c r="A125" s="101" t="n"/>
      <c r="B125" s="101" t="n"/>
      <c r="C125" s="101" t="n"/>
      <c r="D125" s="101" t="n"/>
      <c r="E125" s="101" t="n"/>
      <c r="F125" s="4" t="inlineStr">
        <is>
          <t>EFECTIVO</t>
        </is>
      </c>
      <c r="G125" s="4" t="inlineStr">
        <is>
          <t>CHEQUE</t>
        </is>
      </c>
      <c r="H125" s="4" t="inlineStr">
        <is>
          <t>TRANSFERENCIA</t>
        </is>
      </c>
      <c r="I125" s="101" t="n"/>
      <c r="J125" s="101" t="n"/>
    </row>
    <row r="126">
      <c r="A126" s="5" t="inlineStr">
        <is>
          <t>CCAJ-SR27/6/2023</t>
        </is>
      </c>
      <c r="B126" s="6" t="n">
        <v>44936.90556151621</v>
      </c>
      <c r="C126" s="5" t="inlineStr">
        <is>
          <t>3106 FABIOLA NAVA - CAJA</t>
        </is>
      </c>
      <c r="D126" s="15" t="n">
        <v>45153091616</v>
      </c>
      <c r="E126" s="8" t="inlineStr">
        <is>
          <t>BISA-100070065</t>
        </is>
      </c>
      <c r="H126" s="9" t="n">
        <v>11432.46</v>
      </c>
      <c r="I126" s="5" t="inlineStr">
        <is>
          <t>DEPÓSITO BANCARIO</t>
        </is>
      </c>
      <c r="J126" s="5" t="inlineStr">
        <is>
          <t>3144 WILSON ORLANDO CASILLAS ROBLES</t>
        </is>
      </c>
    </row>
    <row r="127">
      <c r="A127" s="5" t="inlineStr">
        <is>
          <t>CCAJ-SR27/6/2023</t>
        </is>
      </c>
      <c r="B127" s="6" t="n">
        <v>44936.90556151621</v>
      </c>
      <c r="C127" s="5" t="inlineStr">
        <is>
          <t>3106 FABIOLA NAVA - CAJA</t>
        </is>
      </c>
      <c r="D127" s="15" t="n">
        <v>45133103716</v>
      </c>
      <c r="E127" s="8" t="inlineStr">
        <is>
          <t>BISA-100070065</t>
        </is>
      </c>
      <c r="H127" s="9" t="n">
        <v>30855.81</v>
      </c>
      <c r="I127" s="5" t="inlineStr">
        <is>
          <t>DEPÓSITO BANCARIO</t>
        </is>
      </c>
      <c r="J127" s="5" t="inlineStr">
        <is>
          <t>3144 WILSON ORLANDO CASILLAS ROBLES</t>
        </is>
      </c>
    </row>
    <row r="128">
      <c r="A128" s="5" t="inlineStr">
        <is>
          <t>CCAJ-SR27/6/2023</t>
        </is>
      </c>
      <c r="B128" s="6" t="n">
        <v>44936.90556151621</v>
      </c>
      <c r="C128" s="5" t="inlineStr">
        <is>
          <t>3106 FABIOLA NAVA - CAJA</t>
        </is>
      </c>
      <c r="D128" s="15" t="n">
        <v>54210675188</v>
      </c>
      <c r="E128" s="8" t="inlineStr">
        <is>
          <t>BISA-100070065</t>
        </is>
      </c>
      <c r="H128" s="9" t="n">
        <v>14276.39</v>
      </c>
      <c r="I128" s="5" t="inlineStr">
        <is>
          <t>DEPÓSITO BANCARIO</t>
        </is>
      </c>
      <c r="J128" s="5" t="inlineStr">
        <is>
          <t>3144 WILSON ORLANDO CASILLAS ROBLES</t>
        </is>
      </c>
    </row>
    <row r="129">
      <c r="A129" s="5" t="inlineStr">
        <is>
          <t>CCAJ-SR27/6/2023</t>
        </is>
      </c>
      <c r="B129" s="6" t="n">
        <v>44936.90556151621</v>
      </c>
      <c r="C129" s="5" t="inlineStr">
        <is>
          <t>3106 FABIOLA NAVA - CAJA</t>
        </is>
      </c>
      <c r="D129" s="7" t="n"/>
      <c r="E129" s="8" t="n"/>
      <c r="F129" s="9" t="n">
        <v>13139.4</v>
      </c>
      <c r="I129" s="10" t="inlineStr">
        <is>
          <t>EFECTIVO</t>
        </is>
      </c>
      <c r="J129" s="5" t="inlineStr">
        <is>
          <t>3118 PAOLA LESLY CARMONA GARCIA</t>
        </is>
      </c>
    </row>
    <row r="130">
      <c r="A130" s="5" t="inlineStr">
        <is>
          <t>CCAJ-SR27/6/2023</t>
        </is>
      </c>
      <c r="B130" s="6" t="n">
        <v>44936.90556151621</v>
      </c>
      <c r="C130" s="5" t="inlineStr">
        <is>
          <t>3106 FABIOLA NAVA - CAJA</t>
        </is>
      </c>
      <c r="D130" s="7" t="n"/>
      <c r="E130" s="8" t="n"/>
      <c r="F130" s="9" t="n">
        <v>7460.5</v>
      </c>
      <c r="I130" s="10" t="inlineStr">
        <is>
          <t>EFECTIVO</t>
        </is>
      </c>
      <c r="J130" s="5" t="inlineStr">
        <is>
          <t>3144 WILSON ORLANDO CASILLAS ROBLES</t>
        </is>
      </c>
    </row>
    <row r="131">
      <c r="A131" s="5" t="inlineStr">
        <is>
          <t>CCAJ-SR27/6/2023</t>
        </is>
      </c>
      <c r="B131" s="6" t="n">
        <v>44936.90556151621</v>
      </c>
      <c r="C131" s="5" t="inlineStr">
        <is>
          <t>3106 FABIOLA NAVA - CAJA</t>
        </is>
      </c>
      <c r="D131" s="7" t="n"/>
      <c r="E131" s="8" t="n"/>
      <c r="F131" s="9" t="n">
        <v>7421.6</v>
      </c>
      <c r="I131" s="10" t="inlineStr">
        <is>
          <t>EFECTIVO</t>
        </is>
      </c>
      <c r="J131" s="8" t="inlineStr">
        <is>
          <t>4099 MANUEL SANCHEZ</t>
        </is>
      </c>
    </row>
    <row r="132">
      <c r="A132" s="5" t="inlineStr">
        <is>
          <t>CCAJ-SR27/6/2023</t>
        </is>
      </c>
      <c r="B132" s="6" t="n">
        <v>44936.90556151621</v>
      </c>
      <c r="C132" s="5" t="inlineStr">
        <is>
          <t>3106 FABIOLA NAVA - CAJA</t>
        </is>
      </c>
      <c r="D132" s="7" t="n"/>
      <c r="E132" s="8" t="n"/>
      <c r="F132" s="9" t="n">
        <v>1057.2</v>
      </c>
      <c r="I132" s="10" t="inlineStr">
        <is>
          <t>EFECTIVO</t>
        </is>
      </c>
      <c r="J132" s="5" t="inlineStr">
        <is>
          <t>4219 HUMBERTO HURTADO - T01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F133" s="12">
        <f>SUM(F126:G132)</f>
        <v/>
      </c>
      <c r="H133" s="9" t="n"/>
      <c r="I133" s="10" t="n"/>
      <c r="J133" s="5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14" t="n">
        <v>112576601</v>
      </c>
      <c r="E134" s="8" t="n"/>
      <c r="H134" s="9" t="n"/>
      <c r="I134" s="10" t="n"/>
      <c r="J134" s="5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11/01/2022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98" t="inlineStr">
        <is>
          <t>Cierre Caja</t>
        </is>
      </c>
      <c r="B139" s="98" t="inlineStr">
        <is>
          <t>Fecha</t>
        </is>
      </c>
      <c r="C139" s="98" t="inlineStr">
        <is>
          <t>Cajero</t>
        </is>
      </c>
      <c r="D139" s="98" t="inlineStr">
        <is>
          <t>Nro Voucher</t>
        </is>
      </c>
      <c r="E139" s="98" t="inlineStr">
        <is>
          <t>Nro Cuenta</t>
        </is>
      </c>
      <c r="F139" s="98" t="inlineStr">
        <is>
          <t>Tipo Ingreso</t>
        </is>
      </c>
      <c r="G139" s="99" t="n"/>
      <c r="H139" s="100" t="n"/>
      <c r="I139" s="98" t="inlineStr">
        <is>
          <t>TIPO DE INGRESO</t>
        </is>
      </c>
      <c r="J139" s="98" t="inlineStr">
        <is>
          <t>Cobrador</t>
        </is>
      </c>
    </row>
    <row r="140">
      <c r="A140" s="101" t="n"/>
      <c r="B140" s="101" t="n"/>
      <c r="C140" s="101" t="n"/>
      <c r="D140" s="101" t="n"/>
      <c r="E140" s="101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101" t="n"/>
      <c r="J140" s="101" t="n"/>
    </row>
    <row r="141">
      <c r="A141" s="5" t="inlineStr">
        <is>
          <t>CCAJ-SR27/7/2023</t>
        </is>
      </c>
      <c r="B141" s="6" t="n">
        <v>44937.73706831018</v>
      </c>
      <c r="C141" s="5" t="inlineStr">
        <is>
          <t>3106 FABIOLA NAVA - CAJA</t>
        </is>
      </c>
      <c r="D141" s="15" t="n">
        <v>54710658016</v>
      </c>
      <c r="E141" s="8" t="inlineStr">
        <is>
          <t>BISA-100070065</t>
        </is>
      </c>
      <c r="H141" s="9" t="n">
        <v>608.0599999999999</v>
      </c>
      <c r="I141" s="5" t="inlineStr">
        <is>
          <t>DEPÓSITO BANCARIO</t>
        </is>
      </c>
      <c r="J141" s="5" t="inlineStr">
        <is>
          <t>3144 WILSON ORLANDO CASILLAS ROBLES</t>
        </is>
      </c>
    </row>
    <row r="142">
      <c r="A142" s="5" t="inlineStr">
        <is>
          <t>CCAJ-SR27/7/2023</t>
        </is>
      </c>
      <c r="B142" s="6" t="n">
        <v>44937.73706831018</v>
      </c>
      <c r="C142" s="5" t="inlineStr">
        <is>
          <t>3106 FABIOLA NAVA - CAJA</t>
        </is>
      </c>
      <c r="D142" s="7" t="n"/>
      <c r="E142" s="8" t="n"/>
      <c r="F142" s="9" t="n">
        <v>51542.3</v>
      </c>
      <c r="I142" s="10" t="inlineStr">
        <is>
          <t>EFECTIVO</t>
        </is>
      </c>
      <c r="J142" s="5" t="inlineStr">
        <is>
          <t>3118 PAOLA LESLY CARMONA GARCIA</t>
        </is>
      </c>
    </row>
    <row r="143">
      <c r="A143" s="5" t="inlineStr">
        <is>
          <t>CCAJ-SR27/7/2023</t>
        </is>
      </c>
      <c r="B143" s="6" t="n">
        <v>44937.73706831018</v>
      </c>
      <c r="C143" s="5" t="inlineStr">
        <is>
          <t>3106 FABIOLA NAVA - CAJA</t>
        </is>
      </c>
      <c r="D143" s="7" t="n"/>
      <c r="E143" s="8" t="n"/>
      <c r="F143" s="9" t="n">
        <v>12482.2</v>
      </c>
      <c r="I143" s="10" t="inlineStr">
        <is>
          <t>EFECTIVO</t>
        </is>
      </c>
      <c r="J143" s="8" t="inlineStr">
        <is>
          <t>3140 JUAN MAMANI MERMA</t>
        </is>
      </c>
    </row>
    <row r="144">
      <c r="A144" s="5" t="inlineStr">
        <is>
          <t>CCAJ-SR27/7/2023</t>
        </is>
      </c>
      <c r="B144" s="6" t="n">
        <v>44937.73706831018</v>
      </c>
      <c r="C144" s="5" t="inlineStr">
        <is>
          <t>3106 FABIOLA NAVA - CAJA</t>
        </is>
      </c>
      <c r="D144" s="7" t="n"/>
      <c r="E144" s="8" t="n"/>
      <c r="F144" s="9" t="n">
        <v>8476.200000000001</v>
      </c>
      <c r="I144" s="10" t="inlineStr">
        <is>
          <t>EFECTIVO</t>
        </is>
      </c>
      <c r="J144" s="5" t="inlineStr">
        <is>
          <t>3144 WILSON ORLANDO CASILLAS ROBLES</t>
        </is>
      </c>
    </row>
    <row r="145">
      <c r="A145" s="5" t="inlineStr">
        <is>
          <t>CCAJ-SR27/7/2023</t>
        </is>
      </c>
      <c r="B145" s="6" t="n">
        <v>44937.73706831018</v>
      </c>
      <c r="C145" s="5" t="inlineStr">
        <is>
          <t>3106 FABIOLA NAVA - CAJA</t>
        </is>
      </c>
      <c r="D145" s="7" t="n"/>
      <c r="E145" s="8" t="n"/>
      <c r="F145" s="9" t="n">
        <v>13937.5</v>
      </c>
      <c r="I145" s="10" t="inlineStr">
        <is>
          <t>EFECTIVO</t>
        </is>
      </c>
      <c r="J145" s="8" t="inlineStr">
        <is>
          <t>4099 MANUEL SANCHEZ</t>
        </is>
      </c>
    </row>
    <row r="146">
      <c r="A146" s="11" t="inlineStr">
        <is>
          <t>SAP</t>
        </is>
      </c>
      <c r="B146" s="3" t="n"/>
      <c r="C146" s="3" t="n"/>
      <c r="D146" s="7" t="n"/>
      <c r="E146" s="8" t="n"/>
      <c r="F146" s="37">
        <f>SUM(F141:G145)</f>
        <v/>
      </c>
      <c r="H146" s="9" t="n"/>
      <c r="I146" s="10" t="n"/>
      <c r="J146" s="8" t="n"/>
    </row>
    <row r="147" ht="15.75" customHeight="1">
      <c r="A147" s="13" t="inlineStr">
        <is>
          <t>FECHA</t>
        </is>
      </c>
      <c r="B147" s="13" t="inlineStr">
        <is>
          <t>CIERRE DE CAJA</t>
        </is>
      </c>
      <c r="C147" s="13" t="inlineStr">
        <is>
          <t>IMPORTE</t>
        </is>
      </c>
      <c r="D147" s="14" t="n">
        <v>112587136</v>
      </c>
      <c r="E147" s="8" t="n"/>
      <c r="H147" s="9" t="n"/>
      <c r="I147" s="10" t="n"/>
      <c r="J147" s="8" t="n"/>
    </row>
    <row r="150">
      <c r="A150" s="1" t="inlineStr">
        <is>
          <t>Cierre Caja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3" t="inlineStr">
        <is>
          <t>Del 12/01/2022</t>
        </is>
      </c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98" t="inlineStr">
        <is>
          <t>Cierre Caja</t>
        </is>
      </c>
      <c r="B152" s="98" t="inlineStr">
        <is>
          <t>Fecha</t>
        </is>
      </c>
      <c r="C152" s="98" t="inlineStr">
        <is>
          <t>Cajero</t>
        </is>
      </c>
      <c r="D152" s="98" t="inlineStr">
        <is>
          <t>Nro Voucher</t>
        </is>
      </c>
      <c r="E152" s="98" t="inlineStr">
        <is>
          <t>Nro Cuenta</t>
        </is>
      </c>
      <c r="F152" s="98" t="inlineStr">
        <is>
          <t>Tipo Ingreso</t>
        </is>
      </c>
      <c r="G152" s="99" t="n"/>
      <c r="H152" s="100" t="n"/>
      <c r="I152" s="98" t="inlineStr">
        <is>
          <t>TIPO DE INGRESO</t>
        </is>
      </c>
      <c r="J152" s="98" t="inlineStr">
        <is>
          <t>Cobrador</t>
        </is>
      </c>
    </row>
    <row r="153">
      <c r="A153" s="101" t="n"/>
      <c r="B153" s="101" t="n"/>
      <c r="C153" s="101" t="n"/>
      <c r="D153" s="101" t="n"/>
      <c r="E153" s="101" t="n"/>
      <c r="F153" s="4" t="inlineStr">
        <is>
          <t>EFECTIVO</t>
        </is>
      </c>
      <c r="G153" s="4" t="inlineStr">
        <is>
          <t>CHEQUE</t>
        </is>
      </c>
      <c r="H153" s="4" t="inlineStr">
        <is>
          <t>TRANSFERENCIA</t>
        </is>
      </c>
      <c r="I153" s="101" t="n"/>
      <c r="J153" s="101" t="n"/>
    </row>
    <row r="154">
      <c r="A154" s="5" t="inlineStr">
        <is>
          <t>CCAJ-SR27/8/2023</t>
        </is>
      </c>
      <c r="B154" s="6" t="n">
        <v>44938.70369682871</v>
      </c>
      <c r="C154" s="5" t="inlineStr">
        <is>
          <t>3106 FABIOLA NAVA - CAJA</t>
        </is>
      </c>
      <c r="D154" s="7" t="n"/>
      <c r="E154" s="8" t="n"/>
      <c r="G154" s="9" t="n">
        <v>3197.4</v>
      </c>
      <c r="I154" s="10" t="inlineStr">
        <is>
          <t>CHEQUE</t>
        </is>
      </c>
      <c r="J154" s="5" t="inlineStr">
        <is>
          <t>4219 HUMBERTO HURTADO - T01</t>
        </is>
      </c>
    </row>
    <row r="155">
      <c r="A155" s="5" t="inlineStr">
        <is>
          <t>CCAJ-SR27/8/2023</t>
        </is>
      </c>
      <c r="B155" s="6" t="n">
        <v>44938.70369682871</v>
      </c>
      <c r="C155" s="5" t="inlineStr">
        <is>
          <t>3106 FABIOLA NAVA - CAJA</t>
        </is>
      </c>
      <c r="D155" s="15" t="n">
        <v>45153099540</v>
      </c>
      <c r="E155" s="8" t="inlineStr">
        <is>
          <t>BISA-100070065</t>
        </is>
      </c>
      <c r="H155" s="9" t="n">
        <v>567.16</v>
      </c>
      <c r="I155" s="5" t="inlineStr">
        <is>
          <t>DEPÓSITO BANCARIO</t>
        </is>
      </c>
      <c r="J155" s="5" t="inlineStr">
        <is>
          <t>4219 HUMBERTO HURTADO - T01</t>
        </is>
      </c>
    </row>
    <row r="156">
      <c r="A156" s="5" t="inlineStr">
        <is>
          <t>CCAJ-SR27/8/2023</t>
        </is>
      </c>
      <c r="B156" s="6" t="n">
        <v>44938.70369682871</v>
      </c>
      <c r="C156" s="5" t="inlineStr">
        <is>
          <t>3106 FABIOLA NAVA - CAJA</t>
        </is>
      </c>
      <c r="D156" s="15" t="n">
        <v>54210675897</v>
      </c>
      <c r="E156" s="8" t="inlineStr">
        <is>
          <t>BISA-100070065</t>
        </is>
      </c>
      <c r="H156" s="9" t="n">
        <v>883.7</v>
      </c>
      <c r="I156" s="5" t="inlineStr">
        <is>
          <t>DEPÓSITO BANCARIO</t>
        </is>
      </c>
      <c r="J156" s="5" t="inlineStr">
        <is>
          <t>3144 WILSON ORLANDO CASILLAS ROBLES</t>
        </is>
      </c>
    </row>
    <row r="157">
      <c r="A157" s="5" t="inlineStr">
        <is>
          <t>CCAJ-SR27/8/2023</t>
        </is>
      </c>
      <c r="B157" s="6" t="n">
        <v>44938.70369682871</v>
      </c>
      <c r="C157" s="5" t="inlineStr">
        <is>
          <t>3106 FABIOLA NAVA - CAJA</t>
        </is>
      </c>
      <c r="D157" s="15" t="n">
        <v>54610662132</v>
      </c>
      <c r="E157" s="8" t="inlineStr">
        <is>
          <t>BISA-100070065</t>
        </is>
      </c>
      <c r="H157" s="9" t="n">
        <v>1539.62</v>
      </c>
      <c r="I157" s="5" t="inlineStr">
        <is>
          <t>DEPÓSITO BANCARIO</t>
        </is>
      </c>
      <c r="J157" s="5" t="inlineStr">
        <is>
          <t>3118 PAOLA LESLY CARMONA GARCIA</t>
        </is>
      </c>
    </row>
    <row r="158">
      <c r="A158" s="5" t="inlineStr">
        <is>
          <t>CCAJ-SR27/8/2023</t>
        </is>
      </c>
      <c r="B158" s="6" t="n">
        <v>44938.70369682871</v>
      </c>
      <c r="C158" s="5" t="inlineStr">
        <is>
          <t>3106 FABIOLA NAVA - CAJA</t>
        </is>
      </c>
      <c r="D158" s="15" t="n">
        <v>54410663741</v>
      </c>
      <c r="E158" s="8" t="inlineStr">
        <is>
          <t>BISA-100070065</t>
        </is>
      </c>
      <c r="H158" s="9" t="n">
        <v>16383.3</v>
      </c>
      <c r="I158" s="5" t="inlineStr">
        <is>
          <t>DEPÓSITO BANCARIO</t>
        </is>
      </c>
      <c r="J158" s="5" t="inlineStr">
        <is>
          <t>3144 WILSON ORLANDO CASILLAS ROBLES</t>
        </is>
      </c>
    </row>
    <row r="159">
      <c r="A159" s="5" t="inlineStr">
        <is>
          <t>CCAJ-SR27/8/2023</t>
        </is>
      </c>
      <c r="B159" s="6" t="n">
        <v>44938.70369682871</v>
      </c>
      <c r="C159" s="5" t="inlineStr">
        <is>
          <t>3106 FABIOLA NAVA - CAJA</t>
        </is>
      </c>
      <c r="D159" s="7" t="n"/>
      <c r="E159" s="8" t="n"/>
      <c r="F159" s="9" t="n">
        <v>15857</v>
      </c>
      <c r="I159" s="10" t="inlineStr">
        <is>
          <t>EFECTIVO</t>
        </is>
      </c>
      <c r="J159" s="5" t="inlineStr">
        <is>
          <t>3118 PAOLA LESLY CARMONA GARCIA</t>
        </is>
      </c>
    </row>
    <row r="160">
      <c r="A160" s="5" t="inlineStr">
        <is>
          <t>CCAJ-SR27/8/2023</t>
        </is>
      </c>
      <c r="B160" s="6" t="n">
        <v>44938.70369682871</v>
      </c>
      <c r="C160" s="5" t="inlineStr">
        <is>
          <t>3106 FABIOLA NAVA - CAJA</t>
        </is>
      </c>
      <c r="D160" s="7" t="n"/>
      <c r="E160" s="8" t="n"/>
      <c r="F160" s="9" t="n">
        <v>15700.6</v>
      </c>
      <c r="I160" s="10" t="inlineStr">
        <is>
          <t>EFECTIVO</t>
        </is>
      </c>
      <c r="J160" s="5" t="inlineStr">
        <is>
          <t>3144 WILSON ORLANDO CASILLAS ROBLES</t>
        </is>
      </c>
    </row>
    <row r="161">
      <c r="A161" s="5" t="inlineStr">
        <is>
          <t>CCAJ-SR27/8/2023</t>
        </is>
      </c>
      <c r="B161" s="6" t="n">
        <v>44938.70369682871</v>
      </c>
      <c r="C161" s="5" t="inlineStr">
        <is>
          <t>3106 FABIOLA NAVA - CAJA</t>
        </is>
      </c>
      <c r="D161" s="7" t="n"/>
      <c r="E161" s="8" t="n"/>
      <c r="F161" s="9" t="n">
        <v>45927.4</v>
      </c>
      <c r="I161" s="10" t="inlineStr">
        <is>
          <t>EFECTIVO</t>
        </is>
      </c>
      <c r="J161" s="8" t="inlineStr">
        <is>
          <t>3365 FELIX VILLCA VILLCA</t>
        </is>
      </c>
    </row>
    <row r="162">
      <c r="A162" s="5" t="inlineStr">
        <is>
          <t>CCAJ-SR27/8/2023</t>
        </is>
      </c>
      <c r="B162" s="6" t="n">
        <v>44938.70369682871</v>
      </c>
      <c r="C162" s="5" t="inlineStr">
        <is>
          <t>3106 FABIOLA NAVA - CAJA</t>
        </is>
      </c>
      <c r="D162" s="7" t="n"/>
      <c r="E162" s="8" t="n"/>
      <c r="F162" s="9" t="n">
        <v>11890.2</v>
      </c>
      <c r="I162" s="10" t="inlineStr">
        <is>
          <t>EFECTIVO</t>
        </is>
      </c>
      <c r="J162" s="8" t="inlineStr">
        <is>
          <t>4099 MANUEL SANCHEZ</t>
        </is>
      </c>
    </row>
    <row r="163">
      <c r="A163" s="5" t="inlineStr">
        <is>
          <t>CCAJ-SR27/8/2023</t>
        </is>
      </c>
      <c r="B163" s="6" t="n">
        <v>44938.70369682871</v>
      </c>
      <c r="C163" s="5" t="inlineStr">
        <is>
          <t>3106 FABIOLA NAVA - CAJA</t>
        </is>
      </c>
      <c r="D163" s="7" t="n"/>
      <c r="E163" s="8" t="n"/>
      <c r="F163" s="9" t="n">
        <v>4566.2</v>
      </c>
      <c r="I163" s="10" t="inlineStr">
        <is>
          <t>EFECTIVO</t>
        </is>
      </c>
      <c r="J163" s="5" t="inlineStr">
        <is>
          <t>4219 HUMBERTO HURTADO - T01</t>
        </is>
      </c>
    </row>
    <row r="164">
      <c r="A164" s="11" t="inlineStr">
        <is>
          <t>SAP</t>
        </is>
      </c>
      <c r="B164" s="3" t="n"/>
      <c r="C164" s="3" t="n"/>
      <c r="D164" s="7" t="n"/>
      <c r="E164" s="8" t="n"/>
      <c r="F164" s="49">
        <f>SUM(F154:G163)</f>
        <v/>
      </c>
      <c r="I164" s="10" t="n"/>
      <c r="J164" s="8" t="n"/>
    </row>
    <row r="165" ht="15.75" customHeight="1">
      <c r="A165" s="13" t="inlineStr">
        <is>
          <t>FECHA</t>
        </is>
      </c>
      <c r="B165" s="13" t="inlineStr">
        <is>
          <t>CIERRE DE CAJA</t>
        </is>
      </c>
      <c r="C165" s="13" t="inlineStr">
        <is>
          <t>IMPORTE</t>
        </is>
      </c>
      <c r="D165" s="14" t="n">
        <v>112587137</v>
      </c>
      <c r="E165" s="8" t="n"/>
      <c r="F165" s="9" t="n"/>
      <c r="I165" s="10" t="n"/>
      <c r="J165" s="8" t="n"/>
    </row>
    <row r="168">
      <c r="A168" s="1" t="inlineStr">
        <is>
          <t>Cierre Caja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3" t="inlineStr">
        <is>
          <t>Del 13/01/2022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98" t="inlineStr">
        <is>
          <t>Cierre Caja</t>
        </is>
      </c>
      <c r="B170" s="98" t="inlineStr">
        <is>
          <t>Fecha</t>
        </is>
      </c>
      <c r="C170" s="98" t="inlineStr">
        <is>
          <t>Cajero</t>
        </is>
      </c>
      <c r="D170" s="98" t="inlineStr">
        <is>
          <t>Nro Voucher</t>
        </is>
      </c>
      <c r="E170" s="98" t="inlineStr">
        <is>
          <t>Nro Cuenta</t>
        </is>
      </c>
      <c r="F170" s="98" t="inlineStr">
        <is>
          <t>Tipo Ingreso</t>
        </is>
      </c>
      <c r="G170" s="99" t="n"/>
      <c r="H170" s="100" t="n"/>
      <c r="I170" s="98" t="inlineStr">
        <is>
          <t>TIPO DE INGRESO</t>
        </is>
      </c>
      <c r="J170" s="98" t="inlineStr">
        <is>
          <t>Cobrador</t>
        </is>
      </c>
    </row>
    <row r="171">
      <c r="A171" s="101" t="n"/>
      <c r="B171" s="101" t="n"/>
      <c r="C171" s="101" t="n"/>
      <c r="D171" s="101" t="n"/>
      <c r="E171" s="101" t="n"/>
      <c r="F171" s="4" t="inlineStr">
        <is>
          <t>EFECTIVO</t>
        </is>
      </c>
      <c r="G171" s="4" t="inlineStr">
        <is>
          <t>CHEQUE</t>
        </is>
      </c>
      <c r="H171" s="4" t="inlineStr">
        <is>
          <t>TRANSFERENCIA</t>
        </is>
      </c>
      <c r="I171" s="101" t="n"/>
      <c r="J171" s="101" t="n"/>
    </row>
    <row r="172">
      <c r="A172" s="5" t="inlineStr">
        <is>
          <t>CCAJ-SR27/9/2023</t>
        </is>
      </c>
      <c r="B172" s="6" t="n">
        <v>44939.73623572916</v>
      </c>
      <c r="C172" s="5" t="inlineStr">
        <is>
          <t>3106 FABIOLA NAVA - CAJA</t>
        </is>
      </c>
      <c r="D172" s="7" t="n"/>
      <c r="E172" s="8" t="n"/>
      <c r="G172" s="9" t="n">
        <v>3431.92</v>
      </c>
      <c r="I172" s="10" t="inlineStr">
        <is>
          <t>CHEQUE</t>
        </is>
      </c>
      <c r="J172" s="5" t="inlineStr">
        <is>
          <t>3144 WILSON ORLANDO CASILLAS ROBLES</t>
        </is>
      </c>
    </row>
    <row r="173">
      <c r="A173" s="5" t="inlineStr">
        <is>
          <t>CCAJ-SR27/9/2023</t>
        </is>
      </c>
      <c r="B173" s="6" t="n">
        <v>44939.73623572916</v>
      </c>
      <c r="C173" s="5" t="inlineStr">
        <is>
          <t>3106 FABIOLA NAVA - CAJA</t>
        </is>
      </c>
      <c r="D173" s="15" t="n">
        <v>45133108585</v>
      </c>
      <c r="E173" s="8" t="inlineStr">
        <is>
          <t>BISA-100070065</t>
        </is>
      </c>
      <c r="H173" s="9" t="n">
        <v>521.1</v>
      </c>
      <c r="I173" s="5" t="inlineStr">
        <is>
          <t>DEPÓSITO BANCARIO</t>
        </is>
      </c>
      <c r="J173" s="8" t="inlineStr">
        <is>
          <t>3365 FELIX VILLCA VILLCA</t>
        </is>
      </c>
    </row>
    <row r="174">
      <c r="A174" s="5" t="inlineStr">
        <is>
          <t>CCAJ-SR27/9/2023</t>
        </is>
      </c>
      <c r="B174" s="6" t="n">
        <v>44939.73623572916</v>
      </c>
      <c r="C174" s="5" t="inlineStr">
        <is>
          <t>3106 FABIOLA NAVA - CAJA</t>
        </is>
      </c>
      <c r="D174" s="15" t="n">
        <v>45153102387</v>
      </c>
      <c r="E174" s="8" t="inlineStr">
        <is>
          <t>BISA-100070065</t>
        </is>
      </c>
      <c r="H174" s="9" t="n">
        <v>240</v>
      </c>
      <c r="I174" s="5" t="inlineStr">
        <is>
          <t>DEPÓSITO BANCARIO</t>
        </is>
      </c>
      <c r="J174" s="8" t="inlineStr">
        <is>
          <t>3365 FELIX VILLCA VILLCA</t>
        </is>
      </c>
    </row>
    <row r="175">
      <c r="A175" s="5" t="inlineStr">
        <is>
          <t>CCAJ-SR27/9/2023</t>
        </is>
      </c>
      <c r="B175" s="6" t="n">
        <v>44939.73623572916</v>
      </c>
      <c r="C175" s="5" t="inlineStr">
        <is>
          <t>3106 FABIOLA NAVA - CAJA</t>
        </is>
      </c>
      <c r="D175" s="15" t="n">
        <v>45163196415</v>
      </c>
      <c r="E175" s="8" t="inlineStr">
        <is>
          <t>BISA-100070065</t>
        </is>
      </c>
      <c r="H175" s="9" t="n">
        <v>238.4</v>
      </c>
      <c r="I175" s="5" t="inlineStr">
        <is>
          <t>DEPÓSITO BANCARIO</t>
        </is>
      </c>
      <c r="J175" s="8" t="inlineStr">
        <is>
          <t>3365 FELIX VILLCA VILLCA</t>
        </is>
      </c>
    </row>
    <row r="176">
      <c r="A176" s="5" t="inlineStr">
        <is>
          <t>CCAJ-SR27/9/2023</t>
        </is>
      </c>
      <c r="B176" s="6" t="n">
        <v>44939.73623572916</v>
      </c>
      <c r="C176" s="5" t="inlineStr">
        <is>
          <t>3106 FABIOLA NAVA - CAJA</t>
        </is>
      </c>
      <c r="D176" s="15" t="n">
        <v>45113258820</v>
      </c>
      <c r="E176" s="8" t="inlineStr">
        <is>
          <t>BISA-100070065</t>
        </is>
      </c>
      <c r="H176" s="9" t="n">
        <v>1041.36</v>
      </c>
      <c r="I176" s="5" t="inlineStr">
        <is>
          <t>DEPÓSITO BANCARIO</t>
        </is>
      </c>
      <c r="J176" s="5" t="inlineStr">
        <is>
          <t>3144 WILSON ORLANDO CASILLAS ROBLES</t>
        </is>
      </c>
    </row>
    <row r="177">
      <c r="A177" s="5" t="inlineStr">
        <is>
          <t>CCAJ-SR27/9/2023</t>
        </is>
      </c>
      <c r="B177" s="6" t="n">
        <v>44939.73623572916</v>
      </c>
      <c r="C177" s="5" t="inlineStr">
        <is>
          <t>3106 FABIOLA NAVA - CAJA</t>
        </is>
      </c>
      <c r="D177" s="15" t="n">
        <v>54310658697</v>
      </c>
      <c r="E177" s="8" t="inlineStr">
        <is>
          <t>BISA-100070065</t>
        </is>
      </c>
      <c r="H177" s="9" t="n">
        <v>8885.85</v>
      </c>
      <c r="I177" s="5" t="inlineStr">
        <is>
          <t>DEPÓSITO BANCARIO</t>
        </is>
      </c>
      <c r="J177" s="5" t="inlineStr">
        <is>
          <t>3144 WILSON ORLANDO CASILLAS ROBLES</t>
        </is>
      </c>
    </row>
    <row r="178">
      <c r="A178" s="5" t="inlineStr">
        <is>
          <t>CCAJ-SR27/9/2023</t>
        </is>
      </c>
      <c r="B178" s="6" t="n">
        <v>44939.73623572916</v>
      </c>
      <c r="C178" s="5" t="inlineStr">
        <is>
          <t>3106 FABIOLA NAVA - CAJA</t>
        </is>
      </c>
      <c r="D178" s="15" t="n">
        <v>45153104974</v>
      </c>
      <c r="E178" s="8" t="inlineStr">
        <is>
          <t>BISA-100070065</t>
        </is>
      </c>
      <c r="H178" s="9" t="n">
        <v>471.24</v>
      </c>
      <c r="I178" s="5" t="inlineStr">
        <is>
          <t>DEPÓSITO BANCARIO</t>
        </is>
      </c>
      <c r="J178" s="5" t="inlineStr">
        <is>
          <t>3118 PAOLA LESLY CARMONA GARCIA</t>
        </is>
      </c>
    </row>
    <row r="179">
      <c r="A179" s="5" t="inlineStr">
        <is>
          <t>CCAJ-SR27/9/2023</t>
        </is>
      </c>
      <c r="B179" s="6" t="n">
        <v>44939.73623572916</v>
      </c>
      <c r="C179" s="5" t="inlineStr">
        <is>
          <t>3106 FABIOLA NAVA - CAJA</t>
        </is>
      </c>
      <c r="D179" s="15" t="n">
        <v>45153104951</v>
      </c>
      <c r="E179" s="8" t="inlineStr">
        <is>
          <t>BISA-100070065</t>
        </is>
      </c>
      <c r="H179" s="9" t="n">
        <v>5103.72</v>
      </c>
      <c r="I179" s="5" t="inlineStr">
        <is>
          <t>DEPÓSITO BANCARIO</t>
        </is>
      </c>
      <c r="J179" s="5" t="inlineStr">
        <is>
          <t>3144 WILSON ORLANDO CASILLAS ROBLES</t>
        </is>
      </c>
    </row>
    <row r="180">
      <c r="A180" s="5" t="inlineStr">
        <is>
          <t>CCAJ-SR27/9/2023</t>
        </is>
      </c>
      <c r="B180" s="6" t="n">
        <v>44939.73623572916</v>
      </c>
      <c r="C180" s="5" t="inlineStr">
        <is>
          <t>3106 FABIOLA NAVA - CAJA</t>
        </is>
      </c>
      <c r="D180" s="7" t="n"/>
      <c r="E180" s="8" t="n"/>
      <c r="F180" s="9" t="n">
        <v>69333</v>
      </c>
      <c r="I180" s="10" t="inlineStr">
        <is>
          <t>EFECTIVO</t>
        </is>
      </c>
      <c r="J180" s="5" t="inlineStr">
        <is>
          <t>3118 PAOLA LESLY CARMONA GARCIA</t>
        </is>
      </c>
    </row>
    <row r="181">
      <c r="A181" s="5" t="inlineStr">
        <is>
          <t>CCAJ-SR27/9/2023</t>
        </is>
      </c>
      <c r="B181" s="6" t="n">
        <v>44939.73623572916</v>
      </c>
      <c r="C181" s="5" t="inlineStr">
        <is>
          <t>3106 FABIOLA NAVA - CAJA</t>
        </is>
      </c>
      <c r="D181" s="7" t="n"/>
      <c r="E181" s="8" t="n"/>
      <c r="F181" s="9" t="n">
        <v>15696.2</v>
      </c>
      <c r="I181" s="10" t="inlineStr">
        <is>
          <t>EFECTIVO</t>
        </is>
      </c>
      <c r="J181" s="5" t="inlineStr">
        <is>
          <t>3144 WILSON ORLANDO CASILLAS ROBLES</t>
        </is>
      </c>
    </row>
    <row r="182">
      <c r="A182" s="5" t="inlineStr">
        <is>
          <t>CCAJ-SR27/9/2023</t>
        </is>
      </c>
      <c r="B182" s="6" t="n">
        <v>44939.73623572916</v>
      </c>
      <c r="C182" s="5" t="inlineStr">
        <is>
          <t>3106 FABIOLA NAVA - CAJA</t>
        </is>
      </c>
      <c r="D182" s="7" t="n"/>
      <c r="E182" s="8" t="n"/>
      <c r="F182" s="9" t="n">
        <v>4233.5</v>
      </c>
      <c r="I182" s="10" t="inlineStr">
        <is>
          <t>EFECTIVO</t>
        </is>
      </c>
      <c r="J182" s="8" t="inlineStr">
        <is>
          <t>3365 FELIX VILLCA VILLCA</t>
        </is>
      </c>
    </row>
    <row r="183">
      <c r="A183" s="5" t="inlineStr">
        <is>
          <t>CCAJ-SR27/9/2023</t>
        </is>
      </c>
      <c r="B183" s="6" t="n">
        <v>44939.73623572916</v>
      </c>
      <c r="C183" s="5" t="inlineStr">
        <is>
          <t>3106 FABIOLA NAVA - CAJA</t>
        </is>
      </c>
      <c r="D183" s="7" t="n"/>
      <c r="E183" s="8" t="n"/>
      <c r="F183" s="9" t="n">
        <v>13065.8</v>
      </c>
      <c r="I183" s="10" t="inlineStr">
        <is>
          <t>EFECTIVO</t>
        </is>
      </c>
      <c r="J183" s="8" t="inlineStr">
        <is>
          <t>4099 MANUEL SANCHEZ</t>
        </is>
      </c>
    </row>
    <row r="184">
      <c r="A184" s="11" t="inlineStr">
        <is>
          <t>SAP</t>
        </is>
      </c>
      <c r="B184" s="3" t="n"/>
      <c r="C184" s="3" t="n"/>
      <c r="D184" s="7" t="n"/>
      <c r="E184" s="8" t="n"/>
      <c r="F184" s="37">
        <f>SUM(F172:G183)</f>
        <v/>
      </c>
      <c r="H184" s="9" t="n"/>
      <c r="I184" s="5" t="n"/>
      <c r="J184" s="8" t="n"/>
    </row>
    <row r="185" ht="15.75" customHeight="1">
      <c r="A185" s="13" t="inlineStr">
        <is>
          <t>FECHA</t>
        </is>
      </c>
      <c r="B185" s="13" t="inlineStr">
        <is>
          <t>CIERRE DE CAJA</t>
        </is>
      </c>
      <c r="C185" s="13" t="inlineStr">
        <is>
          <t>IMPORTE</t>
        </is>
      </c>
      <c r="D185" s="14" t="n">
        <v>112603529</v>
      </c>
      <c r="E185" s="8" t="n"/>
      <c r="H185" s="9" t="n"/>
      <c r="I185" s="5" t="n"/>
      <c r="J185" s="8" t="n"/>
    </row>
    <row r="188">
      <c r="A188" s="1" t="inlineStr">
        <is>
          <t>Cierre Caja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3" t="inlineStr">
        <is>
          <t>Del 14/01/2022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98" t="inlineStr">
        <is>
          <t>Cierre Caja</t>
        </is>
      </c>
      <c r="B190" s="98" t="inlineStr">
        <is>
          <t>Fecha</t>
        </is>
      </c>
      <c r="C190" s="98" t="inlineStr">
        <is>
          <t>Cajero</t>
        </is>
      </c>
      <c r="D190" s="98" t="inlineStr">
        <is>
          <t>Nro Voucher</t>
        </is>
      </c>
      <c r="E190" s="98" t="inlineStr">
        <is>
          <t>Nro Cuenta</t>
        </is>
      </c>
      <c r="F190" s="98" t="inlineStr">
        <is>
          <t>Tipo Ingreso</t>
        </is>
      </c>
      <c r="G190" s="99" t="n"/>
      <c r="H190" s="100" t="n"/>
      <c r="I190" s="98" t="inlineStr">
        <is>
          <t>TIPO DE INGRESO</t>
        </is>
      </c>
      <c r="J190" s="98" t="inlineStr">
        <is>
          <t>Cobrador</t>
        </is>
      </c>
    </row>
    <row r="191">
      <c r="A191" s="101" t="n"/>
      <c r="B191" s="101" t="n"/>
      <c r="C191" s="101" t="n"/>
      <c r="D191" s="101" t="n"/>
      <c r="E191" s="101" t="n"/>
      <c r="F191" s="4" t="inlineStr">
        <is>
          <t>EFECTIVO</t>
        </is>
      </c>
      <c r="G191" s="4" t="inlineStr">
        <is>
          <t>CHEQUE</t>
        </is>
      </c>
      <c r="H191" s="4" t="inlineStr">
        <is>
          <t>TRANSFERENCIA</t>
        </is>
      </c>
      <c r="I191" s="101" t="n"/>
      <c r="J191" s="101" t="n"/>
    </row>
    <row r="192">
      <c r="A192" s="40" t="inlineStr">
        <is>
          <t>NO HUBO CIERRES DE CAJA, SABADO</t>
        </is>
      </c>
      <c r="B192" s="41" t="n"/>
      <c r="C192" s="42" t="n"/>
      <c r="D192" s="7" t="n"/>
      <c r="E192" s="8" t="n"/>
      <c r="F192" s="9" t="n"/>
      <c r="I192" s="10" t="n"/>
      <c r="J192" s="8" t="n"/>
    </row>
    <row r="193">
      <c r="A193" s="11" t="inlineStr">
        <is>
          <t>SAP</t>
        </is>
      </c>
      <c r="B193" s="3" t="n"/>
      <c r="C193" s="3" t="n"/>
      <c r="D193" s="7" t="n"/>
      <c r="E193" s="8" t="n"/>
      <c r="F193" s="9" t="n"/>
      <c r="I193" s="10" t="n"/>
      <c r="J193" s="8" t="n"/>
    </row>
    <row r="194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7" t="n"/>
      <c r="E194" s="8" t="n"/>
      <c r="F194" s="9" t="n"/>
      <c r="I194" s="10" t="n"/>
      <c r="J194" s="8" t="n"/>
    </row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16/01/2022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98" t="inlineStr">
        <is>
          <t>Cierre Caja</t>
        </is>
      </c>
      <c r="B199" s="98" t="inlineStr">
        <is>
          <t>Fecha</t>
        </is>
      </c>
      <c r="C199" s="98" t="inlineStr">
        <is>
          <t>Cajero</t>
        </is>
      </c>
      <c r="D199" s="98" t="inlineStr">
        <is>
          <t>Nro Voucher</t>
        </is>
      </c>
      <c r="E199" s="98" t="inlineStr">
        <is>
          <t>Nro Cuenta</t>
        </is>
      </c>
      <c r="F199" s="98" t="inlineStr">
        <is>
          <t>Tipo Ingreso</t>
        </is>
      </c>
      <c r="G199" s="99" t="n"/>
      <c r="H199" s="100" t="n"/>
      <c r="I199" s="98" t="inlineStr">
        <is>
          <t>TIPO DE INGRESO</t>
        </is>
      </c>
      <c r="J199" s="98" t="inlineStr">
        <is>
          <t>Cobrador</t>
        </is>
      </c>
    </row>
    <row r="200">
      <c r="A200" s="101" t="n"/>
      <c r="B200" s="101" t="n"/>
      <c r="C200" s="101" t="n"/>
      <c r="D200" s="101" t="n"/>
      <c r="E200" s="101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101" t="n"/>
      <c r="J200" s="101" t="n"/>
    </row>
    <row r="201">
      <c r="A201" s="5" t="inlineStr">
        <is>
          <t>CCAJ-SR27/10/2023</t>
        </is>
      </c>
      <c r="B201" s="6" t="n">
        <v>44942.69811740741</v>
      </c>
      <c r="C201" s="5" t="inlineStr">
        <is>
          <t>3106 FABIOLA NAVA - CAJA</t>
        </is>
      </c>
      <c r="D201" s="15" t="n">
        <v>45113259619</v>
      </c>
      <c r="E201" s="8" t="inlineStr">
        <is>
          <t>BISA-100070065</t>
        </is>
      </c>
      <c r="H201" s="9" t="n">
        <v>13722.83</v>
      </c>
      <c r="I201" s="5" t="inlineStr">
        <is>
          <t>DEPÓSITO BANCARIO</t>
        </is>
      </c>
      <c r="J201" s="8" t="inlineStr">
        <is>
          <t>3140 JUAN MAMANI MERMA</t>
        </is>
      </c>
    </row>
    <row r="202">
      <c r="A202" s="5" t="inlineStr">
        <is>
          <t>CCAJ-SR27/10/2023</t>
        </is>
      </c>
      <c r="B202" s="6" t="n">
        <v>44942.69811740741</v>
      </c>
      <c r="C202" s="5" t="inlineStr">
        <is>
          <t>3106 FABIOLA NAVA - CAJA</t>
        </is>
      </c>
      <c r="D202" s="15" t="n">
        <v>45163199527</v>
      </c>
      <c r="E202" s="8" t="inlineStr">
        <is>
          <t>BISA-100070065</t>
        </is>
      </c>
      <c r="H202" s="9" t="n">
        <v>821.9400000000001</v>
      </c>
      <c r="I202" s="5" t="inlineStr">
        <is>
          <t>DEPÓSITO BANCARIO</t>
        </is>
      </c>
      <c r="J202" s="8" t="inlineStr">
        <is>
          <t>3140 JUAN MAMANI MERMA</t>
        </is>
      </c>
    </row>
    <row r="203">
      <c r="A203" s="5" t="inlineStr">
        <is>
          <t>CCAJ-SR27/10/2023</t>
        </is>
      </c>
      <c r="B203" s="6" t="n">
        <v>44942.69811740741</v>
      </c>
      <c r="C203" s="5" t="inlineStr">
        <is>
          <t>3106 FABIOLA NAVA - CAJA</t>
        </is>
      </c>
      <c r="D203" s="15" t="n">
        <v>45163201197</v>
      </c>
      <c r="E203" s="8" t="inlineStr">
        <is>
          <t>BISA-100070065</t>
        </is>
      </c>
      <c r="H203" s="9" t="n">
        <v>1500</v>
      </c>
      <c r="I203" s="5" t="inlineStr">
        <is>
          <t>DEPÓSITO BANCARIO</t>
        </is>
      </c>
      <c r="J203" s="5" t="inlineStr">
        <is>
          <t>3118 PAOLA LESLY CARMONA GARCIA</t>
        </is>
      </c>
    </row>
    <row r="204">
      <c r="A204" s="5" t="inlineStr">
        <is>
          <t>CCAJ-SR27/10/2023</t>
        </is>
      </c>
      <c r="B204" s="6" t="n">
        <v>44942.69811740741</v>
      </c>
      <c r="C204" s="5" t="inlineStr">
        <is>
          <t>3106 FABIOLA NAVA - CAJA</t>
        </is>
      </c>
      <c r="D204" s="15" t="n">
        <v>45163201206</v>
      </c>
      <c r="E204" s="8" t="inlineStr">
        <is>
          <t>BISA-100070065</t>
        </is>
      </c>
      <c r="H204" s="9" t="n">
        <v>1500</v>
      </c>
      <c r="I204" s="5" t="inlineStr">
        <is>
          <t>DEPÓSITO BANCARIO</t>
        </is>
      </c>
      <c r="J204" s="5" t="inlineStr">
        <is>
          <t>3118 PAOLA LESLY CARMONA GARCIA</t>
        </is>
      </c>
    </row>
    <row r="205">
      <c r="A205" s="5" t="inlineStr">
        <is>
          <t>CCAJ-SR27/10/2023</t>
        </is>
      </c>
      <c r="B205" s="6" t="n">
        <v>44942.69811740741</v>
      </c>
      <c r="C205" s="5" t="inlineStr">
        <is>
          <t>3106 FABIOLA NAVA - CAJA</t>
        </is>
      </c>
      <c r="D205" s="15" t="n">
        <v>45163201213</v>
      </c>
      <c r="E205" s="8" t="inlineStr">
        <is>
          <t>BISA-100070065</t>
        </is>
      </c>
      <c r="H205" s="9" t="n">
        <v>1500</v>
      </c>
      <c r="I205" s="5" t="inlineStr">
        <is>
          <t>DEPÓSITO BANCARIO</t>
        </is>
      </c>
      <c r="J205" s="5" t="inlineStr">
        <is>
          <t>3118 PAOLA LESLY CARMONA GARCIA</t>
        </is>
      </c>
    </row>
    <row r="206">
      <c r="A206" s="5" t="inlineStr">
        <is>
          <t>CCAJ-SR27/10/2023</t>
        </is>
      </c>
      <c r="B206" s="6" t="n">
        <v>44942.69811740741</v>
      </c>
      <c r="C206" s="5" t="inlineStr">
        <is>
          <t>3106 FABIOLA NAVA - CAJA</t>
        </is>
      </c>
      <c r="D206" s="15" t="n">
        <v>45123243492</v>
      </c>
      <c r="E206" s="8" t="inlineStr">
        <is>
          <t>BISA-100070065</t>
        </is>
      </c>
      <c r="H206" s="9" t="n">
        <v>550</v>
      </c>
      <c r="I206" s="5" t="inlineStr">
        <is>
          <t>DEPÓSITO BANCARIO</t>
        </is>
      </c>
      <c r="J206" s="5" t="inlineStr">
        <is>
          <t>3118 PAOLA LESLY CARMONA GARCIA</t>
        </is>
      </c>
    </row>
    <row r="207">
      <c r="A207" s="5" t="inlineStr">
        <is>
          <t>CCAJ-SR27/10/2023</t>
        </is>
      </c>
      <c r="B207" s="6" t="n">
        <v>44942.69811740741</v>
      </c>
      <c r="C207" s="5" t="inlineStr">
        <is>
          <t>3106 FABIOLA NAVA - CAJA</t>
        </is>
      </c>
      <c r="D207" s="15" t="n">
        <v>54610663324</v>
      </c>
      <c r="E207" s="8" t="inlineStr">
        <is>
          <t>BISA-100070065</t>
        </is>
      </c>
      <c r="H207" s="9" t="n">
        <v>14496.75</v>
      </c>
      <c r="I207" s="5" t="inlineStr">
        <is>
          <t>DEPÓSITO BANCARIO</t>
        </is>
      </c>
      <c r="J207" s="5" t="inlineStr">
        <is>
          <t>3144 WILSON ORLANDO CASILLAS ROBLES</t>
        </is>
      </c>
    </row>
    <row r="208">
      <c r="A208" s="5" t="inlineStr">
        <is>
          <t>CCAJ-SR27/10/2023</t>
        </is>
      </c>
      <c r="B208" s="6" t="n">
        <v>44942.69811740741</v>
      </c>
      <c r="C208" s="5" t="inlineStr">
        <is>
          <t>3106 FABIOLA NAVA - CAJA</t>
        </is>
      </c>
      <c r="D208" s="15" t="n">
        <v>54110672044</v>
      </c>
      <c r="E208" s="8" t="inlineStr">
        <is>
          <t>BISA-100070065</t>
        </is>
      </c>
      <c r="H208" s="9" t="n">
        <v>377.59</v>
      </c>
      <c r="I208" s="5" t="inlineStr">
        <is>
          <t>DEPÓSITO BANCARIO</t>
        </is>
      </c>
      <c r="J208" s="5" t="inlineStr">
        <is>
          <t>3144 WILSON ORLANDO CASILLAS ROBLES</t>
        </is>
      </c>
    </row>
    <row r="209">
      <c r="A209" s="5" t="inlineStr">
        <is>
          <t>CCAJ-SR27/10/2023</t>
        </is>
      </c>
      <c r="B209" s="6" t="n">
        <v>44942.69811740741</v>
      </c>
      <c r="C209" s="5" t="inlineStr">
        <is>
          <t>3106 FABIOLA NAVA - CAJA</t>
        </is>
      </c>
      <c r="D209" s="15" t="n">
        <v>54510661844</v>
      </c>
      <c r="E209" s="8" t="inlineStr">
        <is>
          <t>BISA-100070065</t>
        </is>
      </c>
      <c r="H209" s="9" t="n">
        <v>10375.68</v>
      </c>
      <c r="I209" s="5" t="inlineStr">
        <is>
          <t>DEPÓSITO BANCARIO</t>
        </is>
      </c>
      <c r="J209" s="5" t="inlineStr">
        <is>
          <t>3144 WILSON ORLANDO CASILLAS ROBLES</t>
        </is>
      </c>
    </row>
    <row r="210">
      <c r="A210" s="5" t="inlineStr">
        <is>
          <t>CCAJ-SR27/10/2023</t>
        </is>
      </c>
      <c r="B210" s="6" t="n">
        <v>44942.69811740741</v>
      </c>
      <c r="C210" s="5" t="inlineStr">
        <is>
          <t>3106 FABIOLA NAVA - CAJA</t>
        </is>
      </c>
      <c r="D210" s="15" t="n">
        <v>45153110592</v>
      </c>
      <c r="E210" s="8" t="inlineStr">
        <is>
          <t>BISA-100070065</t>
        </is>
      </c>
      <c r="H210" s="9" t="n">
        <v>21951.79</v>
      </c>
      <c r="I210" s="5" t="inlineStr">
        <is>
          <t>DEPÓSITO BANCARIO</t>
        </is>
      </c>
      <c r="J210" s="5" t="inlineStr">
        <is>
          <t>3144 WILSON ORLANDO CASILLAS ROBLES</t>
        </is>
      </c>
    </row>
    <row r="211">
      <c r="A211" s="5" t="inlineStr">
        <is>
          <t>CCAJ-SR27/10/202</t>
        </is>
      </c>
      <c r="B211" s="6" t="n">
        <v>44942.69811740741</v>
      </c>
      <c r="C211" s="5" t="inlineStr">
        <is>
          <t>3106 FABIOLA NAVA - CAJA</t>
        </is>
      </c>
      <c r="D211" s="7" t="n"/>
      <c r="E211" s="8" t="n"/>
      <c r="F211" s="9" t="n">
        <v>1970.5</v>
      </c>
      <c r="I211" s="10" t="inlineStr">
        <is>
          <t>EFECTIVO</t>
        </is>
      </c>
      <c r="J211" s="5" t="inlineStr">
        <is>
          <t>4219 HUMBERTO HURTADO - T01</t>
        </is>
      </c>
    </row>
    <row r="212">
      <c r="A212" s="5" t="inlineStr">
        <is>
          <t>CCAJ-SR27/10/2023</t>
        </is>
      </c>
      <c r="B212" s="6" t="n">
        <v>44942.69811740741</v>
      </c>
      <c r="C212" s="5" t="inlineStr">
        <is>
          <t>3106 FABIOLA NAVA - CAJA</t>
        </is>
      </c>
      <c r="D212" s="7" t="n"/>
      <c r="E212" s="8" t="n"/>
      <c r="F212" s="9" t="n">
        <v>80326.7</v>
      </c>
      <c r="I212" s="10" t="inlineStr">
        <is>
          <t>EFECTIVO</t>
        </is>
      </c>
      <c r="J212" s="5" t="inlineStr">
        <is>
          <t>3118 PAOLA LESLY CARMONA GARCIA</t>
        </is>
      </c>
    </row>
    <row r="213">
      <c r="A213" s="5" t="inlineStr">
        <is>
          <t>CCAJ-SR27/10/2023</t>
        </is>
      </c>
      <c r="B213" s="6" t="n">
        <v>44942.69811740741</v>
      </c>
      <c r="C213" s="5" t="inlineStr">
        <is>
          <t>3106 FABIOLA NAVA - CAJA</t>
        </is>
      </c>
      <c r="D213" s="7" t="n"/>
      <c r="E213" s="8" t="n"/>
      <c r="F213" s="9" t="n">
        <v>59156.6</v>
      </c>
      <c r="I213" s="10" t="inlineStr">
        <is>
          <t>EFECTIVO</t>
        </is>
      </c>
      <c r="J213" s="8" t="inlineStr">
        <is>
          <t>3140 JUAN MAMANI MERMA</t>
        </is>
      </c>
    </row>
    <row r="214">
      <c r="A214" s="5" t="inlineStr">
        <is>
          <t>CCAJ-SR27/10/2023</t>
        </is>
      </c>
      <c r="B214" s="6" t="n">
        <v>44942.69811740741</v>
      </c>
      <c r="C214" s="5" t="inlineStr">
        <is>
          <t>3106 FABIOLA NAVA - CAJA</t>
        </is>
      </c>
      <c r="D214" s="7" t="n"/>
      <c r="E214" s="8" t="n"/>
      <c r="F214" s="9" t="n">
        <v>27070.9</v>
      </c>
      <c r="I214" s="10" t="inlineStr">
        <is>
          <t>EFECTIVO</t>
        </is>
      </c>
      <c r="J214" s="5" t="inlineStr">
        <is>
          <t>3144 WILSON ORLANDO CASILLAS ROBLES</t>
        </is>
      </c>
    </row>
    <row r="215">
      <c r="A215" s="5" t="inlineStr">
        <is>
          <t>CCAJ-SR27/10/2023</t>
        </is>
      </c>
      <c r="B215" s="6" t="n">
        <v>44942.69811740741</v>
      </c>
      <c r="C215" s="5" t="inlineStr">
        <is>
          <t>3106 FABIOLA NAVA - CAJA</t>
        </is>
      </c>
      <c r="D215" s="7" t="n"/>
      <c r="E215" s="8" t="n"/>
      <c r="F215" s="9" t="n">
        <v>7530.1</v>
      </c>
      <c r="I215" s="10" t="inlineStr">
        <is>
          <t>EFECTIVO</t>
        </is>
      </c>
      <c r="J215" s="8" t="inlineStr">
        <is>
          <t>3365 FELIX VILLCA VILLCA</t>
        </is>
      </c>
    </row>
    <row r="216">
      <c r="A216" s="5" t="inlineStr">
        <is>
          <t>CCAJ-SR27/10/2023</t>
        </is>
      </c>
      <c r="B216" s="6" t="n">
        <v>44942.69811740741</v>
      </c>
      <c r="C216" s="5" t="inlineStr">
        <is>
          <t>3106 FABIOLA NAVA - CAJA</t>
        </is>
      </c>
      <c r="D216" s="7" t="n"/>
      <c r="E216" s="8" t="n"/>
      <c r="F216" s="9" t="n">
        <v>30673.1</v>
      </c>
      <c r="I216" s="10" t="inlineStr">
        <is>
          <t>EFECTIVO</t>
        </is>
      </c>
      <c r="J216" s="8" t="inlineStr">
        <is>
          <t>4099 MANUEL SANCHEZ</t>
        </is>
      </c>
    </row>
    <row r="217">
      <c r="A217" s="5" t="inlineStr">
        <is>
          <t>CCAJ-SR27/10/2023</t>
        </is>
      </c>
      <c r="B217" s="6" t="n">
        <v>44942.69811740741</v>
      </c>
      <c r="C217" s="5" t="inlineStr">
        <is>
          <t>3106 FABIOLA NAVA - CAJA</t>
        </is>
      </c>
      <c r="D217" s="7" t="n"/>
      <c r="E217" s="8" t="n"/>
      <c r="F217" s="9" t="n">
        <v>4024</v>
      </c>
      <c r="I217" s="10" t="inlineStr">
        <is>
          <t>EFECTIVO</t>
        </is>
      </c>
      <c r="J217" s="5" t="inlineStr">
        <is>
          <t>4219 HUMBERTO HURTADO - T02</t>
        </is>
      </c>
    </row>
    <row r="218">
      <c r="A218" s="11" t="inlineStr">
        <is>
          <t>SAP</t>
        </is>
      </c>
      <c r="B218" s="3" t="n"/>
      <c r="C218" s="3" t="n"/>
      <c r="D218" s="7" t="n"/>
      <c r="E218" s="8" t="n"/>
      <c r="F218" s="37">
        <f>SUM(F201:G217)</f>
        <v/>
      </c>
      <c r="H218" s="9" t="n"/>
      <c r="I218" s="10" t="n"/>
      <c r="J218" s="5" t="n"/>
    </row>
    <row r="219" ht="15.75" customHeight="1">
      <c r="A219" s="13" t="inlineStr">
        <is>
          <t>FECHA</t>
        </is>
      </c>
      <c r="B219" s="13" t="inlineStr">
        <is>
          <t>CIERRE DE CAJA</t>
        </is>
      </c>
      <c r="C219" s="13" t="inlineStr">
        <is>
          <t>IMPORTE</t>
        </is>
      </c>
      <c r="D219" s="14" t="n">
        <v>112616998</v>
      </c>
      <c r="E219" s="8" t="n"/>
      <c r="H219" s="9" t="n"/>
      <c r="I219" s="10" t="n"/>
      <c r="J219" s="5" t="n"/>
    </row>
    <row r="222">
      <c r="A222" s="1" t="inlineStr">
        <is>
          <t>Cierre Caja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3" t="inlineStr">
        <is>
          <t>Del 17/01/2022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98" t="inlineStr">
        <is>
          <t>Cierre Caja</t>
        </is>
      </c>
      <c r="B224" s="98" t="inlineStr">
        <is>
          <t>Fecha</t>
        </is>
      </c>
      <c r="C224" s="98" t="inlineStr">
        <is>
          <t>Cajero</t>
        </is>
      </c>
      <c r="D224" s="98" t="inlineStr">
        <is>
          <t>Nro Voucher</t>
        </is>
      </c>
      <c r="E224" s="98" t="inlineStr">
        <is>
          <t>Nro Cuenta</t>
        </is>
      </c>
      <c r="F224" s="98" t="inlineStr">
        <is>
          <t>Tipo Ingreso</t>
        </is>
      </c>
      <c r="G224" s="99" t="n"/>
      <c r="H224" s="100" t="n"/>
      <c r="I224" s="98" t="inlineStr">
        <is>
          <t>TIPO DE INGRESO</t>
        </is>
      </c>
      <c r="J224" s="98" t="inlineStr">
        <is>
          <t>Cobrador</t>
        </is>
      </c>
    </row>
    <row r="225">
      <c r="A225" s="101" t="n"/>
      <c r="B225" s="101" t="n"/>
      <c r="C225" s="101" t="n"/>
      <c r="D225" s="101" t="n"/>
      <c r="E225" s="101" t="n"/>
      <c r="F225" s="4" t="inlineStr">
        <is>
          <t>EFECTIVO</t>
        </is>
      </c>
      <c r="G225" s="4" t="inlineStr">
        <is>
          <t>CHEQUE</t>
        </is>
      </c>
      <c r="H225" s="4" t="inlineStr">
        <is>
          <t>TRANSFERENCIA</t>
        </is>
      </c>
      <c r="I225" s="101" t="n"/>
      <c r="J225" s="101" t="n"/>
    </row>
    <row r="226">
      <c r="A226" s="5" t="inlineStr">
        <is>
          <t>CCAJ-SR27/11/2023</t>
        </is>
      </c>
      <c r="B226" s="6" t="n">
        <v>44943.76371304398</v>
      </c>
      <c r="C226" s="5" t="inlineStr">
        <is>
          <t>3106 FABIOLA NAVA - CAJA</t>
        </is>
      </c>
      <c r="D226" s="15" t="n">
        <v>45133117128</v>
      </c>
      <c r="E226" s="8" t="inlineStr">
        <is>
          <t>BISA-100070065</t>
        </is>
      </c>
      <c r="H226" s="9" t="n">
        <v>1147.24</v>
      </c>
      <c r="I226" s="5" t="inlineStr">
        <is>
          <t>DEPÓSITO BANCARIO</t>
        </is>
      </c>
      <c r="J226" s="5" t="inlineStr">
        <is>
          <t>3144 WILSON ORLANDO CASILLAS ROBLES</t>
        </is>
      </c>
    </row>
    <row r="227">
      <c r="A227" s="5" t="inlineStr">
        <is>
          <t>CCAJ-SR27/11/2023</t>
        </is>
      </c>
      <c r="B227" s="6" t="n">
        <v>44943.76371304398</v>
      </c>
      <c r="C227" s="5" t="inlineStr">
        <is>
          <t>3106 FABIOLA NAVA - CAJA</t>
        </is>
      </c>
      <c r="D227" s="15" t="n">
        <v>45113267246</v>
      </c>
      <c r="E227" s="8" t="inlineStr">
        <is>
          <t>BISA-100070065</t>
        </is>
      </c>
      <c r="H227" s="9" t="n">
        <v>5349.17</v>
      </c>
      <c r="I227" s="5" t="inlineStr">
        <is>
          <t>DEPÓSITO BANCARIO</t>
        </is>
      </c>
      <c r="J227" s="5" t="inlineStr">
        <is>
          <t>3144 WILSON ORLANDO CASILLAS ROBLES</t>
        </is>
      </c>
    </row>
    <row r="228">
      <c r="A228" s="5" t="inlineStr">
        <is>
          <t>CCAJ-SR27/11/2023</t>
        </is>
      </c>
      <c r="B228" s="6" t="n">
        <v>44943.76371304398</v>
      </c>
      <c r="C228" s="5" t="inlineStr">
        <is>
          <t>3106 FABIOLA NAVA - CAJA</t>
        </is>
      </c>
      <c r="D228" s="15" t="n">
        <v>54310660664</v>
      </c>
      <c r="E228" s="8" t="inlineStr">
        <is>
          <t>BISA-100070065</t>
        </is>
      </c>
      <c r="H228" s="9" t="n">
        <v>9691.33</v>
      </c>
      <c r="I228" s="5" t="inlineStr">
        <is>
          <t>DEPÓSITO BANCARIO</t>
        </is>
      </c>
      <c r="J228" s="5" t="inlineStr">
        <is>
          <t>3144 WILSON ORLANDO CASILLAS ROBLES</t>
        </is>
      </c>
    </row>
    <row r="229">
      <c r="A229" s="5" t="inlineStr">
        <is>
          <t>CCAJ-SR27/11/202</t>
        </is>
      </c>
      <c r="B229" s="6" t="n">
        <v>44943.76371304398</v>
      </c>
      <c r="C229" s="5" t="inlineStr">
        <is>
          <t>3106 FABIOLA NAVA - CAJA</t>
        </is>
      </c>
      <c r="D229" s="7" t="n"/>
      <c r="E229" s="8" t="n"/>
      <c r="F229" s="9" t="n">
        <v>49557.2</v>
      </c>
      <c r="I229" s="10" t="inlineStr">
        <is>
          <t>EFECTIVO</t>
        </is>
      </c>
      <c r="J229" s="5" t="inlineStr">
        <is>
          <t>3144 WILSON ORLANDO CASILLAS ROBLES</t>
        </is>
      </c>
    </row>
    <row r="230">
      <c r="A230" s="5" t="inlineStr">
        <is>
          <t>CCAJ-SR27/11/2023</t>
        </is>
      </c>
      <c r="B230" s="6" t="n">
        <v>44943.76371304398</v>
      </c>
      <c r="C230" s="5" t="inlineStr">
        <is>
          <t>3106 FABIOLA NAVA - CAJA</t>
        </is>
      </c>
      <c r="D230" s="7" t="n"/>
      <c r="E230" s="8" t="n"/>
      <c r="F230" s="9" t="n">
        <v>15893.9</v>
      </c>
      <c r="I230" s="10" t="inlineStr">
        <is>
          <t>EFECTIVO</t>
        </is>
      </c>
      <c r="J230" s="5" t="inlineStr">
        <is>
          <t>3118 PAOLA LESLY CARMONA GARCIA</t>
        </is>
      </c>
    </row>
    <row r="231">
      <c r="A231" s="5" t="inlineStr">
        <is>
          <t>CCAJ-SR27/11/2023</t>
        </is>
      </c>
      <c r="B231" s="6" t="n">
        <v>44943.76371304398</v>
      </c>
      <c r="C231" s="5" t="inlineStr">
        <is>
          <t>3106 FABIOLA NAVA - CAJA</t>
        </is>
      </c>
      <c r="D231" s="7" t="n"/>
      <c r="E231" s="8" t="n"/>
      <c r="F231" s="9" t="n">
        <v>5334.7</v>
      </c>
      <c r="I231" s="10" t="inlineStr">
        <is>
          <t>EFECTIVO</t>
        </is>
      </c>
      <c r="J231" s="8" t="inlineStr">
        <is>
          <t>3365 FELIX VILLCA VILLCA</t>
        </is>
      </c>
    </row>
    <row r="232">
      <c r="A232" s="11" t="inlineStr">
        <is>
          <t>SAP</t>
        </is>
      </c>
      <c r="B232" s="3" t="n"/>
      <c r="C232" s="3" t="n"/>
      <c r="D232" s="7" t="n"/>
      <c r="E232" s="8" t="n"/>
      <c r="F232" s="37">
        <f>SUM(F226:G231)</f>
        <v/>
      </c>
      <c r="G232" s="9" t="n"/>
      <c r="I232" s="10" t="n"/>
      <c r="J232" s="5" t="n"/>
    </row>
    <row r="233" ht="15.75" customHeight="1">
      <c r="A233" s="13" t="inlineStr">
        <is>
          <t>FECHA</t>
        </is>
      </c>
      <c r="B233" s="13" t="inlineStr">
        <is>
          <t>CIERRE DE CAJA</t>
        </is>
      </c>
      <c r="C233" s="13" t="inlineStr">
        <is>
          <t>IMPORTE</t>
        </is>
      </c>
      <c r="D233" s="14" t="n">
        <v>112617023</v>
      </c>
      <c r="E233" s="8" t="n"/>
      <c r="G233" s="9" t="n"/>
      <c r="I233" s="10" t="n"/>
      <c r="J233" s="5" t="n"/>
    </row>
    <row r="236">
      <c r="A236" s="1" t="inlineStr">
        <is>
          <t>Cierre Caja</t>
        </is>
      </c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3" t="inlineStr">
        <is>
          <t>Del 18/01/2022</t>
        </is>
      </c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98" t="inlineStr">
        <is>
          <t>Cierre Caja</t>
        </is>
      </c>
      <c r="B238" s="98" t="inlineStr">
        <is>
          <t>Fecha</t>
        </is>
      </c>
      <c r="C238" s="98" t="inlineStr">
        <is>
          <t>Cajero</t>
        </is>
      </c>
      <c r="D238" s="98" t="inlineStr">
        <is>
          <t>Nro Voucher</t>
        </is>
      </c>
      <c r="E238" s="98" t="inlineStr">
        <is>
          <t>Nro Cuenta</t>
        </is>
      </c>
      <c r="F238" s="98" t="inlineStr">
        <is>
          <t>Tipo Ingreso</t>
        </is>
      </c>
      <c r="G238" s="99" t="n"/>
      <c r="H238" s="100" t="n"/>
      <c r="I238" s="98" t="inlineStr">
        <is>
          <t>TIPO DE INGRESO</t>
        </is>
      </c>
      <c r="J238" s="98" t="inlineStr">
        <is>
          <t>Cobrador</t>
        </is>
      </c>
    </row>
    <row r="239">
      <c r="A239" s="101" t="n"/>
      <c r="B239" s="101" t="n"/>
      <c r="C239" s="101" t="n"/>
      <c r="D239" s="101" t="n"/>
      <c r="E239" s="101" t="n"/>
      <c r="F239" s="4" t="inlineStr">
        <is>
          <t>EFECTIVO</t>
        </is>
      </c>
      <c r="G239" s="4" t="inlineStr">
        <is>
          <t>CHEQUE</t>
        </is>
      </c>
      <c r="H239" s="4" t="inlineStr">
        <is>
          <t>TRANSFERENCIA</t>
        </is>
      </c>
      <c r="I239" s="101" t="n"/>
      <c r="J239" s="101" t="n"/>
    </row>
    <row r="240">
      <c r="A240" s="5" t="inlineStr">
        <is>
          <t>CCAJ-SR27/12/2023</t>
        </is>
      </c>
      <c r="B240" s="6" t="n">
        <v>44944.73026866898</v>
      </c>
      <c r="C240" s="5" t="inlineStr">
        <is>
          <t>3106 FABIOLA NAVA - CAJA</t>
        </is>
      </c>
      <c r="D240" s="15" t="n">
        <v>45123248533</v>
      </c>
      <c r="E240" s="8" t="inlineStr">
        <is>
          <t>BISA-100070065</t>
        </is>
      </c>
      <c r="H240" s="9" t="n">
        <v>4500</v>
      </c>
      <c r="I240" s="5" t="inlineStr">
        <is>
          <t>DEPÓSITO BANCARIO</t>
        </is>
      </c>
      <c r="J240" s="8" t="inlineStr">
        <is>
          <t>3365 FELIX VILLCA VILLCA</t>
        </is>
      </c>
    </row>
    <row r="241">
      <c r="A241" s="5" t="inlineStr">
        <is>
          <t>CCAJ-SR27/12/2023</t>
        </is>
      </c>
      <c r="B241" s="6" t="n">
        <v>44944.73026866898</v>
      </c>
      <c r="C241" s="5" t="inlineStr">
        <is>
          <t>3106 FABIOLA NAVA - CAJA</t>
        </is>
      </c>
      <c r="D241" s="15" t="n">
        <v>45163207231</v>
      </c>
      <c r="E241" s="8" t="inlineStr">
        <is>
          <t>BISA-100070065</t>
        </is>
      </c>
      <c r="H241" s="9" t="n">
        <v>204.82</v>
      </c>
      <c r="I241" s="5" t="inlineStr">
        <is>
          <t>DEPÓSITO BANCARIO</t>
        </is>
      </c>
      <c r="J241" s="8" t="inlineStr">
        <is>
          <t>4099 MANUEL SANCHEZ</t>
        </is>
      </c>
    </row>
    <row r="242">
      <c r="A242" s="5" t="inlineStr">
        <is>
          <t>CCAJ-SR27/12/2023</t>
        </is>
      </c>
      <c r="B242" s="6" t="n">
        <v>44944.73026866898</v>
      </c>
      <c r="C242" s="5" t="inlineStr">
        <is>
          <t>3106 FABIOLA NAVA - CAJA</t>
        </is>
      </c>
      <c r="D242" s="7" t="n"/>
      <c r="E242" s="8" t="n"/>
      <c r="F242" s="9" t="n">
        <v>12065.9</v>
      </c>
      <c r="I242" s="10" t="inlineStr">
        <is>
          <t>EFECTIVO</t>
        </is>
      </c>
      <c r="J242" s="5" t="inlineStr">
        <is>
          <t>3118 PAOLA LESLY CARMONA GARCIA</t>
        </is>
      </c>
    </row>
    <row r="243">
      <c r="A243" s="5" t="inlineStr">
        <is>
          <t>CCAJ-SR27/12/2023</t>
        </is>
      </c>
      <c r="B243" s="6" t="n">
        <v>44944.73026866898</v>
      </c>
      <c r="C243" s="5" t="inlineStr">
        <is>
          <t>3106 FABIOLA NAVA - CAJA</t>
        </is>
      </c>
      <c r="D243" s="7" t="n"/>
      <c r="E243" s="8" t="n"/>
      <c r="F243" s="9" t="n">
        <v>7861.6</v>
      </c>
      <c r="I243" s="10" t="inlineStr">
        <is>
          <t>EFECTIVO</t>
        </is>
      </c>
      <c r="J243" s="5" t="inlineStr">
        <is>
          <t>3144 WILSON ORLANDO CASILLAS ROBLES</t>
        </is>
      </c>
    </row>
    <row r="244">
      <c r="A244" s="5" t="inlineStr">
        <is>
          <t>CCAJ-SR27/12/2023</t>
        </is>
      </c>
      <c r="B244" s="6" t="n">
        <v>44944.73026866898</v>
      </c>
      <c r="C244" s="5" t="inlineStr">
        <is>
          <t>3106 FABIOLA NAVA - CAJA</t>
        </is>
      </c>
      <c r="D244" s="7" t="n"/>
      <c r="E244" s="8" t="n"/>
      <c r="F244" s="9" t="n">
        <v>19882.3</v>
      </c>
      <c r="I244" s="10" t="inlineStr">
        <is>
          <t>EFECTIVO</t>
        </is>
      </c>
      <c r="J244" s="8" t="inlineStr">
        <is>
          <t>3365 FELIX VILLCA VILLCA</t>
        </is>
      </c>
    </row>
    <row r="245">
      <c r="A245" s="5" t="inlineStr">
        <is>
          <t>CCAJ-SR27/12/2023</t>
        </is>
      </c>
      <c r="B245" s="6" t="n">
        <v>44944.73026866898</v>
      </c>
      <c r="C245" s="5" t="inlineStr">
        <is>
          <t>3106 FABIOLA NAVA - CAJA</t>
        </is>
      </c>
      <c r="D245" s="7" t="n"/>
      <c r="E245" s="8" t="n"/>
      <c r="F245" s="9" t="n">
        <v>4642.7</v>
      </c>
      <c r="I245" s="10" t="inlineStr">
        <is>
          <t>EFECTIVO</t>
        </is>
      </c>
      <c r="J245" s="8" t="inlineStr">
        <is>
          <t>4099 MANUEL SANCHEZ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F246" s="54">
        <f>SUM(F240:G245)</f>
        <v/>
      </c>
      <c r="I246" s="10" t="n"/>
      <c r="J246" s="5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14" t="n">
        <v>112636343</v>
      </c>
      <c r="E247" s="8" t="n"/>
      <c r="F247" s="9" t="n"/>
      <c r="I247" s="10" t="n"/>
      <c r="J247" s="5" t="n"/>
    </row>
    <row r="248">
      <c r="A248" s="5" t="n"/>
      <c r="B248" s="6" t="n"/>
      <c r="C248" s="5" t="n"/>
      <c r="D248" s="7" t="n"/>
      <c r="E248" s="8" t="n"/>
      <c r="F248" s="9" t="n"/>
      <c r="I248" s="10" t="n"/>
      <c r="J248" s="5" t="n"/>
    </row>
    <row r="249">
      <c r="A249" s="5" t="n"/>
      <c r="B249" s="6" t="n"/>
      <c r="C249" s="5" t="n"/>
      <c r="D249" s="7" t="n"/>
      <c r="E249" s="8" t="n"/>
      <c r="F249" s="9" t="n"/>
      <c r="I249" s="10" t="n"/>
      <c r="J249" s="5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19/01/2022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8" t="inlineStr">
        <is>
          <t>Cierre Caja</t>
        </is>
      </c>
      <c r="B252" s="98" t="inlineStr">
        <is>
          <t>Fecha</t>
        </is>
      </c>
      <c r="C252" s="98" t="inlineStr">
        <is>
          <t>Cajero</t>
        </is>
      </c>
      <c r="D252" s="98" t="inlineStr">
        <is>
          <t>Nro Voucher</t>
        </is>
      </c>
      <c r="E252" s="98" t="inlineStr">
        <is>
          <t>Nro Cuenta</t>
        </is>
      </c>
      <c r="F252" s="98" t="inlineStr">
        <is>
          <t>Tipo Ingreso</t>
        </is>
      </c>
      <c r="G252" s="99" t="n"/>
      <c r="H252" s="100" t="n"/>
      <c r="I252" s="98" t="inlineStr">
        <is>
          <t>TIPO DE INGRESO</t>
        </is>
      </c>
      <c r="J252" s="98" t="inlineStr">
        <is>
          <t>Cobrador</t>
        </is>
      </c>
    </row>
    <row r="253">
      <c r="A253" s="101" t="n"/>
      <c r="B253" s="101" t="n"/>
      <c r="C253" s="101" t="n"/>
      <c r="D253" s="101" t="n"/>
      <c r="E253" s="101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101" t="n"/>
      <c r="J253" s="101" t="n"/>
    </row>
    <row r="254">
      <c r="A254" s="5" t="inlineStr">
        <is>
          <t>CCAJ-SR27/13/2023</t>
        </is>
      </c>
      <c r="B254" s="6" t="n">
        <v>44945.74736590277</v>
      </c>
      <c r="C254" s="5" t="inlineStr">
        <is>
          <t>3106 FABIOLA NAVA - CAJA</t>
        </is>
      </c>
      <c r="D254" s="7" t="n"/>
      <c r="E254" s="8" t="n"/>
      <c r="G254" s="9" t="n">
        <v>5966.11</v>
      </c>
      <c r="I254" s="10" t="inlineStr">
        <is>
          <t>CHEQUE</t>
        </is>
      </c>
      <c r="J254" s="8" t="inlineStr">
        <is>
          <t>3365 FELIX VILLCA VILLCA</t>
        </is>
      </c>
    </row>
    <row r="255">
      <c r="A255" s="5" t="inlineStr">
        <is>
          <t>CCAJ-SR27/13/2023</t>
        </is>
      </c>
      <c r="B255" s="6" t="n">
        <v>44945.74736590277</v>
      </c>
      <c r="C255" s="5" t="inlineStr">
        <is>
          <t>3106 FABIOLA NAVA - CAJA</t>
        </is>
      </c>
      <c r="D255" s="15" t="n">
        <v>54410667397</v>
      </c>
      <c r="E255" s="8" t="inlineStr">
        <is>
          <t>BISA-100070065</t>
        </is>
      </c>
      <c r="H255" s="9" t="n">
        <v>15846.01</v>
      </c>
      <c r="I255" s="5" t="inlineStr">
        <is>
          <t>DEPÓSITO BANCARIO</t>
        </is>
      </c>
      <c r="J255" s="5" t="inlineStr">
        <is>
          <t>3144 WILSON ORLANDO CASILLAS ROBLES</t>
        </is>
      </c>
    </row>
    <row r="256">
      <c r="A256" s="5" t="inlineStr">
        <is>
          <t>CCAJ-SR27/13/2023</t>
        </is>
      </c>
      <c r="B256" s="6" t="n">
        <v>44945.74736590277</v>
      </c>
      <c r="C256" s="5" t="inlineStr">
        <is>
          <t>3106 FABIOLA NAVA - CAJA</t>
        </is>
      </c>
      <c r="D256" s="15" t="n">
        <v>54610665194</v>
      </c>
      <c r="E256" s="8" t="inlineStr">
        <is>
          <t>BISA-100070065</t>
        </is>
      </c>
      <c r="H256" s="9" t="n">
        <v>7095.98</v>
      </c>
      <c r="I256" s="5" t="inlineStr">
        <is>
          <t>DEPÓSITO BANCARIO</t>
        </is>
      </c>
      <c r="J256" s="5" t="inlineStr">
        <is>
          <t>3144 WILSON ORLANDO CASILLAS ROBLES</t>
        </is>
      </c>
    </row>
    <row r="257">
      <c r="A257" s="5" t="inlineStr">
        <is>
          <t>CCAJ-SR27/13/2023</t>
        </is>
      </c>
      <c r="B257" s="6" t="n">
        <v>44945.74736590277</v>
      </c>
      <c r="C257" s="5" t="inlineStr">
        <is>
          <t>3106 FABIOLA NAVA - CAJA</t>
        </is>
      </c>
      <c r="D257" s="15" t="n">
        <v>45133122537</v>
      </c>
      <c r="E257" s="8" t="inlineStr">
        <is>
          <t>BISA-100070065</t>
        </is>
      </c>
      <c r="H257" s="9" t="n">
        <v>2016</v>
      </c>
      <c r="I257" s="5" t="inlineStr">
        <is>
          <t>DEPÓSITO BANCARIO</t>
        </is>
      </c>
      <c r="J257" s="5" t="inlineStr">
        <is>
          <t>3144 WILSON ORLANDO CASILLAS ROBLES</t>
        </is>
      </c>
    </row>
    <row r="258">
      <c r="A258" s="5" t="inlineStr">
        <is>
          <t>CCAJ-SR27/13/2023</t>
        </is>
      </c>
      <c r="B258" s="6" t="n">
        <v>44945.74736590277</v>
      </c>
      <c r="C258" s="5" t="inlineStr">
        <is>
          <t>3106 FABIOLA NAVA - CAJA</t>
        </is>
      </c>
      <c r="D258" s="15" t="n">
        <v>45163210349</v>
      </c>
      <c r="E258" s="8" t="inlineStr">
        <is>
          <t>BISA-100070065</t>
        </is>
      </c>
      <c r="H258" s="9" t="n">
        <v>1000</v>
      </c>
      <c r="I258" s="5" t="inlineStr">
        <is>
          <t>DEPÓSITO BANCARIO</t>
        </is>
      </c>
      <c r="J258" s="5" t="inlineStr">
        <is>
          <t>3118 PAOLA LESLY CARMONA GARCIA</t>
        </is>
      </c>
    </row>
    <row r="259">
      <c r="A259" s="5" t="inlineStr">
        <is>
          <t>CCAJ-SR27/13/2023</t>
        </is>
      </c>
      <c r="B259" s="6" t="n">
        <v>44945.74736590277</v>
      </c>
      <c r="C259" s="5" t="inlineStr">
        <is>
          <t>3106 FABIOLA NAVA - CAJA</t>
        </is>
      </c>
      <c r="D259" s="15" t="n">
        <v>45133122608</v>
      </c>
      <c r="E259" s="8" t="inlineStr">
        <is>
          <t>BISA-100070065</t>
        </is>
      </c>
      <c r="H259" s="9" t="n">
        <v>1140.2</v>
      </c>
      <c r="I259" s="5" t="inlineStr">
        <is>
          <t>DEPÓSITO BANCARIO</t>
        </is>
      </c>
      <c r="J259" s="5" t="inlineStr">
        <is>
          <t>3118 PAOLA LESLY CARMONA GARCIA</t>
        </is>
      </c>
    </row>
    <row r="260">
      <c r="A260" s="5" t="inlineStr">
        <is>
          <t>CCAJ-SR27/13/2023</t>
        </is>
      </c>
      <c r="B260" s="6" t="n">
        <v>44945.74736590277</v>
      </c>
      <c r="C260" s="5" t="inlineStr">
        <is>
          <t>3106 FABIOLA NAVA - CAJA</t>
        </is>
      </c>
      <c r="D260" s="7" t="n"/>
      <c r="E260" s="8" t="n"/>
      <c r="F260" s="9" t="n">
        <v>37781.3</v>
      </c>
      <c r="I260" s="10" t="inlineStr">
        <is>
          <t>EFECTIVO</t>
        </is>
      </c>
      <c r="J260" s="5" t="inlineStr">
        <is>
          <t>3118 PAOLA LESLY CARMONA GARCIA</t>
        </is>
      </c>
    </row>
    <row r="261">
      <c r="A261" s="5" t="inlineStr">
        <is>
          <t>CCAJ-SR27/13/2023</t>
        </is>
      </c>
      <c r="B261" s="6" t="n">
        <v>44945.74736590277</v>
      </c>
      <c r="C261" s="5" t="inlineStr">
        <is>
          <t>3106 FABIOLA NAVA - CAJA</t>
        </is>
      </c>
      <c r="D261" s="7" t="n"/>
      <c r="E261" s="8" t="n"/>
      <c r="F261" s="9" t="n">
        <v>11115</v>
      </c>
      <c r="I261" s="10" t="inlineStr">
        <is>
          <t>EFECTIVO</t>
        </is>
      </c>
      <c r="J261" s="8" t="inlineStr">
        <is>
          <t>3140 JUAN MAMANI MERMA</t>
        </is>
      </c>
    </row>
    <row r="262">
      <c r="A262" s="5" t="inlineStr">
        <is>
          <t>CCAJ-SR27/13/2023</t>
        </is>
      </c>
      <c r="B262" s="6" t="n">
        <v>44945.74736590277</v>
      </c>
      <c r="C262" s="5" t="inlineStr">
        <is>
          <t>3106 FABIOLA NAVA - CAJA</t>
        </is>
      </c>
      <c r="D262" s="7" t="n"/>
      <c r="E262" s="8" t="n"/>
      <c r="F262" s="9" t="n">
        <v>13142.6</v>
      </c>
      <c r="I262" s="10" t="inlineStr">
        <is>
          <t>EFECTIVO</t>
        </is>
      </c>
      <c r="J262" s="5" t="inlineStr">
        <is>
          <t>3144 WILSON ORLANDO CASILLAS ROBLES</t>
        </is>
      </c>
    </row>
    <row r="263">
      <c r="A263" s="5" t="inlineStr">
        <is>
          <t>CCAJ-SR27/13/2023</t>
        </is>
      </c>
      <c r="B263" s="6" t="n">
        <v>44945.74736590277</v>
      </c>
      <c r="C263" s="5" t="inlineStr">
        <is>
          <t>3106 FABIOLA NAVA - CAJA</t>
        </is>
      </c>
      <c r="D263" s="7" t="n"/>
      <c r="E263" s="8" t="n"/>
      <c r="F263" s="9" t="n">
        <v>11368</v>
      </c>
      <c r="I263" s="10" t="inlineStr">
        <is>
          <t>EFECTIVO</t>
        </is>
      </c>
      <c r="J263" s="8" t="inlineStr">
        <is>
          <t>3365 FELIX VILLCA VILLCA</t>
        </is>
      </c>
    </row>
    <row r="264">
      <c r="A264" s="5" t="inlineStr">
        <is>
          <t>CCAJ-SR27/13/2023</t>
        </is>
      </c>
      <c r="B264" s="6" t="n">
        <v>44945.74736590277</v>
      </c>
      <c r="C264" s="5" t="inlineStr">
        <is>
          <t>3106 FABIOLA NAVA - CAJA</t>
        </is>
      </c>
      <c r="D264" s="7" t="n"/>
      <c r="E264" s="8" t="n"/>
      <c r="F264" s="9" t="n">
        <v>6666.4</v>
      </c>
      <c r="I264" s="10" t="inlineStr">
        <is>
          <t>EFECTIVO</t>
        </is>
      </c>
      <c r="J264" s="8" t="inlineStr">
        <is>
          <t>4099 MANUEL SANCHEZ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F265" s="54">
        <f>SUM(F254:G264)</f>
        <v/>
      </c>
      <c r="H265" s="9" t="n"/>
      <c r="I265" s="10" t="n"/>
      <c r="J265" s="5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14" t="n">
        <v>112636344</v>
      </c>
      <c r="E266" s="8" t="n"/>
      <c r="H266" s="9" t="n"/>
      <c r="I266" s="10" t="n"/>
      <c r="J266" s="5" t="n"/>
    </row>
    <row r="269">
      <c r="A269" s="1" t="inlineStr">
        <is>
          <t>Cierre Caja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3" t="inlineStr">
        <is>
          <t>Del 20/01/2023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98" t="inlineStr">
        <is>
          <t>Cierre Caja</t>
        </is>
      </c>
      <c r="B271" s="98" t="inlineStr">
        <is>
          <t>Fecha</t>
        </is>
      </c>
      <c r="C271" s="98" t="inlineStr">
        <is>
          <t>Cajero</t>
        </is>
      </c>
      <c r="D271" s="98" t="inlineStr">
        <is>
          <t>Nro Voucher</t>
        </is>
      </c>
      <c r="E271" s="98" t="inlineStr">
        <is>
          <t>Nro Cuenta</t>
        </is>
      </c>
      <c r="F271" s="98" t="inlineStr">
        <is>
          <t>Tipo Ingreso</t>
        </is>
      </c>
      <c r="G271" s="99" t="n"/>
      <c r="H271" s="100" t="n"/>
      <c r="I271" s="98" t="inlineStr">
        <is>
          <t>TIPO DE INGRESO</t>
        </is>
      </c>
      <c r="J271" s="98" t="inlineStr">
        <is>
          <t>Cobrador</t>
        </is>
      </c>
    </row>
    <row r="272">
      <c r="A272" s="101" t="n"/>
      <c r="B272" s="101" t="n"/>
      <c r="C272" s="101" t="n"/>
      <c r="D272" s="101" t="n"/>
      <c r="E272" s="101" t="n"/>
      <c r="F272" s="4" t="inlineStr">
        <is>
          <t>EFECTIVO</t>
        </is>
      </c>
      <c r="G272" s="4" t="inlineStr">
        <is>
          <t>CHEQUE</t>
        </is>
      </c>
      <c r="H272" s="4" t="inlineStr">
        <is>
          <t>TRANSFERENCIA</t>
        </is>
      </c>
      <c r="I272" s="101" t="n"/>
      <c r="J272" s="101" t="n"/>
    </row>
    <row r="273">
      <c r="A273" s="5" t="inlineStr">
        <is>
          <t>CCAJ-SR27/14/2023</t>
        </is>
      </c>
      <c r="B273" s="6" t="n">
        <v>44946.90281836806</v>
      </c>
      <c r="C273" s="5" t="inlineStr">
        <is>
          <t>3106 FABIOLA NAVA - CAJA</t>
        </is>
      </c>
      <c r="D273" s="7" t="n"/>
      <c r="E273" s="8" t="n"/>
      <c r="G273" s="9" t="n">
        <v>59657.19</v>
      </c>
      <c r="I273" s="10" t="inlineStr">
        <is>
          <t>CHEQUE</t>
        </is>
      </c>
      <c r="J273" s="5" t="inlineStr">
        <is>
          <t>3144 WILSON ORLANDO CASILLAS ROBLES</t>
        </is>
      </c>
    </row>
    <row r="274">
      <c r="A274" s="5" t="inlineStr">
        <is>
          <t>CCAJ-SR27/14/2023</t>
        </is>
      </c>
      <c r="B274" s="6" t="n">
        <v>44946.90281836806</v>
      </c>
      <c r="C274" s="5" t="inlineStr">
        <is>
          <t>3106 FABIOLA NAVA - CAJA</t>
        </is>
      </c>
      <c r="D274" s="7" t="n"/>
      <c r="E274" s="8" t="n"/>
      <c r="G274" s="9" t="n">
        <v>7480.27</v>
      </c>
      <c r="I274" s="10" t="inlineStr">
        <is>
          <t>CHEQUE</t>
        </is>
      </c>
      <c r="J274" s="8" t="inlineStr">
        <is>
          <t>3365 FELIX VILLCA VILLCA</t>
        </is>
      </c>
    </row>
    <row r="275">
      <c r="A275" s="5" t="inlineStr">
        <is>
          <t>CCAJ-SR27/14/2023</t>
        </is>
      </c>
      <c r="B275" s="6" t="n">
        <v>44946.90281836806</v>
      </c>
      <c r="C275" s="5" t="inlineStr">
        <is>
          <t>3106 FABIOLA NAVA - CAJA</t>
        </is>
      </c>
      <c r="D275" s="15" t="n">
        <v>45113270851</v>
      </c>
      <c r="E275" s="8" t="inlineStr">
        <is>
          <t>BISA-100070065</t>
        </is>
      </c>
      <c r="H275" s="9" t="n">
        <v>117.5</v>
      </c>
      <c r="I275" s="5" t="inlineStr">
        <is>
          <t>DEPÓSITO BANCARIO</t>
        </is>
      </c>
      <c r="J275" s="8" t="inlineStr">
        <is>
          <t>3365 FELIX VILLCA VILLCA</t>
        </is>
      </c>
    </row>
    <row r="276">
      <c r="A276" s="5" t="inlineStr">
        <is>
          <t>CCAJ-SR27/14/2023</t>
        </is>
      </c>
      <c r="B276" s="6" t="n">
        <v>44946.90281836806</v>
      </c>
      <c r="C276" s="5" t="inlineStr">
        <is>
          <t>3106 FABIOLA NAVA - CAJA</t>
        </is>
      </c>
      <c r="D276" s="15" t="n">
        <v>45123253202</v>
      </c>
      <c r="E276" s="8" t="inlineStr">
        <is>
          <t>BISA-100070065</t>
        </is>
      </c>
      <c r="H276" s="9" t="n">
        <v>530.2</v>
      </c>
      <c r="I276" s="5" t="inlineStr">
        <is>
          <t>DEPÓSITO BANCARIO</t>
        </is>
      </c>
      <c r="J276" s="8" t="inlineStr">
        <is>
          <t>3365 FELIX VILLCA VILLCA</t>
        </is>
      </c>
    </row>
    <row r="277">
      <c r="A277" s="5" t="inlineStr">
        <is>
          <t>CCAJ-SR27/14/2023</t>
        </is>
      </c>
      <c r="B277" s="6" t="n">
        <v>44946.90281836806</v>
      </c>
      <c r="C277" s="5" t="inlineStr">
        <is>
          <t>3106 FABIOLA NAVA - CAJA</t>
        </is>
      </c>
      <c r="D277" s="15" t="n">
        <v>54210680712</v>
      </c>
      <c r="E277" s="8" t="inlineStr">
        <is>
          <t>BISA-100070065</t>
        </is>
      </c>
      <c r="H277" s="9" t="n">
        <v>168.48</v>
      </c>
      <c r="I277" s="5" t="inlineStr">
        <is>
          <t>DEPÓSITO BANCARIO</t>
        </is>
      </c>
      <c r="J277" s="5" t="inlineStr">
        <is>
          <t>3144 WILSON ORLANDO CASILLAS ROBLES</t>
        </is>
      </c>
    </row>
    <row r="278">
      <c r="A278" s="5" t="inlineStr">
        <is>
          <t>CCAJ-SR27/14/2023</t>
        </is>
      </c>
      <c r="B278" s="6" t="n">
        <v>44946.90281836806</v>
      </c>
      <c r="C278" s="5" t="inlineStr">
        <is>
          <t>3106 FABIOLA NAVA - CAJA</t>
        </is>
      </c>
      <c r="D278" s="15" t="n">
        <v>45163210934</v>
      </c>
      <c r="E278" s="8" t="inlineStr">
        <is>
          <t>BISA-100070065</t>
        </is>
      </c>
      <c r="H278" s="9" t="n">
        <v>2981.77</v>
      </c>
      <c r="I278" s="5" t="inlineStr">
        <is>
          <t>DEPÓSITO BANCARIO</t>
        </is>
      </c>
      <c r="J278" s="5" t="inlineStr">
        <is>
          <t>3144 WILSON ORLANDO CASILLAS ROBLES</t>
        </is>
      </c>
    </row>
    <row r="279">
      <c r="A279" s="5" t="inlineStr">
        <is>
          <t>CCAJ-SR27/14/2023</t>
        </is>
      </c>
      <c r="B279" s="6" t="n">
        <v>44946.90281836806</v>
      </c>
      <c r="C279" s="5" t="inlineStr">
        <is>
          <t>3106 FABIOLA NAVA - CAJA</t>
        </is>
      </c>
      <c r="D279" s="15" t="n">
        <v>45123255377</v>
      </c>
      <c r="E279" s="8" t="inlineStr">
        <is>
          <t>BISA-100070065</t>
        </is>
      </c>
      <c r="H279" s="9" t="n">
        <v>1514.84</v>
      </c>
      <c r="I279" s="5" t="inlineStr">
        <is>
          <t>DEPÓSITO BANCARIO</t>
        </is>
      </c>
      <c r="J279" s="5" t="inlineStr">
        <is>
          <t>3144 WILSON ORLANDO CASILLAS ROBLES</t>
        </is>
      </c>
    </row>
    <row r="280">
      <c r="A280" s="5" t="inlineStr">
        <is>
          <t>CCAJ-SR27/14/2023</t>
        </is>
      </c>
      <c r="B280" s="6" t="n">
        <v>44946.90281836806</v>
      </c>
      <c r="C280" s="5" t="inlineStr">
        <is>
          <t>3106 FABIOLA NAVA - CAJA</t>
        </is>
      </c>
      <c r="D280" s="7" t="n"/>
      <c r="E280" s="8" t="n"/>
      <c r="F280" s="9" t="n">
        <v>72925.60000000001</v>
      </c>
      <c r="I280" s="10" t="inlineStr">
        <is>
          <t>EFECTIVO</t>
        </is>
      </c>
      <c r="J280" s="5" t="inlineStr">
        <is>
          <t>3118 PAOLA LESLY CARMONA GARCIA</t>
        </is>
      </c>
    </row>
    <row r="281">
      <c r="A281" s="5" t="inlineStr">
        <is>
          <t>CCAJ-SR27/14/2023</t>
        </is>
      </c>
      <c r="B281" s="6" t="n">
        <v>44946.90281836806</v>
      </c>
      <c r="C281" s="5" t="inlineStr">
        <is>
          <t>3106 FABIOLA NAVA - CAJA</t>
        </is>
      </c>
      <c r="D281" s="7" t="n"/>
      <c r="E281" s="8" t="n"/>
      <c r="F281" s="9" t="n">
        <v>6416</v>
      </c>
      <c r="I281" s="10" t="inlineStr">
        <is>
          <t>EFECTIVO</t>
        </is>
      </c>
      <c r="J281" s="5" t="inlineStr">
        <is>
          <t>3144 WILSON ORLANDO CASILLAS ROBLES</t>
        </is>
      </c>
    </row>
    <row r="282">
      <c r="A282" s="5" t="inlineStr">
        <is>
          <t>CCAJ-SR27/14/2023</t>
        </is>
      </c>
      <c r="B282" s="6" t="n">
        <v>44946.90281836806</v>
      </c>
      <c r="C282" s="5" t="inlineStr">
        <is>
          <t>3106 FABIOLA NAVA - CAJA</t>
        </is>
      </c>
      <c r="D282" s="7" t="n"/>
      <c r="E282" s="8" t="n"/>
      <c r="F282" s="9" t="n">
        <v>12666.6</v>
      </c>
      <c r="I282" s="10" t="inlineStr">
        <is>
          <t>EFECTIVO</t>
        </is>
      </c>
      <c r="J282" s="8" t="inlineStr">
        <is>
          <t>3365 FELIX VILLCA VILLCA</t>
        </is>
      </c>
    </row>
    <row r="283">
      <c r="A283" s="5" t="inlineStr">
        <is>
          <t>CCAJ-SR27/14/2023</t>
        </is>
      </c>
      <c r="B283" s="6" t="n">
        <v>44946.90281836806</v>
      </c>
      <c r="C283" s="5" t="inlineStr">
        <is>
          <t>3106 FABIOLA NAVA - CAJA</t>
        </is>
      </c>
      <c r="D283" s="7" t="n"/>
      <c r="E283" s="8" t="n"/>
      <c r="F283" s="9" t="n">
        <v>1507</v>
      </c>
      <c r="I283" s="10" t="inlineStr">
        <is>
          <t>EFECTIVO</t>
        </is>
      </c>
      <c r="J283" s="8" t="inlineStr">
        <is>
          <t>4099 MANUEL SANCHEZ</t>
        </is>
      </c>
    </row>
    <row r="284">
      <c r="A284" s="11" t="inlineStr">
        <is>
          <t>SAP</t>
        </is>
      </c>
      <c r="B284" s="3" t="n"/>
      <c r="C284" s="3" t="n"/>
      <c r="D284" s="10" t="n"/>
      <c r="E284" s="8" t="n"/>
      <c r="F284" s="37">
        <f>SUM(F273:G283)</f>
        <v/>
      </c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14" t="n">
        <v>112644449</v>
      </c>
      <c r="E285" s="8" t="n"/>
      <c r="H285" s="9" t="n"/>
      <c r="I285" s="10" t="n"/>
      <c r="J285" s="5" t="n"/>
    </row>
    <row r="288">
      <c r="A288" s="1" t="inlineStr">
        <is>
          <t>Cierre Caja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" t="inlineStr">
        <is>
          <t>Del 21/01/2023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98" t="inlineStr">
        <is>
          <t>Cierre Caja</t>
        </is>
      </c>
      <c r="B290" s="98" t="inlineStr">
        <is>
          <t>Fecha</t>
        </is>
      </c>
      <c r="C290" s="98" t="inlineStr">
        <is>
          <t>Cajero</t>
        </is>
      </c>
      <c r="D290" s="98" t="inlineStr">
        <is>
          <t>Nro Voucher</t>
        </is>
      </c>
      <c r="E290" s="98" t="inlineStr">
        <is>
          <t>Nro Cuenta</t>
        </is>
      </c>
      <c r="F290" s="98" t="inlineStr">
        <is>
          <t>Tipo Ingreso</t>
        </is>
      </c>
      <c r="G290" s="99" t="n"/>
      <c r="H290" s="100" t="n"/>
      <c r="I290" s="98" t="inlineStr">
        <is>
          <t>TIPO DE INGRESO</t>
        </is>
      </c>
      <c r="J290" s="98" t="inlineStr">
        <is>
          <t>Cobrador</t>
        </is>
      </c>
    </row>
    <row r="291">
      <c r="A291" s="101" t="n"/>
      <c r="B291" s="101" t="n"/>
      <c r="C291" s="101" t="n"/>
      <c r="D291" s="101" t="n"/>
      <c r="E291" s="101" t="n"/>
      <c r="F291" s="4" t="inlineStr">
        <is>
          <t>EFECTIVO</t>
        </is>
      </c>
      <c r="G291" s="4" t="inlineStr">
        <is>
          <t>CHEQUE</t>
        </is>
      </c>
      <c r="H291" s="4" t="inlineStr">
        <is>
          <t>TRANSFERENCIA</t>
        </is>
      </c>
      <c r="I291" s="101" t="n"/>
      <c r="J291" s="101" t="n"/>
    </row>
    <row r="292">
      <c r="A292" s="40" t="inlineStr">
        <is>
          <t>NO HUBO CIERRES DE CAJA, SABADO</t>
        </is>
      </c>
      <c r="B292" s="41" t="n"/>
      <c r="C292" s="42" t="n"/>
      <c r="D292" s="7" t="n"/>
      <c r="E292" s="8" t="n"/>
      <c r="F292" s="9" t="n"/>
      <c r="I292" s="10" t="n"/>
      <c r="J292" s="8" t="n"/>
    </row>
    <row r="293">
      <c r="A293" s="11" t="inlineStr">
        <is>
          <t>SAP</t>
        </is>
      </c>
      <c r="B293" s="3" t="n"/>
      <c r="C293" s="3" t="n"/>
      <c r="D293" s="10" t="n"/>
      <c r="E293" s="8" t="n"/>
      <c r="H293" s="9" t="n"/>
      <c r="I293" s="10" t="n"/>
      <c r="J293" s="5" t="n"/>
    </row>
    <row r="294">
      <c r="A294" s="13" t="inlineStr">
        <is>
          <t>FECHA</t>
        </is>
      </c>
      <c r="B294" s="13" t="inlineStr">
        <is>
          <t>CIERRE DE CAJA</t>
        </is>
      </c>
      <c r="C294" s="13" t="inlineStr">
        <is>
          <t>IMPORTE</t>
        </is>
      </c>
      <c r="D294" s="10" t="n"/>
      <c r="E294" s="8" t="n"/>
      <c r="H294" s="9" t="n"/>
      <c r="I294" s="10" t="n"/>
      <c r="J294" s="5" t="n"/>
    </row>
    <row r="297">
      <c r="A297" s="1" t="inlineStr">
        <is>
          <t>Cierre Caja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3" t="inlineStr">
        <is>
          <t>Del 23/01/2023</t>
        </is>
      </c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98" t="inlineStr">
        <is>
          <t>Cierre Caja</t>
        </is>
      </c>
      <c r="B299" s="98" t="inlineStr">
        <is>
          <t>Fecha</t>
        </is>
      </c>
      <c r="C299" s="98" t="inlineStr">
        <is>
          <t>Cajero</t>
        </is>
      </c>
      <c r="D299" s="98" t="inlineStr">
        <is>
          <t>Nro Voucher</t>
        </is>
      </c>
      <c r="E299" s="98" t="inlineStr">
        <is>
          <t>Nro Cuenta</t>
        </is>
      </c>
      <c r="F299" s="98" t="inlineStr">
        <is>
          <t>Tipo Ingreso</t>
        </is>
      </c>
      <c r="G299" s="99" t="n"/>
      <c r="H299" s="100" t="n"/>
      <c r="I299" s="98" t="inlineStr">
        <is>
          <t>TIPO DE INGRESO</t>
        </is>
      </c>
      <c r="J299" s="98" t="inlineStr">
        <is>
          <t>Cobrador</t>
        </is>
      </c>
    </row>
    <row r="300">
      <c r="A300" s="101" t="n"/>
      <c r="B300" s="101" t="n"/>
      <c r="C300" s="101" t="n"/>
      <c r="D300" s="101" t="n"/>
      <c r="E300" s="101" t="n"/>
      <c r="F300" s="4" t="inlineStr">
        <is>
          <t>EFECTIVO</t>
        </is>
      </c>
      <c r="G300" s="4" t="inlineStr">
        <is>
          <t>CHEQUE</t>
        </is>
      </c>
      <c r="H300" s="4" t="inlineStr">
        <is>
          <t>TRANSFERENCIA</t>
        </is>
      </c>
      <c r="I300" s="101" t="n"/>
      <c r="J300" s="101" t="n"/>
    </row>
    <row r="301">
      <c r="A301" s="40" t="inlineStr">
        <is>
          <t>NO HUBO CIERRES DE CAJA DEBIDO A FERIADO NACIONAL POR EL DIA DEL ESTADO PLURINACIONAL</t>
        </is>
      </c>
      <c r="B301" s="41" t="n"/>
      <c r="C301" s="42" t="n"/>
      <c r="D301" s="70" t="n"/>
      <c r="E301" s="71" t="n"/>
      <c r="F301" s="9" t="n"/>
      <c r="I301" s="10" t="n"/>
      <c r="J301" s="5" t="n"/>
    </row>
    <row r="302">
      <c r="A302" s="11" t="inlineStr">
        <is>
          <t>SAP</t>
        </is>
      </c>
      <c r="B302" s="3" t="n"/>
      <c r="C302" s="3" t="n"/>
      <c r="D302" s="7" t="n"/>
      <c r="E302" s="8" t="n"/>
      <c r="H302" s="9" t="n"/>
      <c r="I302" s="10" t="n"/>
      <c r="J302" s="5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28" t="n"/>
      <c r="E303" s="14" t="n"/>
      <c r="H303" s="9" t="n"/>
      <c r="I303" s="10" t="n"/>
      <c r="J303" s="5" t="n"/>
    </row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24/01/2023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8" t="inlineStr">
        <is>
          <t>Cierre Caja</t>
        </is>
      </c>
      <c r="B308" s="98" t="inlineStr">
        <is>
          <t>Fecha</t>
        </is>
      </c>
      <c r="C308" s="98" t="inlineStr">
        <is>
          <t>Cajero</t>
        </is>
      </c>
      <c r="D308" s="98" t="inlineStr">
        <is>
          <t>Nro Voucher</t>
        </is>
      </c>
      <c r="E308" s="98" t="inlineStr">
        <is>
          <t>Nro Cuenta</t>
        </is>
      </c>
      <c r="F308" s="98" t="inlineStr">
        <is>
          <t>Tipo Ingreso</t>
        </is>
      </c>
      <c r="G308" s="99" t="n"/>
      <c r="H308" s="100" t="n"/>
      <c r="I308" s="98" t="inlineStr">
        <is>
          <t>TIPO DE INGRESO</t>
        </is>
      </c>
      <c r="J308" s="98" t="inlineStr">
        <is>
          <t>Cobrador</t>
        </is>
      </c>
    </row>
    <row r="309">
      <c r="A309" s="101" t="n"/>
      <c r="B309" s="101" t="n"/>
      <c r="C309" s="101" t="n"/>
      <c r="D309" s="101" t="n"/>
      <c r="E309" s="101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101" t="n"/>
      <c r="J309" s="101" t="n"/>
    </row>
    <row r="310">
      <c r="A310" s="5" t="inlineStr">
        <is>
          <t>CCAJ-SR27/15/2023</t>
        </is>
      </c>
      <c r="B310" s="6" t="n">
        <v>44950.71887677084</v>
      </c>
      <c r="C310" s="5" t="inlineStr">
        <is>
          <t>3106 FABIOLA NAVA - CAJA</t>
        </is>
      </c>
      <c r="D310" s="15" t="n">
        <v>45153118485</v>
      </c>
      <c r="E310" s="8" t="inlineStr">
        <is>
          <t>BISA-100070065</t>
        </is>
      </c>
      <c r="H310" s="9" t="n">
        <v>2256</v>
      </c>
      <c r="I310" s="5" t="inlineStr">
        <is>
          <t>DEPÓSITO BANCARIO</t>
        </is>
      </c>
      <c r="J310" s="5" t="inlineStr">
        <is>
          <t>3118 PAOLA LESLY CARMONA GARCIA</t>
        </is>
      </c>
    </row>
    <row r="311">
      <c r="A311" s="5" t="inlineStr">
        <is>
          <t>CCAJ-SR27/15/2023</t>
        </is>
      </c>
      <c r="B311" s="6" t="n">
        <v>44950.71887677084</v>
      </c>
      <c r="C311" s="5" t="inlineStr">
        <is>
          <t>3106 FABIOLA NAVA - CAJA</t>
        </is>
      </c>
      <c r="D311" s="15" t="n">
        <v>54510666050</v>
      </c>
      <c r="E311" s="8" t="inlineStr">
        <is>
          <t>BISA-100070065</t>
        </is>
      </c>
      <c r="H311" s="9" t="n">
        <v>11709.54</v>
      </c>
      <c r="I311" s="5" t="inlineStr">
        <is>
          <t>DEPÓSITO BANCARIO</t>
        </is>
      </c>
      <c r="J311" s="5" t="inlineStr">
        <is>
          <t>3144 WILSON ORLANDO CASILLAS ROBLES</t>
        </is>
      </c>
    </row>
    <row r="312">
      <c r="A312" s="5" t="inlineStr">
        <is>
          <t>CCAJ-SR27/15/2023</t>
        </is>
      </c>
      <c r="B312" s="6" t="n">
        <v>44950.71887677084</v>
      </c>
      <c r="C312" s="5" t="inlineStr">
        <is>
          <t>3106 FABIOLA NAVA - CAJA</t>
        </is>
      </c>
      <c r="D312" s="15" t="n">
        <v>45143496271</v>
      </c>
      <c r="E312" s="8" t="inlineStr">
        <is>
          <t>BISA-100070065</t>
        </is>
      </c>
      <c r="H312" s="9" t="n">
        <v>2600</v>
      </c>
      <c r="I312" s="5" t="inlineStr">
        <is>
          <t>DEPÓSITO BANCARIO</t>
        </is>
      </c>
      <c r="J312" s="5" t="inlineStr">
        <is>
          <t>3118 PAOLA LESLY CARMONA GARCIA</t>
        </is>
      </c>
    </row>
    <row r="313">
      <c r="A313" s="5" t="inlineStr">
        <is>
          <t>CCAJ-SR27/15/2023</t>
        </is>
      </c>
      <c r="B313" s="6" t="n">
        <v>44950.71887677084</v>
      </c>
      <c r="C313" s="5" t="inlineStr">
        <is>
          <t>3106 FABIOLA NAVA - CAJA</t>
        </is>
      </c>
      <c r="D313" s="15" t="n">
        <v>45133129442</v>
      </c>
      <c r="E313" s="8" t="inlineStr">
        <is>
          <t>BISA-100070065</t>
        </is>
      </c>
      <c r="H313" s="9" t="n">
        <v>32049.35</v>
      </c>
      <c r="I313" s="5" t="inlineStr">
        <is>
          <t>DEPÓSITO BANCARIO</t>
        </is>
      </c>
      <c r="J313" s="5" t="inlineStr">
        <is>
          <t>3144 WILSON ORLANDO CASILLAS ROBLES</t>
        </is>
      </c>
    </row>
    <row r="314">
      <c r="A314" s="5" t="inlineStr">
        <is>
          <t>CCAJ-SR27/15/2023</t>
        </is>
      </c>
      <c r="B314" s="6" t="n">
        <v>44950.71887677084</v>
      </c>
      <c r="C314" s="5" t="inlineStr">
        <is>
          <t>3106 FABIOLA NAVA - CAJA</t>
        </is>
      </c>
      <c r="D314" s="7" t="n"/>
      <c r="E314" s="8" t="n"/>
      <c r="F314" s="9" t="n">
        <v>112964.3</v>
      </c>
      <c r="I314" s="10" t="inlineStr">
        <is>
          <t>EFECTIVO</t>
        </is>
      </c>
      <c r="J314" s="5" t="inlineStr">
        <is>
          <t>3118 PAOLA LESLY CARMONA GARCIA</t>
        </is>
      </c>
    </row>
    <row r="315">
      <c r="A315" s="5" t="inlineStr">
        <is>
          <t>CCAJ-SR27/15/2023</t>
        </is>
      </c>
      <c r="B315" s="6" t="n">
        <v>44950.71887677084</v>
      </c>
      <c r="C315" s="5" t="inlineStr">
        <is>
          <t>3106 FABIOLA NAVA - CAJA</t>
        </is>
      </c>
      <c r="D315" s="7" t="n"/>
      <c r="E315" s="8" t="n"/>
      <c r="F315" s="9" t="n">
        <v>5079.4</v>
      </c>
      <c r="I315" s="10" t="inlineStr">
        <is>
          <t>EFECTIVO</t>
        </is>
      </c>
      <c r="J315" s="8" t="inlineStr">
        <is>
          <t>3140 JUAN MAMANI MERMA</t>
        </is>
      </c>
    </row>
    <row r="316">
      <c r="A316" s="5" t="inlineStr">
        <is>
          <t>CCAJ-SR27/15/2023</t>
        </is>
      </c>
      <c r="B316" s="6" t="n">
        <v>44950.71887677084</v>
      </c>
      <c r="C316" s="5" t="inlineStr">
        <is>
          <t>3106 FABIOLA NAVA - CAJA</t>
        </is>
      </c>
      <c r="D316" s="7" t="n"/>
      <c r="E316" s="8" t="n"/>
      <c r="F316" s="9" t="n">
        <v>50741.2</v>
      </c>
      <c r="I316" s="10" t="inlineStr">
        <is>
          <t>EFECTIVO</t>
        </is>
      </c>
      <c r="J316" s="5" t="inlineStr">
        <is>
          <t>3144 WILSON ORLANDO CASILLAS ROBLES</t>
        </is>
      </c>
    </row>
    <row r="317">
      <c r="A317" s="5" t="inlineStr">
        <is>
          <t>CCAJ-SR27/15/2023</t>
        </is>
      </c>
      <c r="B317" s="6" t="n">
        <v>44950.71887677084</v>
      </c>
      <c r="C317" s="5" t="inlineStr">
        <is>
          <t>3106 FABIOLA NAVA - CAJA</t>
        </is>
      </c>
      <c r="D317" s="7" t="n"/>
      <c r="E317" s="8" t="n"/>
      <c r="F317" s="9" t="n">
        <v>8938.6</v>
      </c>
      <c r="I317" s="10" t="inlineStr">
        <is>
          <t>EFECTIVO</t>
        </is>
      </c>
      <c r="J317" s="8" t="inlineStr">
        <is>
          <t>3365 FELIX VILLCA VILLCA</t>
        </is>
      </c>
    </row>
    <row r="318">
      <c r="A318" s="5" t="inlineStr">
        <is>
          <t>CCAJ-SR27/15/2023</t>
        </is>
      </c>
      <c r="B318" s="6" t="n">
        <v>44950.71887677084</v>
      </c>
      <c r="C318" s="5" t="inlineStr">
        <is>
          <t>3106 FABIOLA NAVA - CAJA</t>
        </is>
      </c>
      <c r="D318" s="7" t="n"/>
      <c r="E318" s="8" t="n"/>
      <c r="F318" s="9" t="n">
        <v>19698.7</v>
      </c>
      <c r="I318" s="10" t="inlineStr">
        <is>
          <t>EFECTIVO</t>
        </is>
      </c>
      <c r="J318" s="8" t="inlineStr">
        <is>
          <t>4099 MANUEL SANCHEZ</t>
        </is>
      </c>
    </row>
    <row r="319">
      <c r="A319" s="11" t="inlineStr">
        <is>
          <t>SAP</t>
        </is>
      </c>
      <c r="B319" s="3" t="n"/>
      <c r="C319" s="3" t="n"/>
      <c r="D319" s="7" t="n"/>
      <c r="E319" s="8" t="n"/>
      <c r="F319" s="12">
        <f>SUM(F310:G318)</f>
        <v/>
      </c>
      <c r="H319" s="9" t="n"/>
      <c r="I319" s="10" t="n"/>
      <c r="J319" s="5" t="n"/>
    </row>
    <row r="320" ht="15.75" customHeight="1">
      <c r="A320" s="13" t="inlineStr">
        <is>
          <t>FECHA</t>
        </is>
      </c>
      <c r="B320" s="13" t="inlineStr">
        <is>
          <t>CIERRE DE CAJA</t>
        </is>
      </c>
      <c r="C320" s="13" t="inlineStr">
        <is>
          <t>IMPORTE</t>
        </is>
      </c>
      <c r="D320" s="14" t="n">
        <v>112659594</v>
      </c>
      <c r="E320" s="8" t="n"/>
      <c r="H320" s="9" t="n"/>
      <c r="I320" s="10" t="n"/>
      <c r="J320" s="5" t="n"/>
    </row>
    <row r="323">
      <c r="A323" s="1" t="inlineStr">
        <is>
          <t>Cierre Caja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3" t="inlineStr">
        <is>
          <t>Del 25/01/2023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98" t="inlineStr">
        <is>
          <t>Cierre Caja</t>
        </is>
      </c>
      <c r="B325" s="98" t="inlineStr">
        <is>
          <t>Fecha</t>
        </is>
      </c>
      <c r="C325" s="98" t="inlineStr">
        <is>
          <t>Cajero</t>
        </is>
      </c>
      <c r="D325" s="98" t="inlineStr">
        <is>
          <t>Nro Voucher</t>
        </is>
      </c>
      <c r="E325" s="98" t="inlineStr">
        <is>
          <t>Nro Cuenta</t>
        </is>
      </c>
      <c r="F325" s="98" t="inlineStr">
        <is>
          <t>Tipo Ingreso</t>
        </is>
      </c>
      <c r="G325" s="99" t="n"/>
      <c r="H325" s="100" t="n"/>
      <c r="I325" s="98" t="inlineStr">
        <is>
          <t>TIPO DE INGRESO</t>
        </is>
      </c>
      <c r="J325" s="98" t="inlineStr">
        <is>
          <t>Cobrador</t>
        </is>
      </c>
    </row>
    <row r="326">
      <c r="A326" s="101" t="n"/>
      <c r="B326" s="101" t="n"/>
      <c r="C326" s="101" t="n"/>
      <c r="D326" s="101" t="n"/>
      <c r="E326" s="101" t="n"/>
      <c r="F326" s="4" t="inlineStr">
        <is>
          <t>EFECTIVO</t>
        </is>
      </c>
      <c r="G326" s="4" t="inlineStr">
        <is>
          <t>CHEQUE</t>
        </is>
      </c>
      <c r="H326" s="4" t="inlineStr">
        <is>
          <t>TRANSFERENCIA</t>
        </is>
      </c>
      <c r="I326" s="101" t="n"/>
      <c r="J326" s="101" t="n"/>
    </row>
    <row r="327">
      <c r="A327" s="5" t="inlineStr">
        <is>
          <t>CCAJ-SR27/16/2023</t>
        </is>
      </c>
      <c r="B327" s="6" t="n">
        <v>44951.94607384259</v>
      </c>
      <c r="C327" s="5" t="inlineStr">
        <is>
          <t>3106 FABIOLA NAVA - CAJA</t>
        </is>
      </c>
      <c r="D327" s="15" t="n">
        <v>45173190691</v>
      </c>
      <c r="E327" s="8" t="inlineStr">
        <is>
          <t>BISA-100070065</t>
        </is>
      </c>
      <c r="H327" s="9" t="n">
        <v>41351.16</v>
      </c>
      <c r="I327" s="5" t="inlineStr">
        <is>
          <t>DEPÓSITO BANCARIO</t>
        </is>
      </c>
      <c r="J327" s="8" t="inlineStr">
        <is>
          <t>4099 MANUEL SANCHEZ</t>
        </is>
      </c>
    </row>
    <row r="328">
      <c r="A328" s="5" t="inlineStr">
        <is>
          <t>CCAJ-SR27/16/2023</t>
        </is>
      </c>
      <c r="B328" s="6" t="n">
        <v>44951.94607384259</v>
      </c>
      <c r="C328" s="5" t="inlineStr">
        <is>
          <t>3106 FABIOLA NAVA - CAJA</t>
        </is>
      </c>
      <c r="D328" s="15" t="n">
        <v>45123261179</v>
      </c>
      <c r="E328" s="8" t="inlineStr">
        <is>
          <t>BISA-100070065</t>
        </is>
      </c>
      <c r="H328" s="9" t="n">
        <v>35976.6</v>
      </c>
      <c r="I328" s="5" t="inlineStr">
        <is>
          <t>DEPÓSITO BANCARIO</t>
        </is>
      </c>
      <c r="J328" s="8" t="inlineStr">
        <is>
          <t>4099 MANUEL SANCHEZ</t>
        </is>
      </c>
    </row>
    <row r="329">
      <c r="A329" s="5" t="inlineStr">
        <is>
          <t>CCAJ-SR27/16/2023</t>
        </is>
      </c>
      <c r="B329" s="6" t="n">
        <v>44951.94607384259</v>
      </c>
      <c r="C329" s="5" t="inlineStr">
        <is>
          <t>3106 FABIOLA NAVA - CAJA</t>
        </is>
      </c>
      <c r="D329" s="15" t="n">
        <v>54310664279</v>
      </c>
      <c r="E329" s="8" t="inlineStr">
        <is>
          <t>BISA-100070065</t>
        </is>
      </c>
      <c r="H329" s="9" t="n">
        <v>1725.78</v>
      </c>
      <c r="I329" s="5" t="inlineStr">
        <is>
          <t>DEPÓSITO BANCARIO</t>
        </is>
      </c>
      <c r="J329" s="5" t="inlineStr">
        <is>
          <t>3144 WILSON ORLANDO CASILLAS ROBLES</t>
        </is>
      </c>
    </row>
    <row r="330">
      <c r="A330" s="5" t="inlineStr">
        <is>
          <t>CCAJ-SR27/16/2023</t>
        </is>
      </c>
      <c r="B330" s="6" t="n">
        <v>44951.94607384259</v>
      </c>
      <c r="C330" s="5" t="inlineStr">
        <is>
          <t>3106 FABIOLA NAVA - CAJA</t>
        </is>
      </c>
      <c r="D330" s="15" t="n">
        <v>45173191765</v>
      </c>
      <c r="E330" s="8" t="inlineStr">
        <is>
          <t>BISA-100070065</t>
        </is>
      </c>
      <c r="H330" s="9" t="n">
        <v>10119.94</v>
      </c>
      <c r="I330" s="5" t="inlineStr">
        <is>
          <t>DEPÓSITO BANCARIO</t>
        </is>
      </c>
      <c r="J330" s="5" t="inlineStr">
        <is>
          <t>3144 WILSON ORLANDO CASILLAS ROBLES</t>
        </is>
      </c>
    </row>
    <row r="331">
      <c r="A331" s="5" t="inlineStr">
        <is>
          <t>CCAJ-SR27/16/2023</t>
        </is>
      </c>
      <c r="B331" s="6" t="n">
        <v>44951.94607384259</v>
      </c>
      <c r="C331" s="5" t="inlineStr">
        <is>
          <t>3106 FABIOLA NAVA - CAJA</t>
        </is>
      </c>
      <c r="D331" s="15" t="n">
        <v>45133131296</v>
      </c>
      <c r="E331" s="8" t="inlineStr">
        <is>
          <t>BISA-100070065</t>
        </is>
      </c>
      <c r="H331" s="9" t="n">
        <v>8894.719999999999</v>
      </c>
      <c r="I331" s="5" t="inlineStr">
        <is>
          <t>DEPÓSITO BANCARIO</t>
        </is>
      </c>
      <c r="J331" s="5" t="inlineStr">
        <is>
          <t>3144 WILSON ORLANDO CASILLAS ROBLES</t>
        </is>
      </c>
    </row>
    <row r="332">
      <c r="A332" s="5" t="inlineStr">
        <is>
          <t>CCAJ-SR27/16/2023</t>
        </is>
      </c>
      <c r="B332" s="6" t="n">
        <v>44951.94607384259</v>
      </c>
      <c r="C332" s="5" t="inlineStr">
        <is>
          <t>3106 FABIOLA NAVA - CAJA</t>
        </is>
      </c>
      <c r="D332" s="15" t="n">
        <v>54110677405</v>
      </c>
      <c r="E332" s="8" t="inlineStr">
        <is>
          <t>BISA-100070065</t>
        </is>
      </c>
      <c r="H332" s="9" t="n">
        <v>14485.15</v>
      </c>
      <c r="I332" s="5" t="inlineStr">
        <is>
          <t>DEPÓSITO BANCARIO</t>
        </is>
      </c>
      <c r="J332" s="5" t="inlineStr">
        <is>
          <t>3144 WILSON ORLANDO CASILLAS ROBLES</t>
        </is>
      </c>
    </row>
    <row r="333">
      <c r="A333" s="5" t="inlineStr">
        <is>
          <t>CCAJ-SR27/16/2023</t>
        </is>
      </c>
      <c r="B333" s="6" t="n">
        <v>44951.94607384259</v>
      </c>
      <c r="C333" s="5" t="inlineStr">
        <is>
          <t>3106 FABIOLA NAVA - CAJA</t>
        </is>
      </c>
      <c r="D333" s="7" t="n"/>
      <c r="E333" s="8" t="n"/>
      <c r="F333" s="9" t="n">
        <v>58421.7</v>
      </c>
      <c r="I333" s="10" t="inlineStr">
        <is>
          <t>EFECTIVO</t>
        </is>
      </c>
      <c r="J333" s="5" t="inlineStr">
        <is>
          <t>3118 PAOLA LESLY CARMONA GARCIA</t>
        </is>
      </c>
    </row>
    <row r="334">
      <c r="A334" s="5" t="inlineStr">
        <is>
          <t>CCAJ-SR27/16/2023</t>
        </is>
      </c>
      <c r="B334" s="6" t="n">
        <v>44951.94607384259</v>
      </c>
      <c r="C334" s="5" t="inlineStr">
        <is>
          <t>3106 FABIOLA NAVA - CAJA</t>
        </is>
      </c>
      <c r="D334" s="7" t="n"/>
      <c r="E334" s="8" t="n"/>
      <c r="F334" s="9" t="n">
        <v>24461.8</v>
      </c>
      <c r="I334" s="10" t="inlineStr">
        <is>
          <t>EFECTIVO</t>
        </is>
      </c>
      <c r="J334" s="5" t="inlineStr">
        <is>
          <t>3144 WILSON ORLANDO CASILLAS ROBLES</t>
        </is>
      </c>
    </row>
    <row r="335">
      <c r="A335" s="5" t="inlineStr">
        <is>
          <t>CCAJ-SR27/16/2023</t>
        </is>
      </c>
      <c r="B335" s="6" t="n">
        <v>44951.94607384259</v>
      </c>
      <c r="C335" s="5" t="inlineStr">
        <is>
          <t>3106 FABIOLA NAVA - CAJA</t>
        </is>
      </c>
      <c r="D335" s="7" t="n"/>
      <c r="E335" s="8" t="n"/>
      <c r="F335" s="9" t="n">
        <v>24452.9</v>
      </c>
      <c r="I335" s="10" t="inlineStr">
        <is>
          <t>EFECTIVO</t>
        </is>
      </c>
      <c r="J335" s="8" t="inlineStr">
        <is>
          <t>4099 MANUEL SANCHEZ</t>
        </is>
      </c>
    </row>
    <row r="336">
      <c r="A336" s="5" t="inlineStr">
        <is>
          <t>CCAJ-SR27/16/2023</t>
        </is>
      </c>
      <c r="B336" s="6" t="n">
        <v>44951.94607384259</v>
      </c>
      <c r="C336" s="5" t="inlineStr">
        <is>
          <t>3106 FABIOLA NAVA - CAJA</t>
        </is>
      </c>
      <c r="D336" s="7" t="n"/>
      <c r="E336" s="8" t="n"/>
      <c r="F336" s="9" t="n">
        <v>20525.4</v>
      </c>
      <c r="I336" s="10" t="inlineStr">
        <is>
          <t>EFECTIVO</t>
        </is>
      </c>
      <c r="J336" s="5" t="inlineStr">
        <is>
          <t>4219 HUMBERTO HURTADO - T02</t>
        </is>
      </c>
    </row>
    <row r="337">
      <c r="A337" s="11" t="inlineStr">
        <is>
          <t>SAP</t>
        </is>
      </c>
      <c r="B337" s="3" t="n"/>
      <c r="C337" s="3" t="n"/>
      <c r="D337" s="7" t="n"/>
      <c r="E337" s="8" t="n"/>
      <c r="F337" s="37">
        <f>SUM(F327:G336)</f>
        <v/>
      </c>
      <c r="H337" s="9" t="n"/>
      <c r="I337" s="10" t="n"/>
      <c r="J337" s="5" t="n"/>
    </row>
    <row r="338" ht="15.75" customHeight="1">
      <c r="A338" s="13" t="inlineStr">
        <is>
          <t>FECHA</t>
        </is>
      </c>
      <c r="B338" s="13" t="inlineStr">
        <is>
          <t>CIERRE DE CAJA</t>
        </is>
      </c>
      <c r="C338" s="13" t="inlineStr">
        <is>
          <t>IMPORTE</t>
        </is>
      </c>
      <c r="D338" s="14" t="n">
        <v>112659595</v>
      </c>
      <c r="E338" s="8" t="n"/>
      <c r="H338" s="9" t="n"/>
      <c r="I338" s="10" t="n"/>
      <c r="J338" s="5" t="n"/>
    </row>
    <row r="341">
      <c r="A341" s="1" t="inlineStr">
        <is>
          <t>Cierre Caja</t>
        </is>
      </c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3" t="inlineStr">
        <is>
          <t>Del 26/01/2023</t>
        </is>
      </c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98" t="inlineStr">
        <is>
          <t>Cierre Caja</t>
        </is>
      </c>
      <c r="B343" s="98" t="inlineStr">
        <is>
          <t>Fecha</t>
        </is>
      </c>
      <c r="C343" s="98" t="inlineStr">
        <is>
          <t>Cajero</t>
        </is>
      </c>
      <c r="D343" s="98" t="inlineStr">
        <is>
          <t>Nro Voucher</t>
        </is>
      </c>
      <c r="E343" s="98" t="inlineStr">
        <is>
          <t>Nro Cuenta</t>
        </is>
      </c>
      <c r="F343" s="98" t="inlineStr">
        <is>
          <t>Tipo Ingreso</t>
        </is>
      </c>
      <c r="G343" s="99" t="n"/>
      <c r="H343" s="100" t="n"/>
      <c r="I343" s="98" t="inlineStr">
        <is>
          <t>TIPO DE INGRESO</t>
        </is>
      </c>
      <c r="J343" s="98" t="inlineStr">
        <is>
          <t>Cobrador</t>
        </is>
      </c>
    </row>
    <row r="344">
      <c r="A344" s="101" t="n"/>
      <c r="B344" s="101" t="n"/>
      <c r="C344" s="101" t="n"/>
      <c r="D344" s="101" t="n"/>
      <c r="E344" s="101" t="n"/>
      <c r="F344" s="4" t="inlineStr">
        <is>
          <t>EFECTIVO</t>
        </is>
      </c>
      <c r="G344" s="4" t="inlineStr">
        <is>
          <t>CHEQUE</t>
        </is>
      </c>
      <c r="H344" s="4" t="inlineStr">
        <is>
          <t>TRANSFERENCIA</t>
        </is>
      </c>
      <c r="I344" s="101" t="n"/>
      <c r="J344" s="101" t="n"/>
    </row>
    <row r="345">
      <c r="A345" s="5" t="inlineStr">
        <is>
          <t>CCAJ-SR27/17/2023</t>
        </is>
      </c>
      <c r="B345" s="6" t="n">
        <v>44952.75105489583</v>
      </c>
      <c r="C345" s="5" t="inlineStr">
        <is>
          <t>3106 FABIOLA NAVA - CAJA</t>
        </is>
      </c>
      <c r="D345" s="15" t="n">
        <v>45113279510</v>
      </c>
      <c r="E345" s="8" t="inlineStr">
        <is>
          <t>BISA-100070065</t>
        </is>
      </c>
      <c r="H345" s="9" t="n">
        <v>548.88</v>
      </c>
      <c r="I345" s="5" t="inlineStr">
        <is>
          <t>DEPÓSITO BANCARIO</t>
        </is>
      </c>
      <c r="J345" s="8" t="inlineStr">
        <is>
          <t>3140 JUAN MAMANI MERMA</t>
        </is>
      </c>
    </row>
    <row r="346">
      <c r="A346" s="5" t="inlineStr">
        <is>
          <t>CCAJ-SR27/17/2023</t>
        </is>
      </c>
      <c r="B346" s="6" t="n">
        <v>44952.75105489583</v>
      </c>
      <c r="C346" s="5" t="inlineStr">
        <is>
          <t>3106 FABIOLA NAVA - CAJA</t>
        </is>
      </c>
      <c r="D346" s="15" t="n">
        <v>45143499983</v>
      </c>
      <c r="E346" s="8" t="inlineStr">
        <is>
          <t>BISA-100070065</t>
        </is>
      </c>
      <c r="H346" s="9" t="n">
        <v>4013.8</v>
      </c>
      <c r="I346" s="5" t="inlineStr">
        <is>
          <t>DEPÓSITO BANCARIO</t>
        </is>
      </c>
      <c r="J346" s="5" t="inlineStr">
        <is>
          <t>3118 PAOLA LESLY CARMONA GARCIA</t>
        </is>
      </c>
    </row>
    <row r="347">
      <c r="A347" s="5" t="inlineStr">
        <is>
          <t>CCAJ-SR27/17/2023</t>
        </is>
      </c>
      <c r="B347" s="6" t="n">
        <v>44952.75105489583</v>
      </c>
      <c r="C347" s="5" t="inlineStr">
        <is>
          <t>3106 FABIOLA NAVA - CAJA</t>
        </is>
      </c>
      <c r="D347" s="15" t="n">
        <v>45133133033</v>
      </c>
      <c r="E347" s="8" t="inlineStr">
        <is>
          <t>BISA-100070065</t>
        </is>
      </c>
      <c r="H347" s="9" t="n">
        <v>972</v>
      </c>
      <c r="I347" s="5" t="inlineStr">
        <is>
          <t>DEPÓSITO BANCARIO</t>
        </is>
      </c>
      <c r="J347" s="5" t="inlineStr">
        <is>
          <t>3144 WILSON ORLANDO CASILLAS ROBLES</t>
        </is>
      </c>
    </row>
    <row r="348">
      <c r="A348" s="5" t="inlineStr">
        <is>
          <t>CCAJ-SR27/17/2023</t>
        </is>
      </c>
      <c r="B348" s="6" t="n">
        <v>44952.75105489583</v>
      </c>
      <c r="C348" s="5" t="inlineStr">
        <is>
          <t>3106 FABIOLA NAVA - CAJA</t>
        </is>
      </c>
      <c r="D348" s="7" t="n"/>
      <c r="E348" s="8" t="n"/>
      <c r="F348" s="9" t="n">
        <v>20614.6</v>
      </c>
      <c r="I348" s="10" t="inlineStr">
        <is>
          <t>EFECTIVO</t>
        </is>
      </c>
      <c r="J348" s="5" t="inlineStr">
        <is>
          <t>3118 PAOLA LESLY CARMONA GARCIA</t>
        </is>
      </c>
    </row>
    <row r="349">
      <c r="A349" s="5" t="inlineStr">
        <is>
          <t>CCAJ-SR27/17/2023</t>
        </is>
      </c>
      <c r="B349" s="6" t="n">
        <v>44952.75105489583</v>
      </c>
      <c r="C349" s="5" t="inlineStr">
        <is>
          <t>3106 FABIOLA NAVA - CAJA</t>
        </is>
      </c>
      <c r="D349" s="7" t="n"/>
      <c r="E349" s="8" t="n"/>
      <c r="F349" s="9" t="n">
        <v>10955.3</v>
      </c>
      <c r="I349" s="10" t="inlineStr">
        <is>
          <t>EFECTIVO</t>
        </is>
      </c>
      <c r="J349" s="8" t="inlineStr">
        <is>
          <t>3140 JUAN MAMANI MERMA</t>
        </is>
      </c>
    </row>
    <row r="350">
      <c r="A350" s="5" t="inlineStr">
        <is>
          <t>CCAJ-SR27/17/2023</t>
        </is>
      </c>
      <c r="B350" s="6" t="n">
        <v>44952.75105489583</v>
      </c>
      <c r="C350" s="5" t="inlineStr">
        <is>
          <t>3106 FABIOLA NAVA - CAJA</t>
        </is>
      </c>
      <c r="D350" s="7" t="n"/>
      <c r="E350" s="8" t="n"/>
      <c r="F350" s="9" t="n">
        <v>23910.3</v>
      </c>
      <c r="I350" s="10" t="inlineStr">
        <is>
          <t>EFECTIVO</t>
        </is>
      </c>
      <c r="J350" s="5" t="inlineStr">
        <is>
          <t>3144 WILSON ORLANDO CASILLAS ROBLES</t>
        </is>
      </c>
    </row>
    <row r="351">
      <c r="A351" s="5" t="inlineStr">
        <is>
          <t>CCAJ-SR27/17/2023</t>
        </is>
      </c>
      <c r="B351" s="6" t="n">
        <v>44952.75105489583</v>
      </c>
      <c r="C351" s="5" t="inlineStr">
        <is>
          <t>3106 FABIOLA NAVA - CAJA</t>
        </is>
      </c>
      <c r="D351" s="7" t="n"/>
      <c r="E351" s="8" t="n"/>
      <c r="F351" s="9" t="n">
        <v>2403.9</v>
      </c>
      <c r="I351" s="10" t="inlineStr">
        <is>
          <t>EFECTIVO</t>
        </is>
      </c>
      <c r="J351" s="8" t="inlineStr">
        <is>
          <t>4099 MANUEL SANCHEZ</t>
        </is>
      </c>
    </row>
    <row r="352">
      <c r="A352" s="11" t="inlineStr">
        <is>
          <t>SAP</t>
        </is>
      </c>
      <c r="B352" s="3" t="n"/>
      <c r="C352" s="3" t="n"/>
      <c r="D352" s="7" t="n"/>
      <c r="E352" s="8" t="n"/>
      <c r="F352" s="12">
        <f>SUM(F345:G351)</f>
        <v/>
      </c>
      <c r="H352" s="9" t="n"/>
      <c r="I352" s="10" t="n"/>
      <c r="J352" s="5" t="n"/>
    </row>
    <row r="353" ht="15.75" customHeight="1">
      <c r="A353" s="13" t="inlineStr">
        <is>
          <t>FECHA</t>
        </is>
      </c>
      <c r="B353" s="13" t="inlineStr">
        <is>
          <t>CIERRE DE CAJA</t>
        </is>
      </c>
      <c r="C353" s="13" t="inlineStr">
        <is>
          <t>IMPORTE</t>
        </is>
      </c>
      <c r="D353" s="14" t="n">
        <v>112681914</v>
      </c>
      <c r="E353" s="8" t="n"/>
      <c r="H353" s="9" t="n"/>
      <c r="I353" s="10" t="n"/>
      <c r="J353" s="5" t="n"/>
    </row>
    <row r="356">
      <c r="A356" s="1" t="inlineStr">
        <is>
          <t>Cierre Caja</t>
        </is>
      </c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3" t="inlineStr">
        <is>
          <t>Del 27/01/2023</t>
        </is>
      </c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98" t="inlineStr">
        <is>
          <t>Cierre Caja</t>
        </is>
      </c>
      <c r="B358" s="98" t="inlineStr">
        <is>
          <t>Fecha</t>
        </is>
      </c>
      <c r="C358" s="98" t="inlineStr">
        <is>
          <t>Cajero</t>
        </is>
      </c>
      <c r="D358" s="98" t="inlineStr">
        <is>
          <t>Nro Voucher</t>
        </is>
      </c>
      <c r="E358" s="98" t="inlineStr">
        <is>
          <t>Nro Cuenta</t>
        </is>
      </c>
      <c r="F358" s="98" t="inlineStr">
        <is>
          <t>Tipo Ingreso</t>
        </is>
      </c>
      <c r="G358" s="99" t="n"/>
      <c r="H358" s="100" t="n"/>
      <c r="I358" s="98" t="inlineStr">
        <is>
          <t>TIPO DE INGRESO</t>
        </is>
      </c>
      <c r="J358" s="98" t="inlineStr">
        <is>
          <t>Cobrador</t>
        </is>
      </c>
    </row>
    <row r="359">
      <c r="A359" s="101" t="n"/>
      <c r="B359" s="101" t="n"/>
      <c r="C359" s="101" t="n"/>
      <c r="D359" s="101" t="n"/>
      <c r="E359" s="101" t="n"/>
      <c r="F359" s="4" t="inlineStr">
        <is>
          <t>EFECTIVO</t>
        </is>
      </c>
      <c r="G359" s="4" t="inlineStr">
        <is>
          <t>CHEQUE</t>
        </is>
      </c>
      <c r="H359" s="4" t="inlineStr">
        <is>
          <t>TRANSFERENCIA</t>
        </is>
      </c>
      <c r="I359" s="101" t="n"/>
      <c r="J359" s="101" t="n"/>
    </row>
    <row r="360">
      <c r="A360" s="5" t="inlineStr">
        <is>
          <t>CCAJ-SR27/18/2023</t>
        </is>
      </c>
      <c r="B360" s="6" t="n">
        <v>44953.72556928241</v>
      </c>
      <c r="C360" s="5" t="inlineStr">
        <is>
          <t>3106 FABIOLA NAVA - CAJA</t>
        </is>
      </c>
      <c r="D360" s="15" t="n">
        <v>54210683593</v>
      </c>
      <c r="E360" s="5" t="inlineStr">
        <is>
          <t>BANCO INDUSTRIAL-1100070014</t>
        </is>
      </c>
      <c r="H360" s="9" t="n">
        <v>11785.77</v>
      </c>
      <c r="I360" s="5" t="inlineStr">
        <is>
          <t>DEPÓSITO BANCARIO</t>
        </is>
      </c>
      <c r="J360" s="5" t="inlineStr">
        <is>
          <t>3144 WILSON ORLANDO CASILLAS ROBLES</t>
        </is>
      </c>
    </row>
    <row r="361">
      <c r="A361" s="5" t="inlineStr">
        <is>
          <t>CCAJ-SR27/18/2023</t>
        </is>
      </c>
      <c r="B361" s="6" t="n">
        <v>44953.72556928241</v>
      </c>
      <c r="C361" s="5" t="inlineStr">
        <is>
          <t>3106 FABIOLA NAVA - CAJA</t>
        </is>
      </c>
      <c r="D361" s="15" t="n">
        <v>45173195146</v>
      </c>
      <c r="E361" s="8" t="inlineStr">
        <is>
          <t>BISA-100070065</t>
        </is>
      </c>
      <c r="H361" s="9" t="n">
        <v>3382.24</v>
      </c>
      <c r="I361" s="5" t="inlineStr">
        <is>
          <t>DEPÓSITO BANCARIO</t>
        </is>
      </c>
      <c r="J361" s="5" t="inlineStr">
        <is>
          <t>3144 WILSON ORLANDO CASILLAS ROBLES</t>
        </is>
      </c>
    </row>
    <row r="362">
      <c r="A362" s="5" t="inlineStr">
        <is>
          <t>CCAJ-SR27/18/2023</t>
        </is>
      </c>
      <c r="B362" s="6" t="n">
        <v>44953.72556928241</v>
      </c>
      <c r="C362" s="5" t="inlineStr">
        <is>
          <t>3106 FABIOLA NAVA - CAJA</t>
        </is>
      </c>
      <c r="D362" s="15" t="n">
        <v>54310665864</v>
      </c>
      <c r="E362" s="8" t="inlineStr">
        <is>
          <t>BISA-100070065</t>
        </is>
      </c>
      <c r="H362" s="9" t="n">
        <v>3465.36</v>
      </c>
      <c r="I362" s="5" t="inlineStr">
        <is>
          <t>DEPÓSITO BANCARIO</t>
        </is>
      </c>
      <c r="J362" s="5" t="inlineStr">
        <is>
          <t>3144 WILSON ORLANDO CASILLAS ROBLES</t>
        </is>
      </c>
    </row>
    <row r="363">
      <c r="A363" s="5" t="inlineStr">
        <is>
          <t>CCAJ-SR27/18/2023</t>
        </is>
      </c>
      <c r="B363" s="6" t="n">
        <v>44953.72556928241</v>
      </c>
      <c r="C363" s="5" t="inlineStr">
        <is>
          <t>3106 FABIOLA NAVA - CAJA</t>
        </is>
      </c>
      <c r="D363" s="7" t="n"/>
      <c r="E363" s="8" t="n"/>
      <c r="F363" s="9" t="n">
        <v>16185</v>
      </c>
      <c r="I363" s="10" t="inlineStr">
        <is>
          <t>EFECTIVO</t>
        </is>
      </c>
      <c r="J363" s="5" t="inlineStr">
        <is>
          <t>3118 PAOLA LESLY CARMONA GARCIA</t>
        </is>
      </c>
    </row>
    <row r="364">
      <c r="A364" s="5" t="inlineStr">
        <is>
          <t>CCAJ-SR27/18/2023</t>
        </is>
      </c>
      <c r="B364" s="6" t="n">
        <v>44953.72556928241</v>
      </c>
      <c r="C364" s="5" t="inlineStr">
        <is>
          <t>3106 FABIOLA NAVA - CAJA</t>
        </is>
      </c>
      <c r="D364" s="7" t="n"/>
      <c r="E364" s="8" t="n"/>
      <c r="F364" s="9" t="n">
        <v>11377.3</v>
      </c>
      <c r="I364" s="10" t="inlineStr">
        <is>
          <t>EFECTIVO</t>
        </is>
      </c>
      <c r="J364" s="5" t="inlineStr">
        <is>
          <t>3144 WILSON ORLANDO CASILLAS ROBLES</t>
        </is>
      </c>
    </row>
    <row r="365">
      <c r="A365" s="5" t="inlineStr">
        <is>
          <t>CCAJ-SR27/18/2023</t>
        </is>
      </c>
      <c r="B365" s="6" t="n">
        <v>44953.72556928241</v>
      </c>
      <c r="C365" s="5" t="inlineStr">
        <is>
          <t>3106 FABIOLA NAVA - CAJA</t>
        </is>
      </c>
      <c r="D365" s="7" t="n"/>
      <c r="E365" s="8" t="n"/>
      <c r="F365" s="9" t="n">
        <v>85278.39999999999</v>
      </c>
      <c r="I365" s="10" t="inlineStr">
        <is>
          <t>EFECTIVO</t>
        </is>
      </c>
      <c r="J365" s="8" t="inlineStr">
        <is>
          <t>3365 FELIX VILLCA VILLCA</t>
        </is>
      </c>
    </row>
    <row r="366">
      <c r="A366" s="5" t="inlineStr">
        <is>
          <t>CCAJ-SR27/18/2023</t>
        </is>
      </c>
      <c r="B366" s="6" t="n">
        <v>44953.72556928241</v>
      </c>
      <c r="C366" s="5" t="inlineStr">
        <is>
          <t>3106 FABIOLA NAVA - CAJA</t>
        </is>
      </c>
      <c r="D366" s="7" t="n"/>
      <c r="E366" s="8" t="n"/>
      <c r="F366" s="9" t="n">
        <v>8708.799999999999</v>
      </c>
      <c r="I366" s="10" t="inlineStr">
        <is>
          <t>EFECTIVO</t>
        </is>
      </c>
      <c r="J366" s="8" t="inlineStr">
        <is>
          <t>4099 MANUEL SANCHEZ</t>
        </is>
      </c>
    </row>
    <row r="367">
      <c r="A367" s="11" t="inlineStr">
        <is>
          <t>SAP</t>
        </is>
      </c>
      <c r="B367" s="3" t="n"/>
      <c r="C367" s="3" t="n"/>
      <c r="D367" s="7" t="n"/>
      <c r="E367" s="8" t="n"/>
      <c r="F367" s="37">
        <f>SUM(F360:G366)</f>
        <v/>
      </c>
      <c r="H367" s="9" t="n"/>
      <c r="I367" s="5" t="n"/>
      <c r="J367" s="8" t="n"/>
    </row>
    <row r="368" ht="15.75" customHeight="1">
      <c r="A368" s="13" t="inlineStr">
        <is>
          <t>FECHA</t>
        </is>
      </c>
      <c r="B368" s="13" t="inlineStr">
        <is>
          <t>CIERRE DE CAJA</t>
        </is>
      </c>
      <c r="C368" s="13" t="inlineStr">
        <is>
          <t>IMPORTE</t>
        </is>
      </c>
      <c r="D368" s="14" t="n">
        <v>112681916</v>
      </c>
      <c r="E368" s="8" t="n"/>
      <c r="H368" s="9" t="n"/>
      <c r="I368" s="5" t="n"/>
      <c r="J368" s="8" t="n"/>
    </row>
    <row r="369">
      <c r="G369" s="88" t="n"/>
    </row>
    <row r="371">
      <c r="A371" s="1" t="inlineStr">
        <is>
          <t>Cierre Caja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3" t="inlineStr">
        <is>
          <t>Del 28/01/2023</t>
        </is>
      </c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98" t="inlineStr">
        <is>
          <t>Cierre Caja</t>
        </is>
      </c>
      <c r="B373" s="98" t="inlineStr">
        <is>
          <t>Fecha</t>
        </is>
      </c>
      <c r="C373" s="98" t="inlineStr">
        <is>
          <t>Cajero</t>
        </is>
      </c>
      <c r="D373" s="98" t="inlineStr">
        <is>
          <t>Nro Voucher</t>
        </is>
      </c>
      <c r="E373" s="98" t="inlineStr">
        <is>
          <t>Nro Cuenta</t>
        </is>
      </c>
      <c r="F373" s="98" t="inlineStr">
        <is>
          <t>Tipo Ingreso</t>
        </is>
      </c>
      <c r="G373" s="99" t="n"/>
      <c r="H373" s="100" t="n"/>
      <c r="I373" s="98" t="inlineStr">
        <is>
          <t>TIPO DE INGRESO</t>
        </is>
      </c>
      <c r="J373" s="98" t="inlineStr">
        <is>
          <t>Cobrador</t>
        </is>
      </c>
    </row>
    <row r="374">
      <c r="A374" s="101" t="n"/>
      <c r="B374" s="101" t="n"/>
      <c r="C374" s="101" t="n"/>
      <c r="D374" s="101" t="n"/>
      <c r="E374" s="101" t="n"/>
      <c r="F374" s="4" t="inlineStr">
        <is>
          <t>EFECTIVO</t>
        </is>
      </c>
      <c r="G374" s="4" t="inlineStr">
        <is>
          <t>CHEQUE</t>
        </is>
      </c>
      <c r="H374" s="4" t="inlineStr">
        <is>
          <t>TRANSFERENCIA</t>
        </is>
      </c>
      <c r="I374" s="101" t="n"/>
      <c r="J374" s="101" t="n"/>
    </row>
    <row r="375">
      <c r="A375" s="40" t="inlineStr">
        <is>
          <t>NO HUBO CIERRES DE CAJA, SABADO</t>
        </is>
      </c>
      <c r="B375" s="41" t="n"/>
      <c r="C375" s="42" t="n"/>
      <c r="D375" s="7" t="n"/>
      <c r="E375" s="8" t="n"/>
      <c r="F375" s="9" t="n"/>
      <c r="I375" s="10" t="n"/>
      <c r="J375" s="8" t="n"/>
    </row>
    <row r="376">
      <c r="A376" s="11" t="inlineStr">
        <is>
          <t>SAP</t>
        </is>
      </c>
      <c r="B376" s="3" t="n"/>
      <c r="C376" s="3" t="n"/>
      <c r="D376" s="7" t="n"/>
      <c r="E376" s="8" t="n"/>
      <c r="H376" s="9" t="n"/>
      <c r="I376" s="5" t="n"/>
      <c r="J376" s="8" t="n"/>
    </row>
    <row r="377">
      <c r="A377" s="13" t="inlineStr">
        <is>
          <t>FECHA</t>
        </is>
      </c>
      <c r="B377" s="13" t="inlineStr">
        <is>
          <t>CIERRE DE CAJA</t>
        </is>
      </c>
      <c r="C377" s="13" t="inlineStr">
        <is>
          <t>IMPORTE</t>
        </is>
      </c>
      <c r="D377" s="7" t="n"/>
      <c r="E377" s="8" t="n"/>
      <c r="H377" s="9" t="n"/>
      <c r="I377" s="5" t="n"/>
      <c r="J377" s="8" t="n"/>
    </row>
    <row r="378">
      <c r="A378" s="5" t="n"/>
      <c r="B378" s="6" t="n"/>
      <c r="C378" s="5" t="n"/>
      <c r="D378" s="7" t="n"/>
      <c r="E378" s="8" t="n"/>
      <c r="H378" s="9" t="n"/>
      <c r="I378" s="5" t="n"/>
      <c r="J378" s="8" t="n"/>
    </row>
    <row r="380">
      <c r="A380" s="1" t="inlineStr">
        <is>
          <t>Cierre Caja</t>
        </is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3" t="inlineStr">
        <is>
          <t>Del 30/01/2023</t>
        </is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98" t="inlineStr">
        <is>
          <t>Cierre Caja</t>
        </is>
      </c>
      <c r="B382" s="98" t="inlineStr">
        <is>
          <t>Fecha</t>
        </is>
      </c>
      <c r="C382" s="98" t="inlineStr">
        <is>
          <t>Cajero</t>
        </is>
      </c>
      <c r="D382" s="98" t="inlineStr">
        <is>
          <t>Nro Voucher</t>
        </is>
      </c>
      <c r="E382" s="98" t="inlineStr">
        <is>
          <t>Nro Cuenta</t>
        </is>
      </c>
      <c r="F382" s="98" t="inlineStr">
        <is>
          <t>Tipo Ingreso</t>
        </is>
      </c>
      <c r="G382" s="99" t="n"/>
      <c r="H382" s="100" t="n"/>
      <c r="I382" s="98" t="inlineStr">
        <is>
          <t>TIPO DE INGRESO</t>
        </is>
      </c>
      <c r="J382" s="98" t="inlineStr">
        <is>
          <t>Cobrador</t>
        </is>
      </c>
    </row>
    <row r="383">
      <c r="A383" s="101" t="n"/>
      <c r="B383" s="101" t="n"/>
      <c r="C383" s="101" t="n"/>
      <c r="D383" s="101" t="n"/>
      <c r="E383" s="101" t="n"/>
      <c r="F383" s="4" t="inlineStr">
        <is>
          <t>EFECTIVO</t>
        </is>
      </c>
      <c r="G383" s="4" t="inlineStr">
        <is>
          <t>CHEQUE</t>
        </is>
      </c>
      <c r="H383" s="4" t="inlineStr">
        <is>
          <t>TRANSFERENCIA</t>
        </is>
      </c>
      <c r="I383" s="101" t="n"/>
      <c r="J383" s="101" t="n"/>
    </row>
    <row r="384">
      <c r="A384" s="5" t="inlineStr">
        <is>
          <t>CCAJ-SR27/19/2023</t>
        </is>
      </c>
      <c r="B384" s="6" t="n">
        <v>44956.79424486111</v>
      </c>
      <c r="C384" s="5" t="inlineStr">
        <is>
          <t>3106 FABIOLA NAVA - CAJA</t>
        </is>
      </c>
      <c r="D384" s="15" t="n">
        <v>45113281864</v>
      </c>
      <c r="E384" s="8" t="inlineStr">
        <is>
          <t>BISA-100070065</t>
        </is>
      </c>
      <c r="H384" s="9" t="n">
        <v>386.1</v>
      </c>
      <c r="I384" s="5" t="inlineStr">
        <is>
          <t>DEPÓSITO BANCARIO</t>
        </is>
      </c>
      <c r="J384" s="8" t="inlineStr">
        <is>
          <t>3140 JUAN MAMANI MERMA</t>
        </is>
      </c>
    </row>
    <row r="385">
      <c r="A385" s="5" t="inlineStr">
        <is>
          <t>CCAJ-SR27/19/2023</t>
        </is>
      </c>
      <c r="B385" s="6" t="n">
        <v>44956.79424486111</v>
      </c>
      <c r="C385" s="5" t="inlineStr">
        <is>
          <t>3106 FABIOLA NAVA - CAJA</t>
        </is>
      </c>
      <c r="D385" s="15" t="n">
        <v>45153129834</v>
      </c>
      <c r="E385" s="8" t="inlineStr">
        <is>
          <t>BISA-100070065</t>
        </is>
      </c>
      <c r="H385" s="9" t="n">
        <v>14960</v>
      </c>
      <c r="I385" s="5" t="inlineStr">
        <is>
          <t>DEPÓSITO BANCARIO</t>
        </is>
      </c>
      <c r="J385" s="8" t="inlineStr">
        <is>
          <t>3140 JUAN MAMANI MERMA</t>
        </is>
      </c>
    </row>
    <row r="386">
      <c r="A386" s="5" t="inlineStr">
        <is>
          <t>CCAJ-SR27/19/2023</t>
        </is>
      </c>
      <c r="B386" s="6" t="n">
        <v>44956.79424486111</v>
      </c>
      <c r="C386" s="5" t="inlineStr">
        <is>
          <t>3106 FABIOLA NAVA - CAJA</t>
        </is>
      </c>
      <c r="D386" s="15" t="n">
        <v>54210683994</v>
      </c>
      <c r="E386" s="8" t="inlineStr">
        <is>
          <t>BISA-100070065</t>
        </is>
      </c>
      <c r="H386" s="9" t="n">
        <v>250</v>
      </c>
      <c r="I386" s="5" t="inlineStr">
        <is>
          <t>DEPÓSITO BANCARIO</t>
        </is>
      </c>
      <c r="J386" s="5" t="inlineStr">
        <is>
          <t>3118 PAOLA LESLY CARMONA GARCIA</t>
        </is>
      </c>
    </row>
    <row r="387">
      <c r="A387" s="5" t="inlineStr">
        <is>
          <t>CCAJ-SR27/19/2023</t>
        </is>
      </c>
      <c r="B387" s="6" t="n">
        <v>44956.79424486111</v>
      </c>
      <c r="C387" s="5" t="inlineStr">
        <is>
          <t>3106 FABIOLA NAVA - CAJA</t>
        </is>
      </c>
      <c r="D387" s="15" t="n">
        <v>45133135649</v>
      </c>
      <c r="E387" s="8" t="inlineStr">
        <is>
          <t>BISA-100070065</t>
        </is>
      </c>
      <c r="H387" s="9" t="n">
        <v>549.9</v>
      </c>
      <c r="I387" s="5" t="inlineStr">
        <is>
          <t>DEPÓSITO BANCARIO</t>
        </is>
      </c>
      <c r="J387" s="5" t="inlineStr">
        <is>
          <t>3144 WILSON ORLANDO CASILLAS ROBLES</t>
        </is>
      </c>
    </row>
    <row r="388">
      <c r="A388" s="5" t="inlineStr">
        <is>
          <t>CCAJ-SR27/19/2023</t>
        </is>
      </c>
      <c r="B388" s="6" t="n">
        <v>44956.79424486111</v>
      </c>
      <c r="C388" s="5" t="inlineStr">
        <is>
          <t>3106 FABIOLA NAVA - CAJA</t>
        </is>
      </c>
      <c r="D388" s="15" t="n">
        <v>54110679141</v>
      </c>
      <c r="E388" s="8" t="inlineStr">
        <is>
          <t>BISA-100070065</t>
        </is>
      </c>
      <c r="H388" s="9" t="n">
        <v>3309.7</v>
      </c>
      <c r="I388" s="5" t="inlineStr">
        <is>
          <t>DEPÓSITO BANCARIO</t>
        </is>
      </c>
      <c r="J388" s="5" t="inlineStr">
        <is>
          <t>3144 WILSON ORLANDO CASILLAS ROBLES</t>
        </is>
      </c>
    </row>
    <row r="389">
      <c r="A389" s="5" t="inlineStr">
        <is>
          <t>CCAJ-SR27/19/2023</t>
        </is>
      </c>
      <c r="B389" s="6" t="n">
        <v>44956.79424486111</v>
      </c>
      <c r="C389" s="5" t="inlineStr">
        <is>
          <t>3106 FABIOLA NAVA - CAJA</t>
        </is>
      </c>
      <c r="D389" s="15" t="n">
        <v>45163226424</v>
      </c>
      <c r="E389" s="8" t="inlineStr">
        <is>
          <t>BISA-100070065</t>
        </is>
      </c>
      <c r="H389" s="9" t="n">
        <v>319.66</v>
      </c>
      <c r="I389" s="5" t="inlineStr">
        <is>
          <t>DEPÓSITO BANCARIO</t>
        </is>
      </c>
      <c r="J389" s="8" t="inlineStr">
        <is>
          <t>4099 MANUEL SANCHEZ</t>
        </is>
      </c>
    </row>
    <row r="390">
      <c r="A390" s="5" t="inlineStr">
        <is>
          <t>CCAJ-SR27/19/2023</t>
        </is>
      </c>
      <c r="B390" s="6" t="n">
        <v>44956.79424486111</v>
      </c>
      <c r="C390" s="5" t="inlineStr">
        <is>
          <t>3106 FABIOLA NAVA - CAJA</t>
        </is>
      </c>
      <c r="D390" s="7" t="n"/>
      <c r="E390" s="8" t="n"/>
      <c r="F390" s="9" t="n">
        <v>191802.7</v>
      </c>
      <c r="I390" s="10" t="inlineStr">
        <is>
          <t>EFECTIVO</t>
        </is>
      </c>
      <c r="J390" s="5" t="inlineStr">
        <is>
          <t>3118 PAOLA LESLY CARMONA GARCIA</t>
        </is>
      </c>
    </row>
    <row r="391">
      <c r="A391" s="5" t="inlineStr">
        <is>
          <t>CCAJ-SR27/19/2023</t>
        </is>
      </c>
      <c r="B391" s="6" t="n">
        <v>44956.79424486111</v>
      </c>
      <c r="C391" s="5" t="inlineStr">
        <is>
          <t>3106 FABIOLA NAVA - CAJA</t>
        </is>
      </c>
      <c r="D391" s="7" t="n"/>
      <c r="E391" s="8" t="n"/>
      <c r="F391" s="9" t="n">
        <v>22634</v>
      </c>
      <c r="I391" s="10" t="inlineStr">
        <is>
          <t>EFECTIVO</t>
        </is>
      </c>
      <c r="J391" s="8" t="inlineStr">
        <is>
          <t>3140 JUAN MAMANI MERMA</t>
        </is>
      </c>
    </row>
    <row r="392">
      <c r="A392" s="5" t="inlineStr">
        <is>
          <t>CCAJ-SR27/19/2023</t>
        </is>
      </c>
      <c r="B392" s="6" t="n">
        <v>44956.79424486111</v>
      </c>
      <c r="C392" s="5" t="inlineStr">
        <is>
          <t>3106 FABIOLA NAVA - CAJA</t>
        </is>
      </c>
      <c r="D392" s="7" t="n"/>
      <c r="E392" s="8" t="n"/>
      <c r="F392" s="9" t="n">
        <v>53921.2</v>
      </c>
      <c r="I392" s="10" t="inlineStr">
        <is>
          <t>EFECTIVO</t>
        </is>
      </c>
      <c r="J392" s="5" t="inlineStr">
        <is>
          <t>3144 WILSON ORLANDO CASILLAS ROBLES</t>
        </is>
      </c>
    </row>
    <row r="393">
      <c r="A393" s="5" t="inlineStr">
        <is>
          <t>CCAJ-SR27/19/2023</t>
        </is>
      </c>
      <c r="B393" s="6" t="n">
        <v>44956.79424486111</v>
      </c>
      <c r="C393" s="5" t="inlineStr">
        <is>
          <t>3106 FABIOLA NAVA - CAJA</t>
        </is>
      </c>
      <c r="D393" s="7" t="n"/>
      <c r="E393" s="8" t="n"/>
      <c r="F393" s="9" t="n">
        <v>11061</v>
      </c>
      <c r="I393" s="10" t="inlineStr">
        <is>
          <t>EFECTIVO</t>
        </is>
      </c>
      <c r="J393" s="8" t="inlineStr">
        <is>
          <t>4099 MANUEL SANCHEZ</t>
        </is>
      </c>
    </row>
    <row r="394">
      <c r="A394" s="5" t="inlineStr">
        <is>
          <t>CCAJ-SR27/19/2023</t>
        </is>
      </c>
      <c r="B394" s="6" t="n">
        <v>44956.79424486111</v>
      </c>
      <c r="C394" s="5" t="inlineStr">
        <is>
          <t>3106 FABIOLA NAVA - CAJA</t>
        </is>
      </c>
      <c r="D394" s="7" t="n"/>
      <c r="E394" s="8" t="n"/>
      <c r="F394" s="9" t="n">
        <v>32128.7</v>
      </c>
      <c r="I394" s="10" t="inlineStr">
        <is>
          <t>EFECTIVO</t>
        </is>
      </c>
      <c r="J394" s="5" t="inlineStr">
        <is>
          <t>4219 HUMBERTO HURTADO - T02</t>
        </is>
      </c>
    </row>
    <row r="395">
      <c r="A395" s="11" t="inlineStr">
        <is>
          <t>SAP</t>
        </is>
      </c>
      <c r="B395" s="3" t="n"/>
      <c r="C395" s="3" t="n"/>
      <c r="D395" s="7" t="n"/>
      <c r="E395" s="8" t="n"/>
      <c r="F395" s="37">
        <f>SUM(F384:G394)</f>
        <v/>
      </c>
      <c r="G395" s="9" t="n"/>
      <c r="I395" s="10" t="n"/>
      <c r="J395" s="8" t="n"/>
    </row>
    <row r="396" ht="15.75" customHeight="1">
      <c r="A396" s="13" t="inlineStr">
        <is>
          <t>FECHA</t>
        </is>
      </c>
      <c r="B396" s="13" t="inlineStr">
        <is>
          <t>CIERRE DE CAJA</t>
        </is>
      </c>
      <c r="C396" s="13" t="inlineStr">
        <is>
          <t>IMPORTE</t>
        </is>
      </c>
      <c r="D396" s="14" t="n">
        <v>112695376</v>
      </c>
      <c r="E396" s="8" t="n"/>
      <c r="G396" s="9" t="n"/>
      <c r="I396" s="10" t="n"/>
      <c r="J396" s="8" t="n"/>
    </row>
    <row r="397">
      <c r="A397" s="5" t="n"/>
      <c r="B397" s="6" t="n"/>
      <c r="C397" s="5" t="n"/>
      <c r="D397" s="7" t="n"/>
      <c r="E397" s="8" t="n"/>
      <c r="G397" s="9" t="n"/>
      <c r="I397" s="10" t="n"/>
      <c r="J397" s="8" t="n"/>
    </row>
    <row r="399">
      <c r="A399" s="1" t="inlineStr">
        <is>
          <t>Cierre Caja</t>
        </is>
      </c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3" t="inlineStr">
        <is>
          <t>Del 31/01/2023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98" t="inlineStr">
        <is>
          <t>Cierre Caja</t>
        </is>
      </c>
      <c r="B401" s="98" t="inlineStr">
        <is>
          <t>Fecha</t>
        </is>
      </c>
      <c r="C401" s="98" t="inlineStr">
        <is>
          <t>Cajero</t>
        </is>
      </c>
      <c r="D401" s="98" t="inlineStr">
        <is>
          <t>Nro Voucher</t>
        </is>
      </c>
      <c r="E401" s="98" t="inlineStr">
        <is>
          <t>Nro Cuenta</t>
        </is>
      </c>
      <c r="F401" s="98" t="inlineStr">
        <is>
          <t>Tipo Ingreso</t>
        </is>
      </c>
      <c r="G401" s="99" t="n"/>
      <c r="H401" s="100" t="n"/>
      <c r="I401" s="98" t="inlineStr">
        <is>
          <t>TIPO DE INGRESO</t>
        </is>
      </c>
      <c r="J401" s="98" t="inlineStr">
        <is>
          <t>Cobrador</t>
        </is>
      </c>
    </row>
    <row r="402">
      <c r="A402" s="101" t="n"/>
      <c r="B402" s="101" t="n"/>
      <c r="C402" s="101" t="n"/>
      <c r="D402" s="101" t="n"/>
      <c r="E402" s="101" t="n"/>
      <c r="F402" s="4" t="inlineStr">
        <is>
          <t>EFECTIVO</t>
        </is>
      </c>
      <c r="G402" s="4" t="inlineStr">
        <is>
          <t>CHEQUE</t>
        </is>
      </c>
      <c r="H402" s="4" t="inlineStr">
        <is>
          <t>TRANSFERENCIA</t>
        </is>
      </c>
      <c r="I402" s="101" t="n"/>
      <c r="J402" s="101" t="n"/>
    </row>
    <row r="403">
      <c r="A403" s="5" t="inlineStr">
        <is>
          <t>CCAJ-SR27/20/2023</t>
        </is>
      </c>
      <c r="B403" s="6" t="n">
        <v>44957.83809918982</v>
      </c>
      <c r="C403" s="5" t="inlineStr">
        <is>
          <t>3106 FABIOLA NAVA - CAJA</t>
        </is>
      </c>
      <c r="D403" s="7" t="n"/>
      <c r="E403" s="8" t="n"/>
      <c r="G403" s="9" t="n">
        <v>1171.34</v>
      </c>
      <c r="I403" s="10" t="inlineStr">
        <is>
          <t>CHEQUE</t>
        </is>
      </c>
      <c r="J403" s="5" t="inlineStr">
        <is>
          <t>3144 WILSON ORLANDO CASILLAS ROBLES</t>
        </is>
      </c>
    </row>
    <row r="404">
      <c r="A404" s="5" t="inlineStr">
        <is>
          <t>CCAJ-SR27/20/2023</t>
        </is>
      </c>
      <c r="B404" s="6" t="n">
        <v>44957.83809918982</v>
      </c>
      <c r="C404" s="5" t="inlineStr">
        <is>
          <t>3106 FABIOLA NAVA - CAJA</t>
        </is>
      </c>
      <c r="D404" s="15" t="n">
        <v>45123271551</v>
      </c>
      <c r="E404" s="8" t="inlineStr">
        <is>
          <t>BISA-100070065</t>
        </is>
      </c>
      <c r="H404" s="9" t="n">
        <v>167.2</v>
      </c>
      <c r="I404" s="5" t="inlineStr">
        <is>
          <t>DEPÓSITO BANCARIO</t>
        </is>
      </c>
      <c r="J404" s="8" t="inlineStr">
        <is>
          <t>4099 MANUEL SANCHEZ</t>
        </is>
      </c>
    </row>
    <row r="405">
      <c r="A405" s="5" t="inlineStr">
        <is>
          <t>CCAJ-SR27/20/2023</t>
        </is>
      </c>
      <c r="B405" s="6" t="n">
        <v>44957.83809918982</v>
      </c>
      <c r="C405" s="5" t="inlineStr">
        <is>
          <t>3106 FABIOLA NAVA - CAJA</t>
        </is>
      </c>
      <c r="D405" s="15" t="n">
        <v>54410673142</v>
      </c>
      <c r="E405" s="8" t="inlineStr">
        <is>
          <t>BISA-100070065</t>
        </is>
      </c>
      <c r="H405" s="9" t="n">
        <v>2178.48</v>
      </c>
      <c r="I405" s="5" t="inlineStr">
        <is>
          <t>DEPÓSITO BANCARIO</t>
        </is>
      </c>
      <c r="J405" s="8" t="inlineStr">
        <is>
          <t>4099 MANUEL SANCHEZ</t>
        </is>
      </c>
    </row>
    <row r="406">
      <c r="A406" s="5" t="inlineStr">
        <is>
          <t>CCAJ-SR27/20/2023</t>
        </is>
      </c>
      <c r="B406" s="6" t="n">
        <v>44957.83809918982</v>
      </c>
      <c r="C406" s="5" t="inlineStr">
        <is>
          <t>3106 FABIOLA NAVA - CAJA</t>
        </is>
      </c>
      <c r="D406" s="15" t="n">
        <v>54310667709</v>
      </c>
      <c r="E406" s="8" t="inlineStr">
        <is>
          <t>BISA-100070065</t>
        </is>
      </c>
      <c r="H406" s="9" t="n">
        <v>4093.3</v>
      </c>
      <c r="I406" s="5" t="inlineStr">
        <is>
          <t>DEPÓSITO BANCARIO</t>
        </is>
      </c>
      <c r="J406" s="5" t="inlineStr">
        <is>
          <t>3118 PAOLA LESLY CARMONA GARCIA</t>
        </is>
      </c>
    </row>
    <row r="407">
      <c r="A407" s="5" t="inlineStr">
        <is>
          <t>CCAJ-SR27/20/2023</t>
        </is>
      </c>
      <c r="B407" s="6" t="n">
        <v>44957.83809918982</v>
      </c>
      <c r="C407" s="5" t="inlineStr">
        <is>
          <t>3106 FABIOLA NAVA - CAJA</t>
        </is>
      </c>
      <c r="D407" s="15" t="n">
        <v>45163227274</v>
      </c>
      <c r="E407" s="8" t="inlineStr">
        <is>
          <t>BISA-100070065</t>
        </is>
      </c>
      <c r="H407" s="9" t="n">
        <v>23009.56</v>
      </c>
      <c r="I407" s="5" t="inlineStr">
        <is>
          <t>DEPÓSITO BANCARIO</t>
        </is>
      </c>
      <c r="J407" s="5" t="inlineStr">
        <is>
          <t>3144 WILSON ORLANDO CASILLAS ROBLES</t>
        </is>
      </c>
    </row>
    <row r="408">
      <c r="A408" s="5" t="inlineStr">
        <is>
          <t>CCAJ-SR27/20/2023</t>
        </is>
      </c>
      <c r="B408" s="6" t="n">
        <v>44957.83809918982</v>
      </c>
      <c r="C408" s="5" t="inlineStr">
        <is>
          <t>3106 FABIOLA NAVA - CAJA</t>
        </is>
      </c>
      <c r="D408" s="15" t="n">
        <v>54210685717</v>
      </c>
      <c r="E408" s="8" t="inlineStr">
        <is>
          <t>BISA-100070065</t>
        </is>
      </c>
      <c r="H408" s="9" t="n">
        <v>336.96</v>
      </c>
      <c r="I408" s="5" t="inlineStr">
        <is>
          <t>DEPÓSITO BANCARIO</t>
        </is>
      </c>
      <c r="J408" s="5" t="inlineStr">
        <is>
          <t>3144 WILSON ORLANDO CASILLAS ROBLES</t>
        </is>
      </c>
    </row>
    <row r="409">
      <c r="A409" s="5" t="inlineStr">
        <is>
          <t>CCAJ-SR27/20/2023</t>
        </is>
      </c>
      <c r="B409" s="6" t="n">
        <v>44957.83809918982</v>
      </c>
      <c r="C409" s="5" t="inlineStr">
        <is>
          <t>3106 FABIOLA NAVA - CAJA</t>
        </is>
      </c>
      <c r="D409" s="15" t="n">
        <v>45163228459</v>
      </c>
      <c r="E409" s="8" t="inlineStr">
        <is>
          <t>BISA-100070065</t>
        </is>
      </c>
      <c r="H409" s="9" t="n">
        <v>5000</v>
      </c>
      <c r="I409" s="5" t="inlineStr">
        <is>
          <t>DEPÓSITO BANCARIO</t>
        </is>
      </c>
      <c r="J409" s="5" t="inlineStr">
        <is>
          <t>3144 WILSON ORLANDO CASILLAS ROBLES</t>
        </is>
      </c>
    </row>
    <row r="410">
      <c r="A410" s="5" t="inlineStr">
        <is>
          <t>CCAJ-SR27/20/2023</t>
        </is>
      </c>
      <c r="B410" s="6" t="n">
        <v>44957.83809918982</v>
      </c>
      <c r="C410" s="5" t="inlineStr">
        <is>
          <t>3106 FABIOLA NAVA - CAJA</t>
        </is>
      </c>
      <c r="D410" s="15" t="n">
        <v>45163228208</v>
      </c>
      <c r="E410" s="8" t="inlineStr">
        <is>
          <t>BISA-100070065</t>
        </is>
      </c>
      <c r="H410" s="9" t="n">
        <v>9186.76</v>
      </c>
      <c r="I410" s="5" t="inlineStr">
        <is>
          <t>DEPÓSITO BANCARIO</t>
        </is>
      </c>
      <c r="J410" s="5" t="inlineStr">
        <is>
          <t>3144 WILSON ORLANDO CASILLAS ROBLES</t>
        </is>
      </c>
    </row>
    <row r="411">
      <c r="A411" s="5" t="inlineStr">
        <is>
          <t>CCAJ-SR27/20/2023</t>
        </is>
      </c>
      <c r="B411" s="6" t="n">
        <v>44957.83809918982</v>
      </c>
      <c r="C411" s="5" t="inlineStr">
        <is>
          <t>3106 FABIOLA NAVA - CAJA</t>
        </is>
      </c>
      <c r="D411" s="15" t="n">
        <v>54310667813</v>
      </c>
      <c r="E411" s="8" t="inlineStr">
        <is>
          <t>BISA-100070065</t>
        </is>
      </c>
      <c r="H411" s="9" t="n">
        <v>4178.52</v>
      </c>
      <c r="I411" s="5" t="inlineStr">
        <is>
          <t>DEPÓSITO BANCARIO</t>
        </is>
      </c>
      <c r="J411" s="5" t="inlineStr">
        <is>
          <t>3144 WILSON ORLANDO CASILLAS ROBLES</t>
        </is>
      </c>
    </row>
    <row r="412">
      <c r="A412" s="5" t="inlineStr">
        <is>
          <t>CCAJ-SR27/20/2023</t>
        </is>
      </c>
      <c r="B412" s="6" t="n">
        <v>44957.83809918982</v>
      </c>
      <c r="C412" s="5" t="inlineStr">
        <is>
          <t>3106 FABIOLA NAVA - CAJA</t>
        </is>
      </c>
      <c r="D412" s="15" t="n">
        <v>45153131825</v>
      </c>
      <c r="E412" s="8" t="inlineStr">
        <is>
          <t>BISA-100070065</t>
        </is>
      </c>
      <c r="H412" s="9" t="n">
        <v>25462.07</v>
      </c>
      <c r="I412" s="5" t="inlineStr">
        <is>
          <t>DEPÓSITO BANCARIO</t>
        </is>
      </c>
      <c r="J412" s="5" t="inlineStr">
        <is>
          <t>3144 WILSON ORLANDO CASILLAS ROBLES</t>
        </is>
      </c>
    </row>
    <row r="413">
      <c r="A413" s="5" t="inlineStr">
        <is>
          <t>CCAJ-SR27/20/2023</t>
        </is>
      </c>
      <c r="B413" s="6" t="n">
        <v>44957.83809918982</v>
      </c>
      <c r="C413" s="5" t="inlineStr">
        <is>
          <t>3106 FABIOLA NAVA - CAJA</t>
        </is>
      </c>
      <c r="D413" s="7" t="n"/>
      <c r="E413" s="8" t="n"/>
      <c r="F413" s="9" t="n">
        <v>19422.5</v>
      </c>
      <c r="I413" s="10" t="inlineStr">
        <is>
          <t>EFECTIVO</t>
        </is>
      </c>
      <c r="J413" s="5" t="inlineStr">
        <is>
          <t>3118 PAOLA LESLY CARMONA GARCIA</t>
        </is>
      </c>
    </row>
    <row r="414">
      <c r="A414" s="5" t="inlineStr">
        <is>
          <t>CCAJ-SR27/20/2023</t>
        </is>
      </c>
      <c r="B414" s="6" t="n">
        <v>44957.83809918982</v>
      </c>
      <c r="C414" s="5" t="inlineStr">
        <is>
          <t>3106 FABIOLA NAVA - CAJA</t>
        </is>
      </c>
      <c r="D414" s="7" t="n"/>
      <c r="E414" s="8" t="n"/>
      <c r="F414" s="9" t="n">
        <v>2267.7</v>
      </c>
      <c r="I414" s="10" t="inlineStr">
        <is>
          <t>EFECTIVO</t>
        </is>
      </c>
      <c r="J414" s="8" t="inlineStr">
        <is>
          <t>3140 JUAN MAMANI MERMA</t>
        </is>
      </c>
    </row>
    <row r="415">
      <c r="A415" s="5" t="inlineStr">
        <is>
          <t>CCAJ-SR27/20/2023</t>
        </is>
      </c>
      <c r="B415" s="6" t="n">
        <v>44957.83809918982</v>
      </c>
      <c r="C415" s="5" t="inlineStr">
        <is>
          <t>3106 FABIOLA NAVA - CAJA</t>
        </is>
      </c>
      <c r="D415" s="7" t="n"/>
      <c r="E415" s="8" t="n"/>
      <c r="F415" s="9" t="n">
        <v>44384.3</v>
      </c>
      <c r="I415" s="10" t="inlineStr">
        <is>
          <t>EFECTIVO</t>
        </is>
      </c>
      <c r="J415" s="5" t="inlineStr">
        <is>
          <t>3144 WILSON ORLANDO CASILLAS ROBLES</t>
        </is>
      </c>
    </row>
    <row r="416">
      <c r="A416" s="5" t="inlineStr">
        <is>
          <t>CCAJ-SR27/20/2023</t>
        </is>
      </c>
      <c r="B416" s="6" t="n">
        <v>44957.83809918982</v>
      </c>
      <c r="C416" s="5" t="inlineStr">
        <is>
          <t>3106 FABIOLA NAVA - CAJA</t>
        </is>
      </c>
      <c r="D416" s="7" t="n"/>
      <c r="E416" s="8" t="n"/>
      <c r="F416" s="9" t="n">
        <v>14851.2</v>
      </c>
      <c r="I416" s="10" t="inlineStr">
        <is>
          <t>EFECTIVO</t>
        </is>
      </c>
      <c r="J416" s="8" t="inlineStr">
        <is>
          <t>4099 MANUEL SANCHEZ</t>
        </is>
      </c>
    </row>
    <row r="417">
      <c r="A417" s="11" t="inlineStr">
        <is>
          <t>SAP</t>
        </is>
      </c>
      <c r="B417" s="3" t="n"/>
      <c r="C417" s="3" t="n"/>
      <c r="D417" s="7" t="n"/>
      <c r="E417" s="8" t="n"/>
      <c r="F417" s="37">
        <f>SUM(F403:G416)</f>
        <v/>
      </c>
      <c r="G417" s="9" t="n"/>
      <c r="I417" s="10" t="n"/>
      <c r="J417" s="5" t="n"/>
    </row>
    <row r="418" ht="15.75" customHeight="1">
      <c r="A418" s="13" t="inlineStr">
        <is>
          <t>FECHA</t>
        </is>
      </c>
      <c r="B418" s="13" t="inlineStr">
        <is>
          <t>CIERRE DE CAJA</t>
        </is>
      </c>
      <c r="C418" s="13" t="inlineStr">
        <is>
          <t>IMPORTE</t>
        </is>
      </c>
      <c r="D418" s="14" t="n">
        <v>112695377</v>
      </c>
      <c r="E418" s="8" t="n"/>
      <c r="G418" s="9" t="n"/>
      <c r="I418" s="10" t="n"/>
      <c r="J418" s="5" t="n"/>
    </row>
    <row r="421">
      <c r="A421" s="1" t="inlineStr">
        <is>
          <t>Cierre Caja</t>
        </is>
      </c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3" t="inlineStr">
        <is>
          <t>Del 01/02/2023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98" t="inlineStr">
        <is>
          <t>Cierre Caja</t>
        </is>
      </c>
      <c r="B423" s="98" t="inlineStr">
        <is>
          <t>Fecha</t>
        </is>
      </c>
      <c r="C423" s="98" t="inlineStr">
        <is>
          <t>Cajero</t>
        </is>
      </c>
      <c r="D423" s="98" t="inlineStr">
        <is>
          <t>Nro Voucher</t>
        </is>
      </c>
      <c r="E423" s="98" t="inlineStr">
        <is>
          <t>Nro Cuenta</t>
        </is>
      </c>
      <c r="F423" s="98" t="inlineStr">
        <is>
          <t>Tipo Ingreso</t>
        </is>
      </c>
      <c r="G423" s="99" t="n"/>
      <c r="H423" s="100" t="n"/>
      <c r="I423" s="98" t="inlineStr">
        <is>
          <t>TIPO DE INGRESO</t>
        </is>
      </c>
      <c r="J423" s="98" t="inlineStr">
        <is>
          <t>Cobrador</t>
        </is>
      </c>
    </row>
    <row r="424">
      <c r="A424" s="101" t="n"/>
      <c r="B424" s="101" t="n"/>
      <c r="C424" s="101" t="n"/>
      <c r="D424" s="101" t="n"/>
      <c r="E424" s="101" t="n"/>
      <c r="F424" s="4" t="inlineStr">
        <is>
          <t>EFECTIVO</t>
        </is>
      </c>
      <c r="G424" s="4" t="inlineStr">
        <is>
          <t>CHEQUE</t>
        </is>
      </c>
      <c r="H424" s="4" t="inlineStr">
        <is>
          <t>TRANSFERENCIA</t>
        </is>
      </c>
      <c r="I424" s="101" t="n"/>
      <c r="J424" s="101" t="n"/>
    </row>
    <row r="425">
      <c r="A425" s="5" t="inlineStr">
        <is>
          <t>CCAJ-SR27/21/2023</t>
        </is>
      </c>
      <c r="B425" s="6" t="n">
        <v>44958.80848393519</v>
      </c>
      <c r="C425" s="5" t="inlineStr">
        <is>
          <t>3106 FABIOLA NAVA - CAJA</t>
        </is>
      </c>
      <c r="D425" s="15" t="n">
        <v>54310668768</v>
      </c>
      <c r="E425" s="8" t="inlineStr">
        <is>
          <t>BISA-100070065</t>
        </is>
      </c>
      <c r="H425" s="9" t="n">
        <v>1601.85</v>
      </c>
      <c r="I425" s="5" t="inlineStr">
        <is>
          <t>DEPÓSITO BANCARIO</t>
        </is>
      </c>
      <c r="J425" s="5" t="inlineStr">
        <is>
          <t>3144 WILSON ORLANDO CASILLAS ROBLES</t>
        </is>
      </c>
    </row>
    <row r="426">
      <c r="A426" s="5" t="inlineStr">
        <is>
          <t>CCAJ-SR27/21/2023</t>
        </is>
      </c>
      <c r="B426" s="6" t="n">
        <v>44958.80848393519</v>
      </c>
      <c r="C426" s="5" t="inlineStr">
        <is>
          <t>3106 FABIOLA NAVA - CAJA</t>
        </is>
      </c>
      <c r="D426" s="15" t="n">
        <v>54610673178</v>
      </c>
      <c r="E426" s="8" t="inlineStr">
        <is>
          <t>BISA-100070065</t>
        </is>
      </c>
      <c r="H426" s="9" t="n">
        <v>36812.46</v>
      </c>
      <c r="I426" s="5" t="inlineStr">
        <is>
          <t>DEPÓSITO BANCARIO</t>
        </is>
      </c>
      <c r="J426" s="5" t="inlineStr">
        <is>
          <t>3144 WILSON ORLANDO CASILLAS ROBLES</t>
        </is>
      </c>
    </row>
    <row r="427">
      <c r="A427" s="5" t="inlineStr">
        <is>
          <t>CCAJ-SR27/21/2023</t>
        </is>
      </c>
      <c r="B427" s="6" t="n">
        <v>44958.80848393519</v>
      </c>
      <c r="C427" s="5" t="inlineStr">
        <is>
          <t>3106 FABIOLA NAVA - CAJA</t>
        </is>
      </c>
      <c r="D427" s="15" t="n">
        <v>45143510860</v>
      </c>
      <c r="E427" s="8" t="inlineStr">
        <is>
          <t>BISA-100070065</t>
        </is>
      </c>
      <c r="H427" s="9" t="n">
        <v>1800</v>
      </c>
      <c r="I427" s="5" t="inlineStr">
        <is>
          <t>DEPÓSITO BANCARIO</t>
        </is>
      </c>
      <c r="J427" s="5" t="inlineStr">
        <is>
          <t>3144 WILSON ORLANDO CASILLAS ROBLES</t>
        </is>
      </c>
    </row>
    <row r="428">
      <c r="A428" s="5" t="inlineStr">
        <is>
          <t>CCAJ-SR27/21/2023</t>
        </is>
      </c>
      <c r="B428" s="6" t="n">
        <v>44958.80848393519</v>
      </c>
      <c r="C428" s="5" t="inlineStr">
        <is>
          <t>3106 FABIOLA NAVA - CAJA</t>
        </is>
      </c>
      <c r="D428" s="7" t="n"/>
      <c r="E428" s="8" t="n"/>
      <c r="F428" s="9" t="n">
        <v>49851</v>
      </c>
      <c r="I428" s="10" t="inlineStr">
        <is>
          <t>EFECTIVO</t>
        </is>
      </c>
      <c r="J428" s="5" t="inlineStr">
        <is>
          <t>3118 PAOLA LESLY CARMONA GARCIA</t>
        </is>
      </c>
    </row>
    <row r="429">
      <c r="A429" s="5" t="inlineStr">
        <is>
          <t>CCAJ-SR27/21/2023</t>
        </is>
      </c>
      <c r="B429" s="6" t="n">
        <v>44958.80848393519</v>
      </c>
      <c r="C429" s="5" t="inlineStr">
        <is>
          <t>3106 FABIOLA NAVA - CAJA</t>
        </is>
      </c>
      <c r="D429" s="7" t="n"/>
      <c r="E429" s="8" t="n"/>
      <c r="F429" s="9" t="n">
        <v>10536.2</v>
      </c>
      <c r="I429" s="10" t="inlineStr">
        <is>
          <t>EFECTIVO</t>
        </is>
      </c>
      <c r="J429" s="5" t="inlineStr">
        <is>
          <t>3144 WILSON ORLANDO CASILLAS ROBLES</t>
        </is>
      </c>
    </row>
    <row r="430">
      <c r="A430" s="11" t="inlineStr">
        <is>
          <t>SAP</t>
        </is>
      </c>
      <c r="B430" s="3" t="n"/>
      <c r="C430" s="3" t="n"/>
      <c r="D430" s="7" t="n"/>
      <c r="E430" s="8" t="n"/>
      <c r="F430" s="12">
        <f>SUM(F425:G429)</f>
        <v/>
      </c>
      <c r="H430" s="9" t="n"/>
      <c r="I430" s="10" t="n"/>
      <c r="J430" s="8" t="n"/>
    </row>
    <row r="431" ht="15.75" customHeight="1">
      <c r="A431" s="13" t="inlineStr">
        <is>
          <t>FECHA</t>
        </is>
      </c>
      <c r="B431" s="13" t="inlineStr">
        <is>
          <t>CIERRE DE CAJA</t>
        </is>
      </c>
      <c r="C431" s="13" t="inlineStr">
        <is>
          <t>IMPORTE</t>
        </is>
      </c>
      <c r="D431" s="14" t="n">
        <v>112722301</v>
      </c>
      <c r="E431" s="8" t="n"/>
      <c r="H431" s="9" t="n"/>
      <c r="I431" s="10" t="n"/>
      <c r="J431" s="8" t="n"/>
    </row>
    <row r="433">
      <c r="A433" s="85" t="inlineStr">
        <is>
          <t xml:space="preserve">SE QUEDÓ CON LA REFERENCIA QUE REALIZO EL BOOT NO SE CAMBIO A TRASLADO ETV EN EL TRASLADO ETV </t>
        </is>
      </c>
      <c r="B433" s="86" t="n"/>
      <c r="C433" s="86" t="n"/>
      <c r="D433" s="87" t="n"/>
    </row>
    <row r="435">
      <c r="A435" s="1" t="inlineStr">
        <is>
          <t>Cierre Caja</t>
        </is>
      </c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3" t="inlineStr">
        <is>
          <t>Del 02/02/2023</t>
        </is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98" t="inlineStr">
        <is>
          <t>Cierre Caja</t>
        </is>
      </c>
      <c r="B437" s="98" t="inlineStr">
        <is>
          <t>Fecha</t>
        </is>
      </c>
      <c r="C437" s="98" t="inlineStr">
        <is>
          <t>Cajero</t>
        </is>
      </c>
      <c r="D437" s="98" t="inlineStr">
        <is>
          <t>Nro Voucher</t>
        </is>
      </c>
      <c r="E437" s="98" t="inlineStr">
        <is>
          <t>Nro Cuenta</t>
        </is>
      </c>
      <c r="F437" s="98" t="inlineStr">
        <is>
          <t>Tipo Ingreso</t>
        </is>
      </c>
      <c r="G437" s="99" t="n"/>
      <c r="H437" s="100" t="n"/>
      <c r="I437" s="98" t="inlineStr">
        <is>
          <t>TIPO DE INGRESO</t>
        </is>
      </c>
      <c r="J437" s="98" t="inlineStr">
        <is>
          <t>Cobrador</t>
        </is>
      </c>
    </row>
    <row r="438">
      <c r="A438" s="101" t="n"/>
      <c r="B438" s="101" t="n"/>
      <c r="C438" s="101" t="n"/>
      <c r="D438" s="101" t="n"/>
      <c r="E438" s="101" t="n"/>
      <c r="F438" s="4" t="inlineStr">
        <is>
          <t>EFECTIVO</t>
        </is>
      </c>
      <c r="G438" s="4" t="inlineStr">
        <is>
          <t>CHEQUE</t>
        </is>
      </c>
      <c r="H438" s="4" t="inlineStr">
        <is>
          <t>TRANSFERENCIA</t>
        </is>
      </c>
      <c r="I438" s="101" t="n"/>
      <c r="J438" s="101" t="n"/>
    </row>
    <row r="439">
      <c r="A439" s="5" t="inlineStr">
        <is>
          <t>CCAJ-SR27/22/2023</t>
        </is>
      </c>
      <c r="B439" s="6" t="n">
        <v>44959.6942286574</v>
      </c>
      <c r="C439" s="5" t="inlineStr">
        <is>
          <t>3106 FABIOLA NAVA - CAJA</t>
        </is>
      </c>
      <c r="D439" s="15" t="n">
        <v>45153136219</v>
      </c>
      <c r="E439" s="8" t="inlineStr">
        <is>
          <t>BISA-100070065</t>
        </is>
      </c>
      <c r="H439" s="9" t="n">
        <v>247.11</v>
      </c>
      <c r="I439" s="5" t="inlineStr">
        <is>
          <t>DEPÓSITO BANCARIO</t>
        </is>
      </c>
      <c r="J439" s="8" t="inlineStr">
        <is>
          <t>4099 MANUEL SANCHEZ</t>
        </is>
      </c>
    </row>
    <row r="440">
      <c r="A440" s="5" t="inlineStr">
        <is>
          <t>CCAJ-SR27/22/2023</t>
        </is>
      </c>
      <c r="B440" s="6" t="n">
        <v>44959.6942286574</v>
      </c>
      <c r="C440" s="5" t="inlineStr">
        <is>
          <t>3106 FABIOLA NAVA - CAJA</t>
        </is>
      </c>
      <c r="D440" s="15" t="n">
        <v>45173205670</v>
      </c>
      <c r="E440" s="8" t="inlineStr">
        <is>
          <t>BISA-100070065</t>
        </is>
      </c>
      <c r="H440" s="9" t="n">
        <v>104.2</v>
      </c>
      <c r="I440" s="5" t="inlineStr">
        <is>
          <t>DEPÓSITO BANCARIO</t>
        </is>
      </c>
      <c r="J440" s="8" t="inlineStr">
        <is>
          <t>4099 MANUEL SANCHEZ</t>
        </is>
      </c>
    </row>
    <row r="441">
      <c r="A441" s="5" t="inlineStr">
        <is>
          <t>CCAJ-SR27/22/202</t>
        </is>
      </c>
      <c r="B441" s="6" t="n">
        <v>44959.6942286574</v>
      </c>
      <c r="C441" s="5" t="inlineStr">
        <is>
          <t>3106 FABIOLA NAVA - CAJA</t>
        </is>
      </c>
      <c r="D441" s="7" t="n"/>
      <c r="E441" s="8" t="n"/>
      <c r="F441" s="9" t="n">
        <v>597</v>
      </c>
      <c r="I441" s="10" t="inlineStr">
        <is>
          <t>EFECTIVO</t>
        </is>
      </c>
      <c r="J441" s="5" t="inlineStr">
        <is>
          <t>3118 PAOLA LESLY CARMONA GARCIA</t>
        </is>
      </c>
    </row>
    <row r="442">
      <c r="A442" s="5" t="inlineStr">
        <is>
          <t>CCAJ-SR27/22/2023</t>
        </is>
      </c>
      <c r="B442" s="6" t="n">
        <v>44959.6942286574</v>
      </c>
      <c r="C442" s="5" t="inlineStr">
        <is>
          <t>3106 FABIOLA NAVA - CAJA</t>
        </is>
      </c>
      <c r="D442" s="7" t="n"/>
      <c r="E442" s="8" t="n"/>
      <c r="F442" s="9" t="n">
        <v>4457.5</v>
      </c>
      <c r="I442" s="10" t="inlineStr">
        <is>
          <t>EFECTIVO</t>
        </is>
      </c>
      <c r="J442" s="5" t="inlineStr">
        <is>
          <t>3144 WILSON ORLANDO CASILLAS ROBLES</t>
        </is>
      </c>
    </row>
    <row r="443">
      <c r="A443" s="5" t="inlineStr">
        <is>
          <t>CCAJ-SR27/22/2023</t>
        </is>
      </c>
      <c r="B443" s="6" t="n">
        <v>44959.6942286574</v>
      </c>
      <c r="C443" s="5" t="inlineStr">
        <is>
          <t>3106 FABIOLA NAVA - CAJA</t>
        </is>
      </c>
      <c r="D443" s="7" t="n"/>
      <c r="E443" s="8" t="n"/>
      <c r="F443" s="9" t="n">
        <v>15485</v>
      </c>
      <c r="I443" s="10" t="inlineStr">
        <is>
          <t>EFECTIVO</t>
        </is>
      </c>
      <c r="J443" s="8" t="inlineStr">
        <is>
          <t>4099 MANUEL SANCHEZ</t>
        </is>
      </c>
    </row>
    <row r="444">
      <c r="A444" s="5" t="inlineStr">
        <is>
          <t>CCAJ-SR27/22/2023</t>
        </is>
      </c>
      <c r="B444" s="6" t="n">
        <v>44959.6942286574</v>
      </c>
      <c r="C444" s="5" t="inlineStr">
        <is>
          <t>3106 FABIOLA NAVA - CAJA</t>
        </is>
      </c>
      <c r="D444" s="7" t="n"/>
      <c r="E444" s="8" t="n"/>
      <c r="F444" s="9" t="n">
        <v>2347.8</v>
      </c>
      <c r="I444" s="10" t="inlineStr">
        <is>
          <t>EFECTIVO</t>
        </is>
      </c>
      <c r="J444" s="5" t="inlineStr">
        <is>
          <t>4219 HUMBERTO HURTADO - T01</t>
        </is>
      </c>
    </row>
    <row r="445">
      <c r="A445" s="11" t="inlineStr">
        <is>
          <t>SAP</t>
        </is>
      </c>
      <c r="B445" s="3" t="n"/>
      <c r="C445" s="3" t="n"/>
      <c r="D445" s="7" t="n"/>
      <c r="E445" s="8" t="n"/>
      <c r="F445" s="12">
        <f>SUM(F439:G444)</f>
        <v/>
      </c>
      <c r="H445" s="9" t="n"/>
      <c r="I445" s="10" t="n"/>
      <c r="J445" s="5" t="n"/>
    </row>
    <row r="446" ht="15.75" customHeight="1">
      <c r="A446" s="13" t="inlineStr">
        <is>
          <t>FECHA</t>
        </is>
      </c>
      <c r="B446" s="13" t="inlineStr">
        <is>
          <t>CIERRE DE CAJA</t>
        </is>
      </c>
      <c r="C446" s="13" t="inlineStr">
        <is>
          <t>IMPORTE</t>
        </is>
      </c>
      <c r="D446" s="14" t="n">
        <v>112729134</v>
      </c>
      <c r="E446" s="8" t="n"/>
      <c r="H446" s="9" t="n"/>
      <c r="I446" s="10" t="n"/>
      <c r="J446" s="5" t="n"/>
    </row>
    <row r="449">
      <c r="A449" s="1" t="inlineStr">
        <is>
          <t>Cierre Caja</t>
        </is>
      </c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3" t="inlineStr">
        <is>
          <t>Del 03/02/2023</t>
        </is>
      </c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98" t="inlineStr">
        <is>
          <t>Cierre Caja</t>
        </is>
      </c>
      <c r="B451" s="98" t="inlineStr">
        <is>
          <t>Fecha</t>
        </is>
      </c>
      <c r="C451" s="98" t="inlineStr">
        <is>
          <t>Cajero</t>
        </is>
      </c>
      <c r="D451" s="98" t="inlineStr">
        <is>
          <t>Nro Voucher</t>
        </is>
      </c>
      <c r="E451" s="98" t="inlineStr">
        <is>
          <t>Nro Cuenta</t>
        </is>
      </c>
      <c r="F451" s="98" t="inlineStr">
        <is>
          <t>Tipo Ingreso</t>
        </is>
      </c>
      <c r="G451" s="99" t="n"/>
      <c r="H451" s="100" t="n"/>
      <c r="I451" s="98" t="inlineStr">
        <is>
          <t>TIPO DE INGRESO</t>
        </is>
      </c>
      <c r="J451" s="98" t="inlineStr">
        <is>
          <t>Cobrador</t>
        </is>
      </c>
    </row>
    <row r="452">
      <c r="A452" s="101" t="n"/>
      <c r="B452" s="101" t="n"/>
      <c r="C452" s="101" t="n"/>
      <c r="D452" s="101" t="n"/>
      <c r="E452" s="101" t="n"/>
      <c r="F452" s="4" t="inlineStr">
        <is>
          <t>EFECTIVO</t>
        </is>
      </c>
      <c r="G452" s="4" t="inlineStr">
        <is>
          <t>CHEQUE</t>
        </is>
      </c>
      <c r="H452" s="4" t="inlineStr">
        <is>
          <t>TRANSFERENCIA</t>
        </is>
      </c>
      <c r="I452" s="101" t="n"/>
      <c r="J452" s="101" t="n"/>
    </row>
    <row r="453">
      <c r="A453" s="5" t="inlineStr">
        <is>
          <t>CCAJ-SR27/23/2023</t>
        </is>
      </c>
      <c r="B453" s="6" t="n">
        <v>44960.72803060185</v>
      </c>
      <c r="C453" s="5" t="inlineStr">
        <is>
          <t>3106 FABIOLA NAVA - CAJA</t>
        </is>
      </c>
      <c r="D453" s="15" t="n">
        <v>45143513600</v>
      </c>
      <c r="E453" s="8" t="inlineStr">
        <is>
          <t>BISA-100070065</t>
        </is>
      </c>
      <c r="H453" s="9" t="n">
        <v>28536.55</v>
      </c>
      <c r="I453" s="5" t="inlineStr">
        <is>
          <t>DEPÓSITO BANCARIO</t>
        </is>
      </c>
      <c r="J453" s="5" t="inlineStr">
        <is>
          <t>3144 WILSON ORLANDO CASILLAS ROBLES</t>
        </is>
      </c>
    </row>
    <row r="454">
      <c r="A454" s="5" t="inlineStr">
        <is>
          <t>CCAJ-SR27/23/2023</t>
        </is>
      </c>
      <c r="B454" s="6" t="n">
        <v>44960.72803060185</v>
      </c>
      <c r="C454" s="5" t="inlineStr">
        <is>
          <t>3106 FABIOLA NAVA - CAJA</t>
        </is>
      </c>
      <c r="D454" s="15" t="n">
        <v>45123279768</v>
      </c>
      <c r="E454" s="8" t="inlineStr">
        <is>
          <t>BISA-100070065</t>
        </is>
      </c>
      <c r="H454" s="9" t="n">
        <v>210</v>
      </c>
      <c r="I454" s="5" t="inlineStr">
        <is>
          <t>DEPÓSITO BANCARIO</t>
        </is>
      </c>
      <c r="J454" s="5" t="inlineStr">
        <is>
          <t>3118 PAOLA LESLY CARMONA GARCIA</t>
        </is>
      </c>
    </row>
    <row r="455">
      <c r="A455" s="5" t="inlineStr">
        <is>
          <t>CCAJ-SR27/23/2023</t>
        </is>
      </c>
      <c r="B455" s="6" t="n">
        <v>44960.72803060185</v>
      </c>
      <c r="C455" s="5" t="inlineStr">
        <is>
          <t>3106 FABIOLA NAVA - CAJA</t>
        </is>
      </c>
      <c r="D455" s="7" t="n"/>
      <c r="E455" s="8" t="n"/>
      <c r="F455" s="9" t="n">
        <v>27803.6</v>
      </c>
      <c r="I455" s="10" t="inlineStr">
        <is>
          <t>EFECTIVO</t>
        </is>
      </c>
      <c r="J455" s="5" t="inlineStr">
        <is>
          <t>3118 PAOLA LESLY CARMONA GARCIA</t>
        </is>
      </c>
    </row>
    <row r="456">
      <c r="A456" s="5" t="inlineStr">
        <is>
          <t>CCAJ-SR27/23/2023</t>
        </is>
      </c>
      <c r="B456" s="6" t="n">
        <v>44960.72803060185</v>
      </c>
      <c r="C456" s="5" t="inlineStr">
        <is>
          <t>3106 FABIOLA NAVA - CAJA</t>
        </is>
      </c>
      <c r="D456" s="7" t="n"/>
      <c r="E456" s="8" t="n"/>
      <c r="F456" s="9" t="n">
        <v>3588.3</v>
      </c>
      <c r="I456" s="10" t="inlineStr">
        <is>
          <t>EFECTIVO</t>
        </is>
      </c>
      <c r="J456" s="8" t="inlineStr">
        <is>
          <t>3140 JUAN MAMANI MERMA</t>
        </is>
      </c>
    </row>
    <row r="457">
      <c r="A457" s="5" t="inlineStr">
        <is>
          <t>CCAJ-SR27/23/2023</t>
        </is>
      </c>
      <c r="B457" s="6" t="n">
        <v>44960.72803060185</v>
      </c>
      <c r="C457" s="5" t="inlineStr">
        <is>
          <t>3106 FABIOLA NAVA - CAJA</t>
        </is>
      </c>
      <c r="D457" s="7" t="n"/>
      <c r="E457" s="8" t="n"/>
      <c r="F457" s="9" t="n">
        <v>13940.6</v>
      </c>
      <c r="I457" s="10" t="inlineStr">
        <is>
          <t>EFECTIVO</t>
        </is>
      </c>
      <c r="J457" s="5" t="inlineStr">
        <is>
          <t>3144 WILSON ORLANDO CASILLAS ROBLES</t>
        </is>
      </c>
    </row>
    <row r="458">
      <c r="A458" s="5" t="inlineStr">
        <is>
          <t>CCAJ-SR27/23/2023</t>
        </is>
      </c>
      <c r="B458" s="6" t="n">
        <v>44960.72803060185</v>
      </c>
      <c r="C458" s="5" t="inlineStr">
        <is>
          <t>3106 FABIOLA NAVA - CAJA</t>
        </is>
      </c>
      <c r="D458" s="7" t="n"/>
      <c r="E458" s="8" t="n"/>
      <c r="F458" s="9" t="n">
        <v>16956</v>
      </c>
      <c r="I458" s="10" t="inlineStr">
        <is>
          <t>EFECTIVO</t>
        </is>
      </c>
      <c r="J458" s="8" t="inlineStr">
        <is>
          <t>3365 FELIX VILLCA VILLCA</t>
        </is>
      </c>
    </row>
    <row r="459">
      <c r="A459" s="11" t="inlineStr">
        <is>
          <t>SAP</t>
        </is>
      </c>
      <c r="B459" s="3" t="n"/>
      <c r="C459" s="3" t="n"/>
      <c r="D459" s="7" t="n"/>
      <c r="E459" s="8" t="n"/>
      <c r="F459" s="37">
        <f>SUM(F453:G458)</f>
        <v/>
      </c>
      <c r="H459" s="9" t="n"/>
      <c r="I459" s="10" t="n"/>
      <c r="J459" s="5" t="n"/>
    </row>
    <row r="460" ht="15.75" customHeight="1">
      <c r="A460" s="13" t="inlineStr">
        <is>
          <t>FECHA</t>
        </is>
      </c>
      <c r="B460" s="13" t="inlineStr">
        <is>
          <t>CIERRE DE CAJA</t>
        </is>
      </c>
      <c r="C460" s="13" t="inlineStr">
        <is>
          <t>IMPORTE</t>
        </is>
      </c>
      <c r="D460" s="14" t="n">
        <v>112729135</v>
      </c>
      <c r="E460" s="8" t="n"/>
      <c r="H460" s="9" t="n"/>
      <c r="I460" s="10" t="n"/>
      <c r="J460" s="5" t="n"/>
    </row>
    <row r="463">
      <c r="A463" s="1" t="inlineStr">
        <is>
          <t>Cierre Caja</t>
        </is>
      </c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3" t="inlineStr">
        <is>
          <t>Del 04/02/2023</t>
        </is>
      </c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98" t="inlineStr">
        <is>
          <t>Cierre Caja</t>
        </is>
      </c>
      <c r="B465" s="98" t="inlineStr">
        <is>
          <t>Fecha</t>
        </is>
      </c>
      <c r="C465" s="98" t="inlineStr">
        <is>
          <t>Cajero</t>
        </is>
      </c>
      <c r="D465" s="98" t="inlineStr">
        <is>
          <t>Nro Voucher</t>
        </is>
      </c>
      <c r="E465" s="98" t="inlineStr">
        <is>
          <t>Nro Cuenta</t>
        </is>
      </c>
      <c r="F465" s="98" t="inlineStr">
        <is>
          <t>Tipo Ingreso</t>
        </is>
      </c>
      <c r="G465" s="99" t="n"/>
      <c r="H465" s="100" t="n"/>
      <c r="I465" s="98" t="inlineStr">
        <is>
          <t>TIPO DE INGRESO</t>
        </is>
      </c>
      <c r="J465" s="98" t="inlineStr">
        <is>
          <t>Cobrador</t>
        </is>
      </c>
    </row>
    <row r="466">
      <c r="A466" s="101" t="n"/>
      <c r="B466" s="101" t="n"/>
      <c r="C466" s="101" t="n"/>
      <c r="D466" s="101" t="n"/>
      <c r="E466" s="101" t="n"/>
      <c r="F466" s="4" t="inlineStr">
        <is>
          <t>EFECTIVO</t>
        </is>
      </c>
      <c r="G466" s="4" t="inlineStr">
        <is>
          <t>CHEQUE</t>
        </is>
      </c>
      <c r="H466" s="4" t="inlineStr">
        <is>
          <t>TRANSFERENCIA</t>
        </is>
      </c>
      <c r="I466" s="101" t="n"/>
      <c r="J466" s="101" t="n"/>
    </row>
    <row r="467">
      <c r="A467" s="11" t="inlineStr">
        <is>
          <t>SAP</t>
        </is>
      </c>
      <c r="B467" s="3" t="n"/>
      <c r="C467" s="3" t="n"/>
      <c r="D467" s="7" t="n"/>
      <c r="E467" s="8" t="n"/>
      <c r="H467" s="9" t="n"/>
      <c r="I467" s="10" t="n"/>
      <c r="J467" s="5" t="n"/>
    </row>
    <row r="468">
      <c r="A468" s="13" t="inlineStr">
        <is>
          <t>FECHA</t>
        </is>
      </c>
      <c r="B468" s="13" t="inlineStr">
        <is>
          <t>CIERRE DE CAJA</t>
        </is>
      </c>
      <c r="C468" s="13" t="inlineStr">
        <is>
          <t>IMPORTE</t>
        </is>
      </c>
      <c r="D468" s="7" t="n"/>
      <c r="E468" s="8" t="n"/>
      <c r="H468" s="9" t="n"/>
      <c r="I468" s="10" t="n"/>
      <c r="J468" s="5" t="n"/>
    </row>
    <row r="469">
      <c r="A469" s="17" t="inlineStr">
        <is>
          <t>NO HUBO CIERRES DE CAJA, SABADO</t>
        </is>
      </c>
      <c r="B469" s="30" t="n"/>
      <c r="C469" s="30" t="n"/>
    </row>
    <row r="471">
      <c r="A471" s="1" t="inlineStr">
        <is>
          <t>Cierre Caja</t>
        </is>
      </c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3" t="inlineStr">
        <is>
          <t>Del 06/02/2023</t>
        </is>
      </c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98" t="inlineStr">
        <is>
          <t>Cierre Caja</t>
        </is>
      </c>
      <c r="B473" s="98" t="inlineStr">
        <is>
          <t>Fecha</t>
        </is>
      </c>
      <c r="C473" s="98" t="inlineStr">
        <is>
          <t>Cajero</t>
        </is>
      </c>
      <c r="D473" s="98" t="inlineStr">
        <is>
          <t>Nro Voucher</t>
        </is>
      </c>
      <c r="E473" s="98" t="inlineStr">
        <is>
          <t>Nro Cuenta</t>
        </is>
      </c>
      <c r="F473" s="98" t="inlineStr">
        <is>
          <t>Tipo Ingreso</t>
        </is>
      </c>
      <c r="G473" s="99" t="n"/>
      <c r="H473" s="100" t="n"/>
      <c r="I473" s="98" t="inlineStr">
        <is>
          <t>TIPO DE INGRESO</t>
        </is>
      </c>
      <c r="J473" s="98" t="inlineStr">
        <is>
          <t>Cobrador</t>
        </is>
      </c>
    </row>
    <row r="474">
      <c r="A474" s="101" t="n"/>
      <c r="B474" s="101" t="n"/>
      <c r="C474" s="101" t="n"/>
      <c r="D474" s="101" t="n"/>
      <c r="E474" s="101" t="n"/>
      <c r="F474" s="4" t="inlineStr">
        <is>
          <t>EFECTIVO</t>
        </is>
      </c>
      <c r="G474" s="4" t="inlineStr">
        <is>
          <t>CHEQUE</t>
        </is>
      </c>
      <c r="H474" s="4" t="inlineStr">
        <is>
          <t>TRANSFERENCIA</t>
        </is>
      </c>
      <c r="I474" s="101" t="n"/>
      <c r="J474" s="101" t="n"/>
    </row>
    <row r="475">
      <c r="A475" s="5" t="inlineStr">
        <is>
          <t>CCAJ-SR27/24/2023</t>
        </is>
      </c>
      <c r="B475" s="6" t="n">
        <v>44963.75660429398</v>
      </c>
      <c r="C475" s="5" t="inlineStr">
        <is>
          <t>3106 FABIOLA NAVA - CAJA</t>
        </is>
      </c>
      <c r="D475" s="7" t="n"/>
      <c r="E475" s="8" t="n"/>
      <c r="G475" s="9" t="n">
        <v>56564.55</v>
      </c>
      <c r="I475" s="10" t="inlineStr">
        <is>
          <t>CHEQUE</t>
        </is>
      </c>
      <c r="J475" s="5" t="inlineStr">
        <is>
          <t>3144 WILSON ORLANDO CASILLAS ROBLES</t>
        </is>
      </c>
    </row>
    <row r="476">
      <c r="A476" s="5" t="inlineStr">
        <is>
          <t>CCAJ-SR27/24/2023</t>
        </is>
      </c>
      <c r="B476" s="6" t="n">
        <v>44963.75660429398</v>
      </c>
      <c r="C476" s="5" t="inlineStr">
        <is>
          <t>3106 FABIOLA NAVA - CAJA</t>
        </is>
      </c>
      <c r="D476" s="15" t="n">
        <v>45153141206</v>
      </c>
      <c r="E476" s="8" t="inlineStr">
        <is>
          <t>BISA-100070065</t>
        </is>
      </c>
      <c r="H476" s="9" t="n">
        <v>636.1</v>
      </c>
      <c r="I476" s="5" t="inlineStr">
        <is>
          <t>DEPÓSITO BANCARIO</t>
        </is>
      </c>
      <c r="J476" s="5" t="inlineStr">
        <is>
          <t>4219 HUMBERTO HURTADO - T01</t>
        </is>
      </c>
    </row>
    <row r="477">
      <c r="A477" s="5" t="inlineStr">
        <is>
          <t>CCAJ-SR27/24/2023</t>
        </is>
      </c>
      <c r="B477" s="6" t="n">
        <v>44963.75660429398</v>
      </c>
      <c r="C477" s="5" t="inlineStr">
        <is>
          <t>3106 FABIOLA NAVA - CAJA</t>
        </is>
      </c>
      <c r="D477" s="15" t="n">
        <v>45173210588</v>
      </c>
      <c r="E477" s="8" t="inlineStr">
        <is>
          <t>BISA-100070065</t>
        </is>
      </c>
      <c r="H477" s="9" t="n">
        <v>1588.5</v>
      </c>
      <c r="I477" s="5" t="inlineStr">
        <is>
          <t>DEPÓSITO BANCARIO</t>
        </is>
      </c>
      <c r="J477" s="8" t="inlineStr">
        <is>
          <t>4099 MANUEL SANCHEZ</t>
        </is>
      </c>
    </row>
    <row r="478">
      <c r="A478" s="5" t="inlineStr">
        <is>
          <t>CCAJ-SR27/24/2023</t>
        </is>
      </c>
      <c r="B478" s="6" t="n">
        <v>44963.75660429398</v>
      </c>
      <c r="C478" s="5" t="inlineStr">
        <is>
          <t>3106 FABIOLA NAVA - CAJA</t>
        </is>
      </c>
      <c r="D478" s="15" t="n">
        <v>45143517376</v>
      </c>
      <c r="E478" s="8" t="inlineStr">
        <is>
          <t>BISA-100070065</t>
        </is>
      </c>
      <c r="H478" s="9" t="n">
        <v>565.3099999999999</v>
      </c>
      <c r="I478" s="5" t="inlineStr">
        <is>
          <t>DEPÓSITO BANCARIO</t>
        </is>
      </c>
      <c r="J478" s="5" t="inlineStr">
        <is>
          <t>3144 WILSON ORLANDO CASILLAS ROBLES</t>
        </is>
      </c>
    </row>
    <row r="479">
      <c r="A479" s="5" t="inlineStr">
        <is>
          <t>CCAJ-SR27/24/2023</t>
        </is>
      </c>
      <c r="B479" s="6" t="n">
        <v>44963.75660429398</v>
      </c>
      <c r="C479" s="5" t="inlineStr">
        <is>
          <t>3106 FABIOLA NAVA - CAJA</t>
        </is>
      </c>
      <c r="D479" s="15" t="n">
        <v>54310670159</v>
      </c>
      <c r="E479" s="8" t="inlineStr">
        <is>
          <t>BISA-100070065</t>
        </is>
      </c>
      <c r="H479" s="9" t="n">
        <v>990.5599999999999</v>
      </c>
      <c r="I479" s="5" t="inlineStr">
        <is>
          <t>DEPÓSITO BANCARIO</t>
        </is>
      </c>
      <c r="J479" s="5" t="inlineStr">
        <is>
          <t>4219 HUMBERTO HURTADO - T01</t>
        </is>
      </c>
    </row>
    <row r="480">
      <c r="A480" s="5" t="inlineStr">
        <is>
          <t>CCAJ-SR27/24/2023</t>
        </is>
      </c>
      <c r="B480" s="6" t="n">
        <v>44963.75660429398</v>
      </c>
      <c r="C480" s="5" t="inlineStr">
        <is>
          <t>3106 FABIOLA NAVA - CAJA</t>
        </is>
      </c>
      <c r="D480" s="7" t="n"/>
      <c r="E480" s="8" t="n"/>
      <c r="F480" s="9" t="n">
        <v>29360.9</v>
      </c>
      <c r="I480" s="10" t="inlineStr">
        <is>
          <t>EFECTIVO</t>
        </is>
      </c>
      <c r="J480" s="5" t="inlineStr">
        <is>
          <t>3118 PAOLA LESLY CARMONA GARCIA</t>
        </is>
      </c>
    </row>
    <row r="481">
      <c r="A481" s="5" t="inlineStr">
        <is>
          <t>CCAJ-SR27/24/2023</t>
        </is>
      </c>
      <c r="B481" s="6" t="n">
        <v>44963.75660429398</v>
      </c>
      <c r="C481" s="5" t="inlineStr">
        <is>
          <t>3106 FABIOLA NAVA - CAJA</t>
        </is>
      </c>
      <c r="D481" s="7" t="n"/>
      <c r="E481" s="8" t="n"/>
      <c r="F481" s="9" t="n">
        <v>2686.3</v>
      </c>
      <c r="I481" s="10" t="inlineStr">
        <is>
          <t>EFECTIVO</t>
        </is>
      </c>
      <c r="J481" s="8" t="inlineStr">
        <is>
          <t>3140 JUAN MAMANI MERMA</t>
        </is>
      </c>
    </row>
    <row r="482">
      <c r="A482" s="5" t="inlineStr">
        <is>
          <t>CCAJ-SR27/24/2023</t>
        </is>
      </c>
      <c r="B482" s="6" t="n">
        <v>44963.75660429398</v>
      </c>
      <c r="C482" s="5" t="inlineStr">
        <is>
          <t>3106 FABIOLA NAVA - CAJA</t>
        </is>
      </c>
      <c r="D482" s="7" t="n"/>
      <c r="E482" s="8" t="n"/>
      <c r="F482" s="9" t="n">
        <v>24892.6</v>
      </c>
      <c r="I482" s="10" t="inlineStr">
        <is>
          <t>EFECTIVO</t>
        </is>
      </c>
      <c r="J482" s="5" t="inlineStr">
        <is>
          <t>3144 WILSON ORLANDO CASILLAS ROBLES</t>
        </is>
      </c>
    </row>
    <row r="483">
      <c r="A483" s="5" t="inlineStr">
        <is>
          <t>CCAJ-SR27/24/2023</t>
        </is>
      </c>
      <c r="B483" s="6" t="n">
        <v>44963.75660429398</v>
      </c>
      <c r="C483" s="5" t="inlineStr">
        <is>
          <t>3106 FABIOLA NAVA - CAJA</t>
        </is>
      </c>
      <c r="D483" s="7" t="n"/>
      <c r="E483" s="8" t="n"/>
      <c r="F483" s="9" t="n">
        <v>7150.2</v>
      </c>
      <c r="I483" s="10" t="inlineStr">
        <is>
          <t>EFECTIVO</t>
        </is>
      </c>
      <c r="J483" s="8" t="inlineStr">
        <is>
          <t>3365 FELIX VILLCA VILLCA</t>
        </is>
      </c>
    </row>
    <row r="484">
      <c r="A484" s="5" t="inlineStr">
        <is>
          <t>CCAJ-SR27/24/2023</t>
        </is>
      </c>
      <c r="B484" s="6" t="n">
        <v>44963.75660429398</v>
      </c>
      <c r="C484" s="5" t="inlineStr">
        <is>
          <t>3106 FABIOLA NAVA - CAJA</t>
        </is>
      </c>
      <c r="D484" s="7" t="n"/>
      <c r="E484" s="8" t="n"/>
      <c r="F484" s="9" t="n">
        <v>6850</v>
      </c>
      <c r="I484" s="10" t="inlineStr">
        <is>
          <t>EFECTIVO</t>
        </is>
      </c>
      <c r="J484" s="8" t="inlineStr">
        <is>
          <t>4099 MANUEL SANCHEZ</t>
        </is>
      </c>
    </row>
    <row r="485">
      <c r="A485" s="5" t="inlineStr">
        <is>
          <t>CCAJ-SR27/24/2023</t>
        </is>
      </c>
      <c r="B485" s="6" t="n">
        <v>44963.75660429398</v>
      </c>
      <c r="C485" s="5" t="inlineStr">
        <is>
          <t>3106 FABIOLA NAVA - CAJA</t>
        </is>
      </c>
      <c r="D485" s="7" t="n"/>
      <c r="E485" s="8" t="n"/>
      <c r="F485" s="9" t="n">
        <v>11205.7</v>
      </c>
      <c r="I485" s="10" t="inlineStr">
        <is>
          <t>EFECTIVO</t>
        </is>
      </c>
      <c r="J485" s="5" t="inlineStr">
        <is>
          <t>4219 HUMBERTO HURTADO - T01</t>
        </is>
      </c>
    </row>
    <row r="486">
      <c r="A486" s="11" t="inlineStr">
        <is>
          <t>SAP</t>
        </is>
      </c>
      <c r="B486" s="3" t="n"/>
      <c r="C486" s="3" t="n"/>
      <c r="D486" s="7" t="n"/>
      <c r="E486" s="8" t="n"/>
      <c r="F486" s="12">
        <f>SUM(F475:G485)</f>
        <v/>
      </c>
      <c r="H486" s="9" t="n"/>
      <c r="I486" s="10" t="n"/>
      <c r="J486" s="5" t="n"/>
    </row>
    <row r="487">
      <c r="A487" s="13" t="inlineStr">
        <is>
          <t>FECHA</t>
        </is>
      </c>
      <c r="B487" s="13" t="inlineStr">
        <is>
          <t>CIERRE DE CAJA</t>
        </is>
      </c>
      <c r="C487" s="13" t="inlineStr">
        <is>
          <t>IMPORTE</t>
        </is>
      </c>
      <c r="D487" s="7" t="n"/>
      <c r="E487" s="8" t="n"/>
      <c r="H487" s="9" t="n"/>
      <c r="I487" s="10" t="n"/>
      <c r="J487" s="5" t="n"/>
    </row>
  </sheetData>
  <mergeCells count="264">
    <mergeCell ref="I451:I452"/>
    <mergeCell ref="J451:J452"/>
    <mergeCell ref="A451:A452"/>
    <mergeCell ref="B451:B452"/>
    <mergeCell ref="C451:C452"/>
    <mergeCell ref="D451:D452"/>
    <mergeCell ref="E451:E452"/>
    <mergeCell ref="F451:H451"/>
    <mergeCell ref="A465:A466"/>
    <mergeCell ref="B465:B466"/>
    <mergeCell ref="C465:C466"/>
    <mergeCell ref="D465:D466"/>
    <mergeCell ref="E465:E466"/>
    <mergeCell ref="F465:H465"/>
    <mergeCell ref="I465:I466"/>
    <mergeCell ref="J465:J466"/>
    <mergeCell ref="I382:I383"/>
    <mergeCell ref="J382:J383"/>
    <mergeCell ref="A382:A383"/>
    <mergeCell ref="B382:B383"/>
    <mergeCell ref="C382:C383"/>
    <mergeCell ref="D382:D383"/>
    <mergeCell ref="E382:E383"/>
    <mergeCell ref="F382:H382"/>
    <mergeCell ref="A423:A424"/>
    <mergeCell ref="B423:B424"/>
    <mergeCell ref="C423:C424"/>
    <mergeCell ref="D423:D424"/>
    <mergeCell ref="E423:E424"/>
    <mergeCell ref="F423:H423"/>
    <mergeCell ref="I423:I424"/>
    <mergeCell ref="J423:J424"/>
    <mergeCell ref="I358:I359"/>
    <mergeCell ref="J358:J359"/>
    <mergeCell ref="A358:A359"/>
    <mergeCell ref="B358:B359"/>
    <mergeCell ref="C358:C359"/>
    <mergeCell ref="D358:D359"/>
    <mergeCell ref="E358:E359"/>
    <mergeCell ref="F358:H358"/>
    <mergeCell ref="A373:A374"/>
    <mergeCell ref="B373:B374"/>
    <mergeCell ref="C373:C374"/>
    <mergeCell ref="D373:D374"/>
    <mergeCell ref="E373:E374"/>
    <mergeCell ref="F373:H373"/>
    <mergeCell ref="I373:I374"/>
    <mergeCell ref="J373:J374"/>
    <mergeCell ref="I271:I272"/>
    <mergeCell ref="J271:J272"/>
    <mergeCell ref="A271:A272"/>
    <mergeCell ref="B271:B272"/>
    <mergeCell ref="C271:C272"/>
    <mergeCell ref="D271:D272"/>
    <mergeCell ref="E271:E272"/>
    <mergeCell ref="F271:H271"/>
    <mergeCell ref="A299:A300"/>
    <mergeCell ref="B299:B300"/>
    <mergeCell ref="C299:C300"/>
    <mergeCell ref="D299:D300"/>
    <mergeCell ref="E299:E300"/>
    <mergeCell ref="F299:H299"/>
    <mergeCell ref="I299:I300"/>
    <mergeCell ref="J299:J300"/>
    <mergeCell ref="A290:A291"/>
    <mergeCell ref="B290:B291"/>
    <mergeCell ref="C290:C291"/>
    <mergeCell ref="D290:D291"/>
    <mergeCell ref="E290:E291"/>
    <mergeCell ref="F290:H290"/>
    <mergeCell ref="I290:I291"/>
    <mergeCell ref="J290:J291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I199:I200"/>
    <mergeCell ref="J199:J200"/>
    <mergeCell ref="A199:A200"/>
    <mergeCell ref="B199:B200"/>
    <mergeCell ref="C199:C200"/>
    <mergeCell ref="D199:D200"/>
    <mergeCell ref="E199:E200"/>
    <mergeCell ref="F199:H199"/>
    <mergeCell ref="F152:H152"/>
    <mergeCell ref="I152:I153"/>
    <mergeCell ref="J152:J153"/>
    <mergeCell ref="A152:A153"/>
    <mergeCell ref="B152:B153"/>
    <mergeCell ref="C152:C153"/>
    <mergeCell ref="D152:D153"/>
    <mergeCell ref="E152:E153"/>
    <mergeCell ref="A35:A36"/>
    <mergeCell ref="B35:B36"/>
    <mergeCell ref="C35:C36"/>
    <mergeCell ref="D35:D36"/>
    <mergeCell ref="E35:E36"/>
    <mergeCell ref="F35:H35"/>
    <mergeCell ref="I35:I36"/>
    <mergeCell ref="J35:J36"/>
    <mergeCell ref="I70:I71"/>
    <mergeCell ref="J70:J71"/>
    <mergeCell ref="A70:A71"/>
    <mergeCell ref="B70:B71"/>
    <mergeCell ref="C70:C71"/>
    <mergeCell ref="D70:D71"/>
    <mergeCell ref="E70:E71"/>
    <mergeCell ref="F70:H70"/>
    <mergeCell ref="A44:A45"/>
    <mergeCell ref="B44:B45"/>
    <mergeCell ref="C44:C45"/>
    <mergeCell ref="D44:D45"/>
    <mergeCell ref="E44:E45"/>
    <mergeCell ref="F57:H57"/>
    <mergeCell ref="I57:I58"/>
    <mergeCell ref="J57:J58"/>
    <mergeCell ref="F3:H3"/>
    <mergeCell ref="I3:I4"/>
    <mergeCell ref="J3:J4"/>
    <mergeCell ref="A20:A21"/>
    <mergeCell ref="B20:B21"/>
    <mergeCell ref="C20:C21"/>
    <mergeCell ref="D20:D21"/>
    <mergeCell ref="E20:E21"/>
    <mergeCell ref="F20:H20"/>
    <mergeCell ref="A3:A4"/>
    <mergeCell ref="B3:B4"/>
    <mergeCell ref="C3:C4"/>
    <mergeCell ref="D3:D4"/>
    <mergeCell ref="E3:E4"/>
    <mergeCell ref="I20:I21"/>
    <mergeCell ref="J20:J21"/>
    <mergeCell ref="I44:I45"/>
    <mergeCell ref="J44:J45"/>
    <mergeCell ref="F44:H44"/>
    <mergeCell ref="A57:A58"/>
    <mergeCell ref="D57:D58"/>
    <mergeCell ref="E57:E58"/>
    <mergeCell ref="B57:B58"/>
    <mergeCell ref="C57:C58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81:I82"/>
    <mergeCell ref="J81:J82"/>
    <mergeCell ref="A81:A82"/>
    <mergeCell ref="B81:B82"/>
    <mergeCell ref="C81:C82"/>
    <mergeCell ref="D81:D82"/>
    <mergeCell ref="E81:E82"/>
    <mergeCell ref="F81:H81"/>
    <mergeCell ref="I170:I171"/>
    <mergeCell ref="J170:J171"/>
    <mergeCell ref="A170:A171"/>
    <mergeCell ref="B170:B171"/>
    <mergeCell ref="C170:C171"/>
    <mergeCell ref="D170:D171"/>
    <mergeCell ref="E170:E171"/>
    <mergeCell ref="F170:H170"/>
    <mergeCell ref="I108:I109"/>
    <mergeCell ref="J108:J109"/>
    <mergeCell ref="A108:A109"/>
    <mergeCell ref="B108:B109"/>
    <mergeCell ref="C108:C109"/>
    <mergeCell ref="D108:D109"/>
    <mergeCell ref="E108:E109"/>
    <mergeCell ref="F108:H108"/>
    <mergeCell ref="F124:H124"/>
    <mergeCell ref="I124:I125"/>
    <mergeCell ref="J124:J125"/>
    <mergeCell ref="A124:A125"/>
    <mergeCell ref="B124:B125"/>
    <mergeCell ref="C124:C125"/>
    <mergeCell ref="D124:D125"/>
    <mergeCell ref="E124:E125"/>
    <mergeCell ref="I238:I239"/>
    <mergeCell ref="J238:J239"/>
    <mergeCell ref="A238:A239"/>
    <mergeCell ref="B238:B239"/>
    <mergeCell ref="C238:C239"/>
    <mergeCell ref="D238:D239"/>
    <mergeCell ref="E238:E239"/>
    <mergeCell ref="F238:H238"/>
    <mergeCell ref="F190:H190"/>
    <mergeCell ref="I190:I191"/>
    <mergeCell ref="J190:J191"/>
    <mergeCell ref="A190:A191"/>
    <mergeCell ref="B190:B191"/>
    <mergeCell ref="C190:C191"/>
    <mergeCell ref="D190:D191"/>
    <mergeCell ref="E190:E191"/>
    <mergeCell ref="I308:I309"/>
    <mergeCell ref="J308:J309"/>
    <mergeCell ref="A308:A309"/>
    <mergeCell ref="B308:B309"/>
    <mergeCell ref="C308:C309"/>
    <mergeCell ref="D308:D309"/>
    <mergeCell ref="E308:E309"/>
    <mergeCell ref="F308:H308"/>
    <mergeCell ref="A224:A225"/>
    <mergeCell ref="B224:B225"/>
    <mergeCell ref="C224:C225"/>
    <mergeCell ref="D224:D225"/>
    <mergeCell ref="E224:E225"/>
    <mergeCell ref="F224:H224"/>
    <mergeCell ref="I224:I225"/>
    <mergeCell ref="J224:J225"/>
    <mergeCell ref="I252:I253"/>
    <mergeCell ref="J252:J253"/>
    <mergeCell ref="A252:A253"/>
    <mergeCell ref="B252:B253"/>
    <mergeCell ref="C252:C253"/>
    <mergeCell ref="D252:D253"/>
    <mergeCell ref="E252:E253"/>
    <mergeCell ref="F252:H252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A343:A344"/>
    <mergeCell ref="B343:B344"/>
    <mergeCell ref="C343:C344"/>
    <mergeCell ref="D343:D344"/>
    <mergeCell ref="E343:E344"/>
    <mergeCell ref="F343:H343"/>
    <mergeCell ref="I343:I344"/>
    <mergeCell ref="J343:J344"/>
    <mergeCell ref="I473:I474"/>
    <mergeCell ref="J473:J474"/>
    <mergeCell ref="A473:A474"/>
    <mergeCell ref="B473:B474"/>
    <mergeCell ref="C473:C474"/>
    <mergeCell ref="D473:D474"/>
    <mergeCell ref="E473:E474"/>
    <mergeCell ref="F473:H473"/>
    <mergeCell ref="A401:A402"/>
    <mergeCell ref="B401:B402"/>
    <mergeCell ref="C401:C402"/>
    <mergeCell ref="D401:D402"/>
    <mergeCell ref="E401:E402"/>
    <mergeCell ref="F401:H401"/>
    <mergeCell ref="I401:I402"/>
    <mergeCell ref="J401:J402"/>
    <mergeCell ref="E437:E438"/>
    <mergeCell ref="F437:H437"/>
    <mergeCell ref="I437:I438"/>
    <mergeCell ref="J437:J438"/>
    <mergeCell ref="A437:A438"/>
    <mergeCell ref="B437:B438"/>
    <mergeCell ref="C437:C438"/>
    <mergeCell ref="D437:D438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2"/>
  <sheetViews>
    <sheetView topLeftCell="A277" workbookViewId="0">
      <selection activeCell="D292" sqref="D292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CCAJ-SR54/301/22</t>
        </is>
      </c>
      <c r="B5" s="6" t="n">
        <v>44926.67184967593</v>
      </c>
      <c r="C5" s="5" t="inlineStr">
        <is>
          <t>3107 ANA MARIA VEGA PEREYRA</t>
        </is>
      </c>
      <c r="D5" s="7" t="n"/>
      <c r="E5" s="8" t="n"/>
      <c r="F5" s="9" t="n">
        <v>1849.02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112517558</v>
      </c>
      <c r="E7" s="14" t="n">
        <v>112517741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8" t="inlineStr">
        <is>
          <t>Cierre Caja</t>
        </is>
      </c>
      <c r="B12" s="98" t="inlineStr">
        <is>
          <t>Fecha</t>
        </is>
      </c>
      <c r="C12" s="98" t="inlineStr">
        <is>
          <t>Cajero</t>
        </is>
      </c>
      <c r="D12" s="98" t="inlineStr">
        <is>
          <t>Nro Voucher</t>
        </is>
      </c>
      <c r="E12" s="98" t="inlineStr">
        <is>
          <t>Nro Cuenta</t>
        </is>
      </c>
      <c r="F12" s="98" t="inlineStr">
        <is>
          <t>Tipo Ingreso</t>
        </is>
      </c>
      <c r="G12" s="99" t="n"/>
      <c r="H12" s="100" t="n"/>
      <c r="I12" s="98" t="inlineStr">
        <is>
          <t>TIPO DE INGRESO</t>
        </is>
      </c>
      <c r="J12" s="98" t="inlineStr">
        <is>
          <t>Cobrador</t>
        </is>
      </c>
    </row>
    <row r="13">
      <c r="A13" s="101" t="n"/>
      <c r="B13" s="101" t="n"/>
      <c r="C13" s="101" t="n"/>
      <c r="D13" s="101" t="n"/>
      <c r="E13" s="101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101" t="n"/>
      <c r="J13" s="101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8" t="inlineStr">
        <is>
          <t>Cierre Caja</t>
        </is>
      </c>
      <c r="B21" s="98" t="inlineStr">
        <is>
          <t>Fecha</t>
        </is>
      </c>
      <c r="C21" s="98" t="inlineStr">
        <is>
          <t>Cajero</t>
        </is>
      </c>
      <c r="D21" s="98" t="inlineStr">
        <is>
          <t>Nro Voucher</t>
        </is>
      </c>
      <c r="E21" s="98" t="inlineStr">
        <is>
          <t>Nro Cuenta</t>
        </is>
      </c>
      <c r="F21" s="98" t="inlineStr">
        <is>
          <t>Tipo Ingreso</t>
        </is>
      </c>
      <c r="G21" s="99" t="n"/>
      <c r="H21" s="100" t="n"/>
      <c r="I21" s="98" t="inlineStr">
        <is>
          <t>TIPO DE INGRESO</t>
        </is>
      </c>
      <c r="J21" s="98" t="inlineStr">
        <is>
          <t>Cobrador</t>
        </is>
      </c>
    </row>
    <row r="22">
      <c r="A22" s="101" t="n"/>
      <c r="B22" s="101" t="n"/>
      <c r="C22" s="101" t="n"/>
      <c r="D22" s="101" t="n"/>
      <c r="E22" s="101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101" t="n"/>
      <c r="J22" s="101" t="n"/>
    </row>
    <row r="23">
      <c r="A23" s="5" t="inlineStr">
        <is>
          <t>CCAJ-SR54/1/23</t>
        </is>
      </c>
      <c r="B23" s="6" t="n">
        <v>44929.76695459491</v>
      </c>
      <c r="C23" s="5" t="inlineStr">
        <is>
          <t>3107 ANA MARIA VEGA PEREYRA</t>
        </is>
      </c>
      <c r="D23" s="7" t="n"/>
      <c r="E23" s="8" t="n"/>
      <c r="F23" s="9" t="n">
        <v>1747.06</v>
      </c>
      <c r="I23" s="10" t="inlineStr">
        <is>
          <t>EFECTIVO</t>
        </is>
      </c>
      <c r="J23" s="8" t="inlineStr">
        <is>
          <t>3107 ANA MARIA VEGA PEREYRA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112518975</v>
      </c>
      <c r="E25" s="14" t="n">
        <v>112519171</v>
      </c>
      <c r="H25" s="9" t="n"/>
      <c r="I25" s="10" t="n"/>
      <c r="J25" s="8" t="n"/>
    </row>
    <row r="26">
      <c r="A26" s="5" t="n"/>
      <c r="B26" s="6" t="n"/>
      <c r="C26" s="5" t="n"/>
      <c r="D26" s="7" t="n"/>
      <c r="E26" s="8" t="n"/>
      <c r="H26" s="9" t="n"/>
      <c r="I26" s="10" t="n"/>
      <c r="J26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8" t="inlineStr">
        <is>
          <t>Cierre Caja</t>
        </is>
      </c>
      <c r="B30" s="98" t="inlineStr">
        <is>
          <t>Fecha</t>
        </is>
      </c>
      <c r="C30" s="98" t="inlineStr">
        <is>
          <t>Cajero</t>
        </is>
      </c>
      <c r="D30" s="98" t="inlineStr">
        <is>
          <t>Nro Voucher</t>
        </is>
      </c>
      <c r="E30" s="98" t="inlineStr">
        <is>
          <t>Nro Cuenta</t>
        </is>
      </c>
      <c r="F30" s="98" t="inlineStr">
        <is>
          <t>Tipo Ingreso</t>
        </is>
      </c>
      <c r="G30" s="99" t="n"/>
      <c r="H30" s="100" t="n"/>
      <c r="I30" s="98" t="inlineStr">
        <is>
          <t>TIPO DE INGRESO</t>
        </is>
      </c>
      <c r="J30" s="98" t="inlineStr">
        <is>
          <t>Cobrador</t>
        </is>
      </c>
    </row>
    <row r="31">
      <c r="A31" s="101" t="n"/>
      <c r="B31" s="101" t="n"/>
      <c r="C31" s="101" t="n"/>
      <c r="D31" s="101" t="n"/>
      <c r="E31" s="101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101" t="n"/>
      <c r="J31" s="101" t="n"/>
    </row>
    <row r="32">
      <c r="A32" s="5" t="inlineStr">
        <is>
          <t>CCAJ-SR54/2/23</t>
        </is>
      </c>
      <c r="B32" s="6" t="n">
        <v>44930.75596733797</v>
      </c>
      <c r="C32" s="5" t="inlineStr">
        <is>
          <t>3107 ANA MARIA VEGA PEREYRA</t>
        </is>
      </c>
      <c r="D32" s="7" t="n"/>
      <c r="E32" s="8" t="n"/>
      <c r="F32" s="9" t="n">
        <v>1396.59</v>
      </c>
      <c r="I32" s="10" t="inlineStr">
        <is>
          <t>EFECTIVO</t>
        </is>
      </c>
      <c r="J32" s="8" t="inlineStr">
        <is>
          <t>3107 ANA MARIA VEGA PEREYRA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112521209</v>
      </c>
      <c r="E34" s="14" t="n">
        <v>112521416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8" t="inlineStr">
        <is>
          <t>Cierre Caja</t>
        </is>
      </c>
      <c r="B39" s="98" t="inlineStr">
        <is>
          <t>Fecha</t>
        </is>
      </c>
      <c r="C39" s="98" t="inlineStr">
        <is>
          <t>Cajero</t>
        </is>
      </c>
      <c r="D39" s="98" t="inlineStr">
        <is>
          <t>Nro Voucher</t>
        </is>
      </c>
      <c r="E39" s="98" t="inlineStr">
        <is>
          <t>Nro Cuenta</t>
        </is>
      </c>
      <c r="F39" s="98" t="inlineStr">
        <is>
          <t>Tipo Ingreso</t>
        </is>
      </c>
      <c r="G39" s="99" t="n"/>
      <c r="H39" s="100" t="n"/>
      <c r="I39" s="98" t="inlineStr">
        <is>
          <t>TIPO DE INGRESO</t>
        </is>
      </c>
      <c r="J39" s="98" t="inlineStr">
        <is>
          <t>Cobrador</t>
        </is>
      </c>
    </row>
    <row r="40">
      <c r="A40" s="101" t="n"/>
      <c r="B40" s="101" t="n"/>
      <c r="C40" s="101" t="n"/>
      <c r="D40" s="101" t="n"/>
      <c r="E40" s="101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101" t="n"/>
      <c r="J40" s="101" t="n"/>
    </row>
    <row r="41">
      <c r="A41" s="5" t="inlineStr">
        <is>
          <t>CCAJ-SR54/3/23</t>
        </is>
      </c>
      <c r="B41" s="6" t="n">
        <v>44931.75881208333</v>
      </c>
      <c r="C41" s="5" t="inlineStr">
        <is>
          <t>3107 ANA MARIA VEGA PEREYRA</t>
        </is>
      </c>
      <c r="D41" s="7" t="n"/>
      <c r="E41" s="8" t="n"/>
      <c r="F41" s="9" t="n">
        <v>1840.71</v>
      </c>
      <c r="I41" s="10" t="inlineStr">
        <is>
          <t>EFECTIVO</t>
        </is>
      </c>
      <c r="J41" s="8" t="inlineStr">
        <is>
          <t>3107 ANA MARIA VEGA PEREYRA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112543721</v>
      </c>
      <c r="E43" s="14" t="n">
        <v>112556947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8" t="inlineStr">
        <is>
          <t>Cierre Caja</t>
        </is>
      </c>
      <c r="B48" s="98" t="inlineStr">
        <is>
          <t>Fecha</t>
        </is>
      </c>
      <c r="C48" s="98" t="inlineStr">
        <is>
          <t>Cajero</t>
        </is>
      </c>
      <c r="D48" s="98" t="inlineStr">
        <is>
          <t>Nro Voucher</t>
        </is>
      </c>
      <c r="E48" s="98" t="inlineStr">
        <is>
          <t>Nro Cuenta</t>
        </is>
      </c>
      <c r="F48" s="98" t="inlineStr">
        <is>
          <t>Tipo Ingreso</t>
        </is>
      </c>
      <c r="G48" s="99" t="n"/>
      <c r="H48" s="100" t="n"/>
      <c r="I48" s="98" t="inlineStr">
        <is>
          <t>TIPO DE INGRESO</t>
        </is>
      </c>
      <c r="J48" s="98" t="inlineStr">
        <is>
          <t>Cobrador</t>
        </is>
      </c>
    </row>
    <row r="49">
      <c r="A49" s="101" t="n"/>
      <c r="B49" s="101" t="n"/>
      <c r="C49" s="101" t="n"/>
      <c r="D49" s="101" t="n"/>
      <c r="E49" s="101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101" t="n"/>
      <c r="J49" s="101" t="n"/>
    </row>
    <row r="50">
      <c r="A50" s="5" t="inlineStr">
        <is>
          <t>CCAJ-SR54/4/23</t>
        </is>
      </c>
      <c r="B50" s="6" t="n">
        <v>44932.75657137731</v>
      </c>
      <c r="C50" s="5" t="inlineStr">
        <is>
          <t>3107 ANA MARIA VEGA PEREYRA</t>
        </is>
      </c>
      <c r="D50" s="7" t="n"/>
      <c r="E50" s="8" t="n"/>
      <c r="F50" s="9" t="n">
        <v>2078.37</v>
      </c>
      <c r="I50" s="10" t="inlineStr">
        <is>
          <t>EFECTIVO</t>
        </is>
      </c>
      <c r="J50" s="8" t="inlineStr">
        <is>
          <t>3107 ANA MARIA VEGA PEREYRA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112543981</v>
      </c>
      <c r="E52" s="14" t="n">
        <v>112556948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8" t="inlineStr">
        <is>
          <t>Cierre Caja</t>
        </is>
      </c>
      <c r="B57" s="98" t="inlineStr">
        <is>
          <t>Fecha</t>
        </is>
      </c>
      <c r="C57" s="98" t="inlineStr">
        <is>
          <t>Cajero</t>
        </is>
      </c>
      <c r="D57" s="98" t="inlineStr">
        <is>
          <t>Nro Voucher</t>
        </is>
      </c>
      <c r="E57" s="98" t="inlineStr">
        <is>
          <t>Nro Cuenta</t>
        </is>
      </c>
      <c r="F57" s="98" t="inlineStr">
        <is>
          <t>Tipo Ingreso</t>
        </is>
      </c>
      <c r="G57" s="99" t="n"/>
      <c r="H57" s="100" t="n"/>
      <c r="I57" s="98" t="inlineStr">
        <is>
          <t>TIPO DE INGRESO</t>
        </is>
      </c>
      <c r="J57" s="98" t="inlineStr">
        <is>
          <t>Cobrador</t>
        </is>
      </c>
    </row>
    <row r="58">
      <c r="A58" s="101" t="n"/>
      <c r="B58" s="101" t="n"/>
      <c r="C58" s="101" t="n"/>
      <c r="D58" s="101" t="n"/>
      <c r="E58" s="101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101" t="n"/>
      <c r="J58" s="101" t="n"/>
    </row>
    <row r="59">
      <c r="A59" s="5" t="inlineStr">
        <is>
          <t>CCAJ-SR54/5/23</t>
        </is>
      </c>
      <c r="B59" s="6" t="n">
        <v>44933.59243133102</v>
      </c>
      <c r="C59" s="5" t="inlineStr">
        <is>
          <t>3107 ANA MARIA VEGA PEREYRA</t>
        </is>
      </c>
      <c r="D59" s="7" t="n"/>
      <c r="E59" s="8" t="n"/>
      <c r="F59" s="9" t="n">
        <v>2189.35</v>
      </c>
      <c r="I59" s="10" t="inlineStr">
        <is>
          <t>EFECTIVO</t>
        </is>
      </c>
      <c r="J59" s="8" t="inlineStr">
        <is>
          <t>3107 ANA MARIA VEGA PEREYRA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112563535</v>
      </c>
      <c r="E61" s="14" t="n">
        <v>112563604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8" t="inlineStr">
        <is>
          <t>Cierre Caja</t>
        </is>
      </c>
      <c r="B66" s="98" t="inlineStr">
        <is>
          <t>Fecha</t>
        </is>
      </c>
      <c r="C66" s="98" t="inlineStr">
        <is>
          <t>Cajero</t>
        </is>
      </c>
      <c r="D66" s="98" t="inlineStr">
        <is>
          <t>Nro Voucher</t>
        </is>
      </c>
      <c r="E66" s="98" t="inlineStr">
        <is>
          <t>Nro Cuenta</t>
        </is>
      </c>
      <c r="F66" s="98" t="inlineStr">
        <is>
          <t>Tipo Ingreso</t>
        </is>
      </c>
      <c r="G66" s="99" t="n"/>
      <c r="H66" s="100" t="n"/>
      <c r="I66" s="98" t="inlineStr">
        <is>
          <t>TIPO DE INGRESO</t>
        </is>
      </c>
      <c r="J66" s="98" t="inlineStr">
        <is>
          <t>Cobrador</t>
        </is>
      </c>
    </row>
    <row r="67">
      <c r="A67" s="101" t="n"/>
      <c r="B67" s="101" t="n"/>
      <c r="C67" s="101" t="n"/>
      <c r="D67" s="101" t="n"/>
      <c r="E67" s="101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101" t="n"/>
      <c r="J67" s="101" t="n"/>
    </row>
    <row r="68">
      <c r="A68" s="5" t="inlineStr">
        <is>
          <t>CCAJ-SR54/6/23</t>
        </is>
      </c>
      <c r="B68" s="6" t="n">
        <v>44935.75258856481</v>
      </c>
      <c r="C68" s="5" t="inlineStr">
        <is>
          <t>3107 ANA MARIA VEGA PEREYRA</t>
        </is>
      </c>
      <c r="D68" s="7" t="n"/>
      <c r="E68" s="8" t="n"/>
      <c r="F68" s="9" t="n">
        <v>2340.94</v>
      </c>
      <c r="I68" s="10" t="inlineStr">
        <is>
          <t>EFECTIVO</t>
        </is>
      </c>
      <c r="J68" s="8" t="inlineStr">
        <is>
          <t>3107 ANA MARIA VEGA PEREYRA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112569792</v>
      </c>
      <c r="E70" s="14" t="n">
        <v>112569871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8" t="inlineStr">
        <is>
          <t>Cierre Caja</t>
        </is>
      </c>
      <c r="B75" s="98" t="inlineStr">
        <is>
          <t>Fecha</t>
        </is>
      </c>
      <c r="C75" s="98" t="inlineStr">
        <is>
          <t>Cajero</t>
        </is>
      </c>
      <c r="D75" s="98" t="inlineStr">
        <is>
          <t>Nro Voucher</t>
        </is>
      </c>
      <c r="E75" s="98" t="inlineStr">
        <is>
          <t>Nro Cuenta</t>
        </is>
      </c>
      <c r="F75" s="98" t="inlineStr">
        <is>
          <t>Tipo Ingreso</t>
        </is>
      </c>
      <c r="G75" s="99" t="n"/>
      <c r="H75" s="100" t="n"/>
      <c r="I75" s="98" t="inlineStr">
        <is>
          <t>TIPO DE INGRESO</t>
        </is>
      </c>
      <c r="J75" s="98" t="inlineStr">
        <is>
          <t>Cobrador</t>
        </is>
      </c>
    </row>
    <row r="76">
      <c r="A76" s="101" t="n"/>
      <c r="B76" s="101" t="n"/>
      <c r="C76" s="101" t="n"/>
      <c r="D76" s="101" t="n"/>
      <c r="E76" s="101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101" t="n"/>
      <c r="J76" s="101" t="n"/>
    </row>
    <row r="77">
      <c r="A77" s="5" t="inlineStr">
        <is>
          <t>CCAJ-SR54/7/23</t>
        </is>
      </c>
      <c r="B77" s="6" t="n">
        <v>44936.75834824074</v>
      </c>
      <c r="C77" s="5" t="inlineStr">
        <is>
          <t>3107 ANA MARIA VEGA PEREYRA</t>
        </is>
      </c>
      <c r="D77" s="7" t="n"/>
      <c r="E77" s="8" t="n"/>
      <c r="F77" s="9" t="n">
        <v>2453.52</v>
      </c>
      <c r="I77" s="10" t="inlineStr">
        <is>
          <t>EFECTIVO</t>
        </is>
      </c>
      <c r="J77" s="8" t="inlineStr">
        <is>
          <t>3107 ANA MARIA VEGA PEREYRA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28" t="n">
        <v>112576494</v>
      </c>
      <c r="E79" s="14" t="n">
        <v>112576606</v>
      </c>
      <c r="H79" s="9" t="n"/>
      <c r="I79" s="10" t="n"/>
      <c r="J79" s="5" t="n"/>
    </row>
    <row r="80">
      <c r="A80" s="5" t="n"/>
      <c r="B80" s="6" t="n"/>
      <c r="C80" s="5" t="n"/>
      <c r="D80" s="7" t="n"/>
      <c r="E80" s="8" t="n"/>
      <c r="H80" s="9" t="n"/>
      <c r="I80" s="10" t="n"/>
      <c r="J80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11/01/2022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8" t="inlineStr">
        <is>
          <t>Cierre Caja</t>
        </is>
      </c>
      <c r="B84" s="98" t="inlineStr">
        <is>
          <t>Fecha</t>
        </is>
      </c>
      <c r="C84" s="98" t="inlineStr">
        <is>
          <t>Cajero</t>
        </is>
      </c>
      <c r="D84" s="98" t="inlineStr">
        <is>
          <t>Nro Voucher</t>
        </is>
      </c>
      <c r="E84" s="98" t="inlineStr">
        <is>
          <t>Nro Cuenta</t>
        </is>
      </c>
      <c r="F84" s="98" t="inlineStr">
        <is>
          <t>Tipo Ingreso</t>
        </is>
      </c>
      <c r="G84" s="99" t="n"/>
      <c r="H84" s="100" t="n"/>
      <c r="I84" s="98" t="inlineStr">
        <is>
          <t>TIPO DE INGRESO</t>
        </is>
      </c>
      <c r="J84" s="98" t="inlineStr">
        <is>
          <t>Cobrador</t>
        </is>
      </c>
    </row>
    <row r="85">
      <c r="A85" s="101" t="n"/>
      <c r="B85" s="101" t="n"/>
      <c r="C85" s="101" t="n"/>
      <c r="D85" s="101" t="n"/>
      <c r="E85" s="101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101" t="n"/>
      <c r="J85" s="101" t="n"/>
    </row>
    <row r="86">
      <c r="A86" s="5" t="inlineStr">
        <is>
          <t>CCAJ-SR54/8/23</t>
        </is>
      </c>
      <c r="B86" s="6" t="n">
        <v>44937.76079837963</v>
      </c>
      <c r="C86" s="5" t="inlineStr">
        <is>
          <t>3107 ANA MARIA VEGA PEREYRA</t>
        </is>
      </c>
      <c r="D86" s="7" t="n"/>
      <c r="E86" s="8" t="n"/>
      <c r="F86" s="9" t="n">
        <v>2504.52</v>
      </c>
      <c r="I86" s="10" t="inlineStr">
        <is>
          <t>EFECTIVO</t>
        </is>
      </c>
      <c r="J86" s="8" t="inlineStr">
        <is>
          <t>3107 ANA MARIA VEGA PEREYRA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8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112584060</v>
      </c>
      <c r="E88" s="14" t="n">
        <v>112584192</v>
      </c>
      <c r="H88" s="9" t="n"/>
      <c r="I88" s="10" t="n"/>
      <c r="J88" s="8" t="n"/>
    </row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12/01/2022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8" t="inlineStr">
        <is>
          <t>Cierre Caja</t>
        </is>
      </c>
      <c r="B93" s="98" t="inlineStr">
        <is>
          <t>Fecha</t>
        </is>
      </c>
      <c r="C93" s="98" t="inlineStr">
        <is>
          <t>Cajero</t>
        </is>
      </c>
      <c r="D93" s="98" t="inlineStr">
        <is>
          <t>Nro Voucher</t>
        </is>
      </c>
      <c r="E93" s="98" t="inlineStr">
        <is>
          <t>Nro Cuenta</t>
        </is>
      </c>
      <c r="F93" s="98" t="inlineStr">
        <is>
          <t>Tipo Ingreso</t>
        </is>
      </c>
      <c r="G93" s="99" t="n"/>
      <c r="H93" s="100" t="n"/>
      <c r="I93" s="98" t="inlineStr">
        <is>
          <t>TIPO DE INGRESO</t>
        </is>
      </c>
      <c r="J93" s="98" t="inlineStr">
        <is>
          <t>Cobrador</t>
        </is>
      </c>
    </row>
    <row r="94">
      <c r="A94" s="101" t="n"/>
      <c r="B94" s="101" t="n"/>
      <c r="C94" s="101" t="n"/>
      <c r="D94" s="101" t="n"/>
      <c r="E94" s="101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101" t="n"/>
      <c r="J94" s="101" t="n"/>
    </row>
    <row r="95">
      <c r="A95" s="5" t="inlineStr">
        <is>
          <t>CCAJ-SR54/9/23</t>
        </is>
      </c>
      <c r="B95" s="6" t="n">
        <v>44938.75089353009</v>
      </c>
      <c r="C95" s="5" t="inlineStr">
        <is>
          <t>3107 ANA MARIA VEGA PEREYRA</t>
        </is>
      </c>
      <c r="D95" s="7" t="n"/>
      <c r="E95" s="8" t="n"/>
      <c r="F95" s="9" t="n">
        <v>2482.25</v>
      </c>
      <c r="I95" s="10" t="inlineStr">
        <is>
          <t>EFECTIVO</t>
        </is>
      </c>
      <c r="J95" s="8" t="inlineStr">
        <is>
          <t>3107 ANA MARIA VEGA PEREYRA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9" t="n"/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28" t="n">
        <v>112587062</v>
      </c>
      <c r="E97" s="14" t="n">
        <v>112587233</v>
      </c>
      <c r="F97" s="9" t="n"/>
      <c r="I97" s="10" t="n"/>
      <c r="J97" s="8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8" t="inlineStr">
        <is>
          <t>Cierre Caja</t>
        </is>
      </c>
      <c r="B102" s="98" t="inlineStr">
        <is>
          <t>Fecha</t>
        </is>
      </c>
      <c r="C102" s="98" t="inlineStr">
        <is>
          <t>Cajero</t>
        </is>
      </c>
      <c r="D102" s="98" t="inlineStr">
        <is>
          <t>Nro Voucher</t>
        </is>
      </c>
      <c r="E102" s="98" t="inlineStr">
        <is>
          <t>Nro Cuenta</t>
        </is>
      </c>
      <c r="F102" s="98" t="inlineStr">
        <is>
          <t>Tipo Ingreso</t>
        </is>
      </c>
      <c r="G102" s="99" t="n"/>
      <c r="H102" s="100" t="n"/>
      <c r="I102" s="98" t="inlineStr">
        <is>
          <t>TIPO DE INGRESO</t>
        </is>
      </c>
      <c r="J102" s="98" t="inlineStr">
        <is>
          <t>Cobrador</t>
        </is>
      </c>
    </row>
    <row r="103">
      <c r="A103" s="101" t="n"/>
      <c r="B103" s="101" t="n"/>
      <c r="C103" s="101" t="n"/>
      <c r="D103" s="101" t="n"/>
      <c r="E103" s="101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101" t="n"/>
      <c r="J103" s="101" t="n"/>
    </row>
    <row r="104">
      <c r="A104" s="5" t="inlineStr">
        <is>
          <t>CCAJ-SR54/10/23</t>
        </is>
      </c>
      <c r="B104" s="6" t="n">
        <v>44939.75570870371</v>
      </c>
      <c r="C104" s="5" t="inlineStr">
        <is>
          <t>3107 ANA MARIA VEGA PEREYRA</t>
        </is>
      </c>
      <c r="D104" s="7" t="n"/>
      <c r="E104" s="8" t="n"/>
      <c r="F104" s="9" t="n">
        <v>2758.6</v>
      </c>
      <c r="I104" s="10" t="inlineStr">
        <is>
          <t>EFECTIVO</t>
        </is>
      </c>
      <c r="J104" s="8" t="inlineStr">
        <is>
          <t>3107 ANA MARIA VEGA PEREYRA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5" t="n"/>
      <c r="J105" s="8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112587063</v>
      </c>
      <c r="E106" s="14" t="n">
        <v>112587234</v>
      </c>
      <c r="H106" s="9" t="n"/>
      <c r="I106" s="5" t="n"/>
      <c r="J106" s="8" t="n"/>
    </row>
    <row r="107">
      <c r="A107" s="5" t="n"/>
      <c r="B107" s="6" t="n"/>
      <c r="C107" s="5" t="n"/>
      <c r="D107" s="7" t="n"/>
      <c r="E107" s="8" t="n"/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14/01/2022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8" t="inlineStr">
        <is>
          <t>Cierre Caja</t>
        </is>
      </c>
      <c r="B111" s="98" t="inlineStr">
        <is>
          <t>Fecha</t>
        </is>
      </c>
      <c r="C111" s="98" t="inlineStr">
        <is>
          <t>Cajero</t>
        </is>
      </c>
      <c r="D111" s="98" t="inlineStr">
        <is>
          <t>Nro Voucher</t>
        </is>
      </c>
      <c r="E111" s="98" t="inlineStr">
        <is>
          <t>Nro Cuenta</t>
        </is>
      </c>
      <c r="F111" s="98" t="inlineStr">
        <is>
          <t>Tipo Ingreso</t>
        </is>
      </c>
      <c r="G111" s="99" t="n"/>
      <c r="H111" s="100" t="n"/>
      <c r="I111" s="98" t="inlineStr">
        <is>
          <t>TIPO DE INGRESO</t>
        </is>
      </c>
      <c r="J111" s="98" t="inlineStr">
        <is>
          <t>Cobrador</t>
        </is>
      </c>
    </row>
    <row r="112">
      <c r="A112" s="101" t="n"/>
      <c r="B112" s="101" t="n"/>
      <c r="C112" s="101" t="n"/>
      <c r="D112" s="101" t="n"/>
      <c r="E112" s="101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101" t="n"/>
      <c r="J112" s="101" t="n"/>
    </row>
    <row r="113">
      <c r="A113" s="5" t="inlineStr">
        <is>
          <t>CCAJ-SR54/11/23</t>
        </is>
      </c>
      <c r="B113" s="6" t="n">
        <v>44940.58524733796</v>
      </c>
      <c r="C113" s="5" t="inlineStr">
        <is>
          <t>3107 ANA MARIA VEGA PEREYRA</t>
        </is>
      </c>
      <c r="D113" s="7" t="n"/>
      <c r="E113" s="8" t="n"/>
      <c r="F113" s="9" t="n">
        <v>1578.67</v>
      </c>
      <c r="I113" s="10" t="inlineStr">
        <is>
          <t>EFECTIVO</t>
        </is>
      </c>
      <c r="J113" s="8" t="inlineStr">
        <is>
          <t>3107 ANA MARIA VEGA PEREYRA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H114" s="9" t="n"/>
      <c r="I114" s="5" t="n"/>
      <c r="J114" s="8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28" t="n">
        <v>112601168</v>
      </c>
      <c r="E115" s="14" t="n">
        <v>112603531</v>
      </c>
      <c r="H115" s="9" t="n"/>
      <c r="I115" s="5" t="n"/>
      <c r="J115" s="8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8" t="inlineStr">
        <is>
          <t>Cierre Caja</t>
        </is>
      </c>
      <c r="B120" s="98" t="inlineStr">
        <is>
          <t>Fecha</t>
        </is>
      </c>
      <c r="C120" s="98" t="inlineStr">
        <is>
          <t>Cajero</t>
        </is>
      </c>
      <c r="D120" s="98" t="inlineStr">
        <is>
          <t>Nro Voucher</t>
        </is>
      </c>
      <c r="E120" s="98" t="inlineStr">
        <is>
          <t>Nro Cuenta</t>
        </is>
      </c>
      <c r="F120" s="98" t="inlineStr">
        <is>
          <t>Tipo Ingreso</t>
        </is>
      </c>
      <c r="G120" s="99" t="n"/>
      <c r="H120" s="100" t="n"/>
      <c r="I120" s="98" t="inlineStr">
        <is>
          <t>TIPO DE INGRESO</t>
        </is>
      </c>
      <c r="J120" s="98" t="inlineStr">
        <is>
          <t>Cobrador</t>
        </is>
      </c>
    </row>
    <row r="121">
      <c r="A121" s="101" t="n"/>
      <c r="B121" s="101" t="n"/>
      <c r="C121" s="101" t="n"/>
      <c r="D121" s="101" t="n"/>
      <c r="E121" s="101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101" t="n"/>
      <c r="J121" s="101" t="n"/>
    </row>
    <row r="122">
      <c r="A122" s="5" t="inlineStr">
        <is>
          <t>CCAJ-SR54/12/23</t>
        </is>
      </c>
      <c r="B122" s="6" t="n">
        <v>44942.75659</v>
      </c>
      <c r="C122" s="5" t="inlineStr">
        <is>
          <t>3107 ANA MARIA VEGA PEREYRA</t>
        </is>
      </c>
      <c r="D122" s="7" t="n"/>
      <c r="E122" s="8" t="n"/>
      <c r="F122" s="9" t="n">
        <v>1576.19</v>
      </c>
      <c r="I122" s="10" t="inlineStr">
        <is>
          <t>EFECTIVO</t>
        </is>
      </c>
      <c r="J122" s="8" t="inlineStr">
        <is>
          <t>3107 ANA MARIA VEGA PEREYRA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H123" s="9" t="n"/>
      <c r="I123" s="10" t="n"/>
      <c r="J123" s="5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28" t="n">
        <v>112609980</v>
      </c>
      <c r="E124" s="14" t="n">
        <v>112610149</v>
      </c>
      <c r="H124" s="9" t="n"/>
      <c r="I124" s="10" t="n"/>
      <c r="J124" s="5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17/01/2022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8" t="inlineStr">
        <is>
          <t>Cierre Caja</t>
        </is>
      </c>
      <c r="B129" s="98" t="inlineStr">
        <is>
          <t>Fecha</t>
        </is>
      </c>
      <c r="C129" s="98" t="inlineStr">
        <is>
          <t>Cajero</t>
        </is>
      </c>
      <c r="D129" s="98" t="inlineStr">
        <is>
          <t>Nro Voucher</t>
        </is>
      </c>
      <c r="E129" s="98" t="inlineStr">
        <is>
          <t>Nro Cuenta</t>
        </is>
      </c>
      <c r="F129" s="98" t="inlineStr">
        <is>
          <t>Tipo Ingreso</t>
        </is>
      </c>
      <c r="G129" s="99" t="n"/>
      <c r="H129" s="100" t="n"/>
      <c r="I129" s="98" t="inlineStr">
        <is>
          <t>TIPO DE INGRESO</t>
        </is>
      </c>
      <c r="J129" s="98" t="inlineStr">
        <is>
          <t>Cobrador</t>
        </is>
      </c>
    </row>
    <row r="130">
      <c r="A130" s="101" t="n"/>
      <c r="B130" s="101" t="n"/>
      <c r="C130" s="101" t="n"/>
      <c r="D130" s="101" t="n"/>
      <c r="E130" s="101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101" t="n"/>
      <c r="J130" s="101" t="n"/>
    </row>
    <row r="131">
      <c r="A131" s="5" t="inlineStr">
        <is>
          <t>CCAJ-SR54/13/23</t>
        </is>
      </c>
      <c r="B131" s="6" t="n">
        <v>44943.66822269676</v>
      </c>
      <c r="C131" s="5" t="inlineStr">
        <is>
          <t>3107 ANA MARIA VEGA PEREYRA</t>
        </is>
      </c>
      <c r="D131" s="7" t="n"/>
      <c r="E131" s="8" t="n"/>
      <c r="F131" s="9" t="n">
        <v>1264.26</v>
      </c>
      <c r="I131" s="10" t="inlineStr">
        <is>
          <t>EFECTIVO</t>
        </is>
      </c>
      <c r="J131" s="8" t="inlineStr">
        <is>
          <t>3107 ANA MARIA VEGA PEREYRA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G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55" t="n">
        <v>112617170</v>
      </c>
      <c r="E133" s="14" t="n">
        <v>112617441</v>
      </c>
      <c r="G133" s="9" t="n"/>
      <c r="I133" s="10" t="n"/>
      <c r="J133" s="5" t="n"/>
    </row>
    <row r="134">
      <c r="A134" s="5" t="n"/>
      <c r="B134" s="6" t="n"/>
      <c r="C134" s="5" t="n"/>
      <c r="D134" s="7" t="n"/>
      <c r="E134" s="8" t="n"/>
      <c r="G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18/01/2022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8" t="inlineStr">
        <is>
          <t>Cierre Caja</t>
        </is>
      </c>
      <c r="B138" s="98" t="inlineStr">
        <is>
          <t>Fecha</t>
        </is>
      </c>
      <c r="C138" s="98" t="inlineStr">
        <is>
          <t>Cajero</t>
        </is>
      </c>
      <c r="D138" s="98" t="inlineStr">
        <is>
          <t>Nro Voucher</t>
        </is>
      </c>
      <c r="E138" s="98" t="inlineStr">
        <is>
          <t>Nro Cuenta</t>
        </is>
      </c>
      <c r="F138" s="98" t="inlineStr">
        <is>
          <t>Tipo Ingreso</t>
        </is>
      </c>
      <c r="G138" s="99" t="n"/>
      <c r="H138" s="100" t="n"/>
      <c r="I138" s="98" t="inlineStr">
        <is>
          <t>TIPO DE INGRESO</t>
        </is>
      </c>
      <c r="J138" s="98" t="inlineStr">
        <is>
          <t>Cobrador</t>
        </is>
      </c>
    </row>
    <row r="139">
      <c r="A139" s="101" t="n"/>
      <c r="B139" s="101" t="n"/>
      <c r="C139" s="101" t="n"/>
      <c r="D139" s="101" t="n"/>
      <c r="E139" s="101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101" t="n"/>
      <c r="J139" s="101" t="n"/>
    </row>
    <row r="140">
      <c r="A140" s="5" t="inlineStr">
        <is>
          <t>CCAJ-SR54/14/23</t>
        </is>
      </c>
      <c r="B140" s="6" t="n">
        <v>44944.75130813658</v>
      </c>
      <c r="C140" s="5" t="inlineStr">
        <is>
          <t>3107 ANA MARIA VEGA PEREYRA</t>
        </is>
      </c>
      <c r="D140" s="7" t="n"/>
      <c r="E140" s="8" t="n"/>
      <c r="F140" s="9" t="n">
        <v>1495.12</v>
      </c>
      <c r="I140" s="10" t="inlineStr">
        <is>
          <t>EFECTIVO</t>
        </is>
      </c>
      <c r="J140" s="8" t="inlineStr">
        <is>
          <t>3107 ANA MARIA VEGA PEREYRA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112625027</v>
      </c>
      <c r="E142" s="14" t="n">
        <v>112625169</v>
      </c>
      <c r="F142" s="9" t="n"/>
      <c r="I142" s="10" t="n"/>
      <c r="J142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19/01/2022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8" t="inlineStr">
        <is>
          <t>Cierre Caja</t>
        </is>
      </c>
      <c r="B147" s="98" t="inlineStr">
        <is>
          <t>Fecha</t>
        </is>
      </c>
      <c r="C147" s="98" t="inlineStr">
        <is>
          <t>Cajero</t>
        </is>
      </c>
      <c r="D147" s="98" t="inlineStr">
        <is>
          <t>Nro Voucher</t>
        </is>
      </c>
      <c r="E147" s="98" t="inlineStr">
        <is>
          <t>Nro Cuenta</t>
        </is>
      </c>
      <c r="F147" s="98" t="inlineStr">
        <is>
          <t>Tipo Ingreso</t>
        </is>
      </c>
      <c r="G147" s="99" t="n"/>
      <c r="H147" s="100" t="n"/>
      <c r="I147" s="98" t="inlineStr">
        <is>
          <t>TIPO DE INGRESO</t>
        </is>
      </c>
      <c r="J147" s="98" t="inlineStr">
        <is>
          <t>Cobrador</t>
        </is>
      </c>
    </row>
    <row r="148">
      <c r="A148" s="101" t="n"/>
      <c r="B148" s="101" t="n"/>
      <c r="C148" s="101" t="n"/>
      <c r="D148" s="101" t="n"/>
      <c r="E148" s="101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101" t="n"/>
      <c r="J148" s="101" t="n"/>
    </row>
    <row r="149">
      <c r="A149" s="5" t="inlineStr">
        <is>
          <t>CCAJ-SR54/15/23</t>
        </is>
      </c>
      <c r="B149" s="6" t="n">
        <v>44945.75553109954</v>
      </c>
      <c r="C149" s="5" t="inlineStr">
        <is>
          <t>3107 ANA MARIA VEGA PEREYRA</t>
        </is>
      </c>
      <c r="D149" s="7" t="n"/>
      <c r="E149" s="8" t="n"/>
      <c r="F149" s="9" t="n">
        <v>1107.45</v>
      </c>
      <c r="I149" s="10" t="inlineStr">
        <is>
          <t>EFECTIVO</t>
        </is>
      </c>
      <c r="J149" s="8" t="inlineStr">
        <is>
          <t>3107 ANA MARIA VEGA PEREYRA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H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59" t="n">
        <v>112626654</v>
      </c>
      <c r="E151" s="14" t="n">
        <v>112636345</v>
      </c>
      <c r="H151" s="9" t="n"/>
      <c r="I151" s="10" t="n"/>
      <c r="J151" s="5" t="n"/>
    </row>
    <row r="152">
      <c r="D152" s="61" t="inlineStr">
        <is>
          <t>BOOT</t>
        </is>
      </c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20/01/2023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8" t="inlineStr">
        <is>
          <t>Cierre Caja</t>
        </is>
      </c>
      <c r="B156" s="98" t="inlineStr">
        <is>
          <t>Fecha</t>
        </is>
      </c>
      <c r="C156" s="98" t="inlineStr">
        <is>
          <t>Cajero</t>
        </is>
      </c>
      <c r="D156" s="98" t="inlineStr">
        <is>
          <t>Nro Voucher</t>
        </is>
      </c>
      <c r="E156" s="98" t="inlineStr">
        <is>
          <t>Nro Cuenta</t>
        </is>
      </c>
      <c r="F156" s="98" t="inlineStr">
        <is>
          <t>Tipo Ingreso</t>
        </is>
      </c>
      <c r="G156" s="99" t="n"/>
      <c r="H156" s="100" t="n"/>
      <c r="I156" s="98" t="inlineStr">
        <is>
          <t>TIPO DE INGRESO</t>
        </is>
      </c>
      <c r="J156" s="98" t="inlineStr">
        <is>
          <t>Cobrador</t>
        </is>
      </c>
    </row>
    <row r="157">
      <c r="A157" s="101" t="n"/>
      <c r="B157" s="101" t="n"/>
      <c r="C157" s="101" t="n"/>
      <c r="D157" s="101" t="n"/>
      <c r="E157" s="101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101" t="n"/>
      <c r="J157" s="101" t="n"/>
    </row>
    <row r="158">
      <c r="A158" s="5" t="inlineStr">
        <is>
          <t>CCAJ-SR54/16/23</t>
        </is>
      </c>
      <c r="B158" s="6" t="n">
        <v>44946.75337829861</v>
      </c>
      <c r="C158" s="5" t="inlineStr">
        <is>
          <t>3107 ANA MARIA VEGA PEREYRA</t>
        </is>
      </c>
      <c r="D158" s="7" t="n"/>
      <c r="E158" s="8" t="n"/>
      <c r="F158" s="9" t="n">
        <v>1075.42</v>
      </c>
      <c r="I158" s="10" t="inlineStr">
        <is>
          <t>EFECTIVO</t>
        </is>
      </c>
      <c r="J158" s="8" t="inlineStr">
        <is>
          <t>3107 ANA MARIA VEGA PEREYRA</t>
        </is>
      </c>
    </row>
    <row r="159">
      <c r="A159" s="5" t="inlineStr">
        <is>
          <t>CCAJ-SR54/16/23</t>
        </is>
      </c>
      <c r="B159" s="6" t="n">
        <v>44946.75337829861</v>
      </c>
      <c r="C159" s="5" t="inlineStr">
        <is>
          <t>3107 ANA MARIA VEGA PEREYRA</t>
        </is>
      </c>
      <c r="D159" s="7" t="n"/>
      <c r="E159" s="8" t="n"/>
      <c r="H159" s="9" t="n">
        <v>24.51</v>
      </c>
      <c r="I159" s="10" t="inlineStr">
        <is>
          <t>CÓDIGO QR</t>
        </is>
      </c>
      <c r="J159" s="8" t="inlineStr">
        <is>
          <t>3107 ANA MARIA VEGA PEREYRA</t>
        </is>
      </c>
    </row>
    <row r="160">
      <c r="A160" s="11" t="inlineStr">
        <is>
          <t>SAP</t>
        </is>
      </c>
      <c r="B160" s="3" t="n"/>
      <c r="C160" s="3" t="n"/>
      <c r="D160" s="10" t="n"/>
      <c r="E160" s="8" t="n"/>
      <c r="H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28" t="n">
        <v>112631882</v>
      </c>
      <c r="E161" s="14" t="n">
        <v>112636346</v>
      </c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>
      <c r="A163" s="5" t="n"/>
      <c r="B163" s="6" t="n"/>
      <c r="C163" s="5" t="n"/>
      <c r="D163" s="7" t="n"/>
      <c r="E163" s="8" t="n"/>
      <c r="H163" s="9" t="n"/>
      <c r="I163" s="10" t="n"/>
      <c r="J163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21/01/2023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8" t="inlineStr">
        <is>
          <t>Cierre Caja</t>
        </is>
      </c>
      <c r="B166" s="98" t="inlineStr">
        <is>
          <t>Fecha</t>
        </is>
      </c>
      <c r="C166" s="98" t="inlineStr">
        <is>
          <t>Cajero</t>
        </is>
      </c>
      <c r="D166" s="98" t="inlineStr">
        <is>
          <t>Nro Voucher</t>
        </is>
      </c>
      <c r="E166" s="98" t="inlineStr">
        <is>
          <t>Nro Cuenta</t>
        </is>
      </c>
      <c r="F166" s="98" t="inlineStr">
        <is>
          <t>Tipo Ingreso</t>
        </is>
      </c>
      <c r="G166" s="99" t="n"/>
      <c r="H166" s="100" t="n"/>
      <c r="I166" s="98" t="inlineStr">
        <is>
          <t>TIPO DE INGRESO</t>
        </is>
      </c>
      <c r="J166" s="98" t="inlineStr">
        <is>
          <t>Cobrador</t>
        </is>
      </c>
    </row>
    <row r="167">
      <c r="A167" s="101" t="n"/>
      <c r="B167" s="101" t="n"/>
      <c r="C167" s="101" t="n"/>
      <c r="D167" s="101" t="n"/>
      <c r="E167" s="101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101" t="n"/>
      <c r="J167" s="101" t="n"/>
    </row>
    <row r="168">
      <c r="A168" s="5" t="inlineStr">
        <is>
          <t>CCAJ-SR54/17/23</t>
        </is>
      </c>
      <c r="B168" s="6" t="n">
        <v>44947.58476894676</v>
      </c>
      <c r="C168" s="5" t="inlineStr">
        <is>
          <t>3107 ANA MARIA VEGA PEREYRA</t>
        </is>
      </c>
      <c r="D168" s="7" t="n"/>
      <c r="E168" s="8" t="n"/>
      <c r="F168" s="9" t="n">
        <v>1829.09</v>
      </c>
      <c r="I168" s="10" t="inlineStr">
        <is>
          <t>EFECTIVO</t>
        </is>
      </c>
      <c r="J168" s="8" t="inlineStr">
        <is>
          <t>3107 ANA MARIA VEGA PEREYRA</t>
        </is>
      </c>
    </row>
    <row r="169">
      <c r="A169" s="5" t="inlineStr">
        <is>
          <t>CCAJ-SR54/17/23</t>
        </is>
      </c>
      <c r="B169" s="6" t="n">
        <v>44947.58476894676</v>
      </c>
      <c r="C169" s="5" t="inlineStr">
        <is>
          <t>3107 ANA MARIA VEGA PEREYRA</t>
        </is>
      </c>
      <c r="D169" s="7" t="n"/>
      <c r="E169" s="8" t="n"/>
      <c r="H169" s="9" t="n">
        <v>77.8</v>
      </c>
      <c r="I169" s="10" t="inlineStr">
        <is>
          <t>CÓDIGO QR</t>
        </is>
      </c>
      <c r="J169" s="8" t="inlineStr">
        <is>
          <t>3107 ANA MARIA VEGA PEREYRA</t>
        </is>
      </c>
    </row>
    <row r="170">
      <c r="A170" s="11" t="inlineStr">
        <is>
          <t>SAP</t>
        </is>
      </c>
      <c r="B170" s="3" t="n"/>
      <c r="C170" s="3" t="n"/>
      <c r="D170" s="10" t="n"/>
      <c r="E170" s="8" t="n"/>
      <c r="H170" s="9" t="n"/>
      <c r="I170" s="10" t="n"/>
      <c r="J170" s="5" t="n"/>
    </row>
    <row r="171" ht="15.75" customHeight="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69" t="n">
        <v>112644378</v>
      </c>
      <c r="E171" s="14" t="n">
        <v>112644450</v>
      </c>
      <c r="H171" s="9" t="n"/>
      <c r="I171" s="10" t="n"/>
      <c r="J171" s="5" t="n"/>
    </row>
    <row r="172">
      <c r="D172" s="35" t="inlineStr">
        <is>
          <t>BOOT</t>
        </is>
      </c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23/01/2023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98" t="inlineStr">
        <is>
          <t>Cierre Caja</t>
        </is>
      </c>
      <c r="B176" s="98" t="inlineStr">
        <is>
          <t>Fecha</t>
        </is>
      </c>
      <c r="C176" s="98" t="inlineStr">
        <is>
          <t>Cajero</t>
        </is>
      </c>
      <c r="D176" s="98" t="inlineStr">
        <is>
          <t>Nro Voucher</t>
        </is>
      </c>
      <c r="E176" s="98" t="inlineStr">
        <is>
          <t>Nro Cuenta</t>
        </is>
      </c>
      <c r="F176" s="98" t="inlineStr">
        <is>
          <t>Tipo Ingreso</t>
        </is>
      </c>
      <c r="G176" s="99" t="n"/>
      <c r="H176" s="100" t="n"/>
      <c r="I176" s="98" t="inlineStr">
        <is>
          <t>TIPO DE INGRESO</t>
        </is>
      </c>
      <c r="J176" s="98" t="inlineStr">
        <is>
          <t>Cobrador</t>
        </is>
      </c>
    </row>
    <row r="177">
      <c r="A177" s="101" t="n"/>
      <c r="B177" s="101" t="n"/>
      <c r="C177" s="101" t="n"/>
      <c r="D177" s="101" t="n"/>
      <c r="E177" s="101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101" t="n"/>
      <c r="J177" s="101" t="n"/>
    </row>
    <row r="178">
      <c r="A178" s="40" t="inlineStr">
        <is>
          <t>NO HUBO CIERRES DE CAJA DEBIDO A FERIADO NACIONAL POR EL DIA DEL ESTADO PLURINACIONAL</t>
        </is>
      </c>
      <c r="B178" s="41" t="n"/>
      <c r="C178" s="42" t="n"/>
      <c r="D178" s="70" t="n"/>
      <c r="E178" s="71" t="n"/>
      <c r="F178" s="9" t="n"/>
      <c r="I178" s="10" t="n"/>
      <c r="J178" s="5" t="n"/>
    </row>
    <row r="179">
      <c r="A179" s="11" t="inlineStr">
        <is>
          <t>SAP</t>
        </is>
      </c>
      <c r="B179" s="3" t="n"/>
      <c r="C179" s="3" t="n"/>
      <c r="D179" s="7" t="n"/>
      <c r="E179" s="8" t="n"/>
      <c r="H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28" t="n"/>
      <c r="E180" s="14" t="n"/>
      <c r="H180" s="9" t="n"/>
      <c r="I180" s="10" t="n"/>
      <c r="J180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24/01/2023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8" t="inlineStr">
        <is>
          <t>Cierre Caja</t>
        </is>
      </c>
      <c r="B185" s="98" t="inlineStr">
        <is>
          <t>Fecha</t>
        </is>
      </c>
      <c r="C185" s="98" t="inlineStr">
        <is>
          <t>Cajero</t>
        </is>
      </c>
      <c r="D185" s="98" t="inlineStr">
        <is>
          <t>Nro Voucher</t>
        </is>
      </c>
      <c r="E185" s="98" t="inlineStr">
        <is>
          <t>Nro Cuenta</t>
        </is>
      </c>
      <c r="F185" s="98" t="inlineStr">
        <is>
          <t>Tipo Ingreso</t>
        </is>
      </c>
      <c r="G185" s="99" t="n"/>
      <c r="H185" s="100" t="n"/>
      <c r="I185" s="98" t="inlineStr">
        <is>
          <t>TIPO DE INGRESO</t>
        </is>
      </c>
      <c r="J185" s="98" t="inlineStr">
        <is>
          <t>Cobrador</t>
        </is>
      </c>
    </row>
    <row r="186">
      <c r="A186" s="101" t="n"/>
      <c r="B186" s="101" t="n"/>
      <c r="C186" s="101" t="n"/>
      <c r="D186" s="101" t="n"/>
      <c r="E186" s="101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101" t="n"/>
      <c r="J186" s="101" t="n"/>
    </row>
    <row r="187">
      <c r="A187" s="5" t="inlineStr">
        <is>
          <t>CCAJ-SR54/18/23</t>
        </is>
      </c>
      <c r="B187" s="6" t="n">
        <v>44950.75879710648</v>
      </c>
      <c r="C187" s="5" t="inlineStr">
        <is>
          <t>3107 ANA MARIA VEGA PEREYRA</t>
        </is>
      </c>
      <c r="D187" s="7" t="n"/>
      <c r="E187" s="8" t="n"/>
      <c r="F187" s="9" t="n">
        <v>1334.56</v>
      </c>
      <c r="I187" s="10" t="inlineStr">
        <is>
          <t>EFECTIVO</t>
        </is>
      </c>
      <c r="J187" s="8" t="inlineStr">
        <is>
          <t>3107 ANA MARIA VEGA PEREYRA</t>
        </is>
      </c>
    </row>
    <row r="188">
      <c r="A188" s="11" t="inlineStr">
        <is>
          <t>SAP</t>
        </is>
      </c>
      <c r="B188" s="3" t="n"/>
      <c r="C188" s="3" t="n"/>
      <c r="D188" s="7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69" t="n">
        <v>112651191</v>
      </c>
      <c r="E189" s="14" t="n">
        <v>112651359</v>
      </c>
      <c r="H189" s="9" t="n"/>
      <c r="I189" s="10" t="n"/>
      <c r="J189" s="5" t="n"/>
    </row>
    <row r="190">
      <c r="D190" s="35" t="inlineStr">
        <is>
          <t>BOOT</t>
        </is>
      </c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25/01/2023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8" t="inlineStr">
        <is>
          <t>Cierre Caja</t>
        </is>
      </c>
      <c r="B194" s="98" t="inlineStr">
        <is>
          <t>Fecha</t>
        </is>
      </c>
      <c r="C194" s="98" t="inlineStr">
        <is>
          <t>Cajero</t>
        </is>
      </c>
      <c r="D194" s="98" t="inlineStr">
        <is>
          <t>Nro Voucher</t>
        </is>
      </c>
      <c r="E194" s="98" t="inlineStr">
        <is>
          <t>Nro Cuenta</t>
        </is>
      </c>
      <c r="F194" s="98" t="inlineStr">
        <is>
          <t>Tipo Ingreso</t>
        </is>
      </c>
      <c r="G194" s="99" t="n"/>
      <c r="H194" s="100" t="n"/>
      <c r="I194" s="98" t="inlineStr">
        <is>
          <t>TIPO DE INGRESO</t>
        </is>
      </c>
      <c r="J194" s="98" t="inlineStr">
        <is>
          <t>Cobrador</t>
        </is>
      </c>
    </row>
    <row r="195">
      <c r="A195" s="101" t="n"/>
      <c r="B195" s="101" t="n"/>
      <c r="C195" s="101" t="n"/>
      <c r="D195" s="101" t="n"/>
      <c r="E195" s="101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101" t="n"/>
      <c r="J195" s="101" t="n"/>
    </row>
    <row r="196">
      <c r="A196" s="5" t="inlineStr">
        <is>
          <t>CCAJ-SR54/19/23</t>
        </is>
      </c>
      <c r="B196" s="6" t="n">
        <v>44951.67548679398</v>
      </c>
      <c r="C196" s="5" t="inlineStr">
        <is>
          <t>3107 ANA MARIA VEGA PEREYRA</t>
        </is>
      </c>
      <c r="D196" s="10" t="n"/>
      <c r="E196" s="8" t="n"/>
      <c r="F196" s="9" t="n">
        <v>1837.91</v>
      </c>
      <c r="I196" s="10" t="inlineStr">
        <is>
          <t>EFECTIVO</t>
        </is>
      </c>
      <c r="J196" s="8" t="inlineStr">
        <is>
          <t>3107 ANA MARIA VEGA PEREYRA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69" t="n">
        <v>112659398</v>
      </c>
      <c r="E198" s="14" t="n">
        <v>112659598</v>
      </c>
      <c r="H198" s="9" t="n"/>
      <c r="I198" s="10" t="n"/>
      <c r="J198" s="5" t="n"/>
    </row>
    <row r="199">
      <c r="A199" s="5" t="n"/>
      <c r="B199" s="6" t="n"/>
      <c r="C199" s="5" t="n"/>
      <c r="D199" s="35" t="inlineStr">
        <is>
          <t>BOOT</t>
        </is>
      </c>
      <c r="E199" s="8" t="n"/>
      <c r="H199" s="9" t="n"/>
      <c r="I199" s="10" t="n"/>
      <c r="J199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26/01/2023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8" t="inlineStr">
        <is>
          <t>Cierre Caja</t>
        </is>
      </c>
      <c r="B203" s="98" t="inlineStr">
        <is>
          <t>Fecha</t>
        </is>
      </c>
      <c r="C203" s="98" t="inlineStr">
        <is>
          <t>Cajero</t>
        </is>
      </c>
      <c r="D203" s="98" t="inlineStr">
        <is>
          <t>Nro Voucher</t>
        </is>
      </c>
      <c r="E203" s="98" t="inlineStr">
        <is>
          <t>Nro Cuenta</t>
        </is>
      </c>
      <c r="F203" s="98" t="inlineStr">
        <is>
          <t>Tipo Ingreso</t>
        </is>
      </c>
      <c r="G203" s="99" t="n"/>
      <c r="H203" s="100" t="n"/>
      <c r="I203" s="98" t="inlineStr">
        <is>
          <t>TIPO DE INGRESO</t>
        </is>
      </c>
      <c r="J203" s="98" t="inlineStr">
        <is>
          <t>Cobrador</t>
        </is>
      </c>
    </row>
    <row r="204">
      <c r="A204" s="101" t="n"/>
      <c r="B204" s="101" t="n"/>
      <c r="C204" s="101" t="n"/>
      <c r="D204" s="101" t="n"/>
      <c r="E204" s="101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101" t="n"/>
      <c r="J204" s="101" t="n"/>
    </row>
    <row r="205">
      <c r="A205" s="5" t="inlineStr">
        <is>
          <t>CCAJ-SR54/20/23</t>
        </is>
      </c>
      <c r="B205" s="6" t="n">
        <v>44952.75575719908</v>
      </c>
      <c r="C205" s="5" t="inlineStr">
        <is>
          <t>3107 ANA MARIA VEGA PEREYRA</t>
        </is>
      </c>
      <c r="D205" s="7" t="n"/>
      <c r="E205" s="8" t="n"/>
      <c r="F205" s="9" t="n">
        <v>1761.06</v>
      </c>
      <c r="I205" s="10" t="inlineStr">
        <is>
          <t>EFECTIVO</t>
        </is>
      </c>
      <c r="J205" s="8" t="inlineStr">
        <is>
          <t>3107 ANA MARIA VEGA PEREYRA</t>
        </is>
      </c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28" t="n">
        <v>112672294</v>
      </c>
      <c r="E207" s="14" t="n">
        <v>112672369</v>
      </c>
      <c r="H207" s="9" t="n"/>
      <c r="I207" s="10" t="n"/>
      <c r="J207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27/01/2023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8" t="inlineStr">
        <is>
          <t>Cierre Caja</t>
        </is>
      </c>
      <c r="B212" s="98" t="inlineStr">
        <is>
          <t>Fecha</t>
        </is>
      </c>
      <c r="C212" s="98" t="inlineStr">
        <is>
          <t>Cajero</t>
        </is>
      </c>
      <c r="D212" s="98" t="inlineStr">
        <is>
          <t>Nro Voucher</t>
        </is>
      </c>
      <c r="E212" s="98" t="inlineStr">
        <is>
          <t>Nro Cuenta</t>
        </is>
      </c>
      <c r="F212" s="98" t="inlineStr">
        <is>
          <t>Tipo Ingreso</t>
        </is>
      </c>
      <c r="G212" s="99" t="n"/>
      <c r="H212" s="100" t="n"/>
      <c r="I212" s="98" t="inlineStr">
        <is>
          <t>TIPO DE INGRESO</t>
        </is>
      </c>
      <c r="J212" s="98" t="inlineStr">
        <is>
          <t>Cobrador</t>
        </is>
      </c>
    </row>
    <row r="213">
      <c r="A213" s="101" t="n"/>
      <c r="B213" s="101" t="n"/>
      <c r="C213" s="101" t="n"/>
      <c r="D213" s="101" t="n"/>
      <c r="E213" s="101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101" t="n"/>
      <c r="J213" s="101" t="n"/>
    </row>
    <row r="214">
      <c r="A214" s="5" t="inlineStr">
        <is>
          <t>CCAJ-SR54/21/23</t>
        </is>
      </c>
      <c r="B214" s="6" t="n">
        <v>44953.75689113426</v>
      </c>
      <c r="C214" s="5" t="inlineStr">
        <is>
          <t>3107 ANA MARIA VEGA PEREYRA</t>
        </is>
      </c>
      <c r="D214" s="7" t="n"/>
      <c r="E214" s="8" t="n"/>
      <c r="F214" s="9" t="n">
        <v>2196.36</v>
      </c>
      <c r="I214" s="10" t="inlineStr">
        <is>
          <t>EFECTIVO</t>
        </is>
      </c>
      <c r="J214" s="8" t="inlineStr">
        <is>
          <t>3107 ANA MARIA VEGA PEREYRA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5" t="n"/>
      <c r="J215" s="8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28" t="n">
        <v>112672299</v>
      </c>
      <c r="E216" s="14" t="n">
        <v>112672370</v>
      </c>
      <c r="H216" s="9" t="n"/>
      <c r="I216" s="5" t="n"/>
      <c r="J216" s="8" t="n"/>
    </row>
    <row r="217">
      <c r="A217" s="5" t="n"/>
      <c r="B217" s="6" t="n"/>
      <c r="C217" s="5" t="n"/>
      <c r="D217" s="7" t="n"/>
      <c r="E217" s="8" t="n"/>
      <c r="H217" s="9" t="n"/>
      <c r="I217" s="5" t="n"/>
      <c r="J217" s="8" t="n"/>
    </row>
    <row r="218">
      <c r="A218" s="5" t="n"/>
      <c r="B218" s="6" t="n"/>
      <c r="C218" s="5" t="n"/>
      <c r="D218" s="7" t="n"/>
      <c r="E218" s="8" t="n"/>
      <c r="H218" s="9" t="n"/>
      <c r="I218" s="5" t="n"/>
      <c r="J218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28/01/2023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8" t="inlineStr">
        <is>
          <t>Cierre Caja</t>
        </is>
      </c>
      <c r="B221" s="98" t="inlineStr">
        <is>
          <t>Fecha</t>
        </is>
      </c>
      <c r="C221" s="98" t="inlineStr">
        <is>
          <t>Cajero</t>
        </is>
      </c>
      <c r="D221" s="98" t="inlineStr">
        <is>
          <t>Nro Voucher</t>
        </is>
      </c>
      <c r="E221" s="98" t="inlineStr">
        <is>
          <t>Nro Cuenta</t>
        </is>
      </c>
      <c r="F221" s="98" t="inlineStr">
        <is>
          <t>Tipo Ingreso</t>
        </is>
      </c>
      <c r="G221" s="99" t="n"/>
      <c r="H221" s="100" t="n"/>
      <c r="I221" s="98" t="inlineStr">
        <is>
          <t>TIPO DE INGRESO</t>
        </is>
      </c>
      <c r="J221" s="98" t="inlineStr">
        <is>
          <t>Cobrador</t>
        </is>
      </c>
    </row>
    <row r="222">
      <c r="A222" s="101" t="n"/>
      <c r="B222" s="101" t="n"/>
      <c r="C222" s="101" t="n"/>
      <c r="D222" s="101" t="n"/>
      <c r="E222" s="101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101" t="n"/>
      <c r="J222" s="101" t="n"/>
    </row>
    <row r="223">
      <c r="A223" s="5" t="inlineStr">
        <is>
          <t>CCAJ-SR54/22/23</t>
        </is>
      </c>
      <c r="B223" s="6" t="n">
        <v>44954.59483546297</v>
      </c>
      <c r="C223" s="5" t="inlineStr">
        <is>
          <t>3107 ANA MARIA VEGA PEREYRA</t>
        </is>
      </c>
      <c r="D223" s="7" t="n"/>
      <c r="E223" s="8" t="n"/>
      <c r="F223" s="9" t="n">
        <v>1683.18</v>
      </c>
      <c r="I223" s="10" t="inlineStr">
        <is>
          <t>EFECTIVO</t>
        </is>
      </c>
      <c r="J223" s="8" t="inlineStr">
        <is>
          <t>3107 ANA MARIA VEGA PEREYRA</t>
        </is>
      </c>
    </row>
    <row r="224">
      <c r="A224" s="5" t="inlineStr">
        <is>
          <t>CCAJ-SR54/22/23</t>
        </is>
      </c>
      <c r="B224" s="6" t="n">
        <v>44954.59483546297</v>
      </c>
      <c r="C224" s="5" t="inlineStr">
        <is>
          <t>3107 ANA MARIA VEGA PEREYRA</t>
        </is>
      </c>
      <c r="D224" s="7" t="n"/>
      <c r="E224" s="8" t="n"/>
      <c r="H224" s="9" t="n">
        <v>159.9</v>
      </c>
      <c r="I224" s="10" t="inlineStr">
        <is>
          <t>CÓDIGO QR</t>
        </is>
      </c>
      <c r="J224" s="8" t="inlineStr">
        <is>
          <t>3107 ANA MARIA VEGA PEREYRA</t>
        </is>
      </c>
    </row>
    <row r="225">
      <c r="A225" s="11" t="inlineStr">
        <is>
          <t>SAP</t>
        </is>
      </c>
      <c r="B225" s="3" t="n"/>
      <c r="C225" s="3" t="n"/>
      <c r="D225" s="7" t="n"/>
      <c r="E225" s="8" t="n"/>
      <c r="H225" s="9" t="n"/>
      <c r="I225" s="5" t="n"/>
      <c r="J225" s="8" t="n"/>
    </row>
    <row r="226" ht="15.75" customHeight="1">
      <c r="A226" s="13" t="inlineStr">
        <is>
          <t>FECHA</t>
        </is>
      </c>
      <c r="B226" s="13" t="inlineStr">
        <is>
          <t>CIERRE DE CAJA</t>
        </is>
      </c>
      <c r="C226" s="13" t="inlineStr">
        <is>
          <t>IMPORTE</t>
        </is>
      </c>
      <c r="D226" s="28" t="n">
        <v>112673679</v>
      </c>
      <c r="E226" s="14" t="n">
        <v>112681917</v>
      </c>
      <c r="H226" s="9" t="n"/>
      <c r="I226" s="5" t="n"/>
      <c r="J226" s="8" t="n"/>
    </row>
    <row r="229">
      <c r="A229" s="1" t="inlineStr">
        <is>
          <t>Cierre Caja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3" t="inlineStr">
        <is>
          <t>Del 30/01/2023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98" t="inlineStr">
        <is>
          <t>Cierre Caja</t>
        </is>
      </c>
      <c r="B231" s="98" t="inlineStr">
        <is>
          <t>Fecha</t>
        </is>
      </c>
      <c r="C231" s="98" t="inlineStr">
        <is>
          <t>Cajero</t>
        </is>
      </c>
      <c r="D231" s="98" t="inlineStr">
        <is>
          <t>Nro Voucher</t>
        </is>
      </c>
      <c r="E231" s="98" t="inlineStr">
        <is>
          <t>Nro Cuenta</t>
        </is>
      </c>
      <c r="F231" s="98" t="inlineStr">
        <is>
          <t>Tipo Ingreso</t>
        </is>
      </c>
      <c r="G231" s="99" t="n"/>
      <c r="H231" s="100" t="n"/>
      <c r="I231" s="98" t="inlineStr">
        <is>
          <t>TIPO DE INGRESO</t>
        </is>
      </c>
      <c r="J231" s="98" t="inlineStr">
        <is>
          <t>Cobrador</t>
        </is>
      </c>
    </row>
    <row r="232">
      <c r="A232" s="101" t="n"/>
      <c r="B232" s="101" t="n"/>
      <c r="C232" s="101" t="n"/>
      <c r="D232" s="101" t="n"/>
      <c r="E232" s="101" t="n"/>
      <c r="F232" s="4" t="inlineStr">
        <is>
          <t>EFECTIVO</t>
        </is>
      </c>
      <c r="G232" s="4" t="inlineStr">
        <is>
          <t>CHEQUE</t>
        </is>
      </c>
      <c r="H232" s="4" t="inlineStr">
        <is>
          <t>TRANSFERENCIA</t>
        </is>
      </c>
      <c r="I232" s="101" t="n"/>
      <c r="J232" s="101" t="n"/>
    </row>
    <row r="233">
      <c r="A233" s="5" t="inlineStr">
        <is>
          <t>CCAJ-SR54/23/23</t>
        </is>
      </c>
      <c r="B233" s="6" t="n">
        <v>44956.75562201389</v>
      </c>
      <c r="C233" s="5" t="inlineStr">
        <is>
          <t>3107 ANA MARIA VEGA PEREYRA</t>
        </is>
      </c>
      <c r="D233" s="7" t="n"/>
      <c r="E233" s="8" t="n"/>
      <c r="F233" s="9" t="n">
        <v>1491.89</v>
      </c>
      <c r="I233" s="10" t="inlineStr">
        <is>
          <t>EFECTIVO</t>
        </is>
      </c>
      <c r="J233" s="8" t="inlineStr">
        <is>
          <t>3107 ANA MARIA VEGA PEREYRA</t>
        </is>
      </c>
    </row>
    <row r="234">
      <c r="A234" s="5" t="inlineStr">
        <is>
          <t>CCAJ-SR54/23/23</t>
        </is>
      </c>
      <c r="B234" s="6" t="n">
        <v>44956.75562201389</v>
      </c>
      <c r="C234" s="5" t="inlineStr">
        <is>
          <t>3107 ANA MARIA VEGA PEREYRA</t>
        </is>
      </c>
      <c r="D234" s="7" t="n"/>
      <c r="E234" s="8" t="n"/>
      <c r="H234" s="9" t="n">
        <v>237.72</v>
      </c>
      <c r="I234" s="10" t="inlineStr">
        <is>
          <t>CÓDIGO QR</t>
        </is>
      </c>
      <c r="J234" s="8" t="inlineStr">
        <is>
          <t>3107 ANA MARIA VEGA PEREYRA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G235" s="9" t="n"/>
      <c r="I235" s="10" t="n"/>
      <c r="J235" s="8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28" t="n">
        <v>112691573</v>
      </c>
      <c r="E236" s="14" t="n">
        <v>112691883</v>
      </c>
      <c r="G236" s="9" t="n"/>
      <c r="I236" s="10" t="n"/>
      <c r="J236" s="8" t="n"/>
    </row>
    <row r="237" ht="15.75" customHeight="1">
      <c r="A237" s="5" t="n"/>
      <c r="B237" s="6" t="n"/>
      <c r="C237" s="5" t="n"/>
      <c r="D237" s="69" t="n">
        <v>112691635</v>
      </c>
      <c r="E237" s="34" t="n">
        <v>112691852</v>
      </c>
      <c r="F237" s="35" t="inlineStr">
        <is>
          <t>REV</t>
        </is>
      </c>
      <c r="G237" s="9" t="n"/>
      <c r="I237" s="10" t="n"/>
      <c r="J237" s="8" t="n"/>
    </row>
    <row r="238">
      <c r="A238" s="17" t="inlineStr">
        <is>
          <t>reversion debido a que el Boot 5 realizo doble traslado</t>
        </is>
      </c>
      <c r="B238" s="17" t="n"/>
      <c r="C238" s="17" t="n"/>
    </row>
    <row r="240">
      <c r="A240" s="1" t="inlineStr">
        <is>
          <t>Cierre Caja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3" t="inlineStr">
        <is>
          <t>Del 31/01/2023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98" t="inlineStr">
        <is>
          <t>Cierre Caja</t>
        </is>
      </c>
      <c r="B242" s="98" t="inlineStr">
        <is>
          <t>Fecha</t>
        </is>
      </c>
      <c r="C242" s="98" t="inlineStr">
        <is>
          <t>Cajero</t>
        </is>
      </c>
      <c r="D242" s="98" t="inlineStr">
        <is>
          <t>Nro Voucher</t>
        </is>
      </c>
      <c r="E242" s="98" t="inlineStr">
        <is>
          <t>Nro Cuenta</t>
        </is>
      </c>
      <c r="F242" s="98" t="inlineStr">
        <is>
          <t>Tipo Ingreso</t>
        </is>
      </c>
      <c r="G242" s="99" t="n"/>
      <c r="H242" s="100" t="n"/>
      <c r="I242" s="98" t="inlineStr">
        <is>
          <t>TIPO DE INGRESO</t>
        </is>
      </c>
      <c r="J242" s="98" t="inlineStr">
        <is>
          <t>Cobrador</t>
        </is>
      </c>
    </row>
    <row r="243">
      <c r="A243" s="101" t="n"/>
      <c r="B243" s="101" t="n"/>
      <c r="C243" s="101" t="n"/>
      <c r="D243" s="101" t="n"/>
      <c r="E243" s="101" t="n"/>
      <c r="F243" s="4" t="inlineStr">
        <is>
          <t>EFECTIVO</t>
        </is>
      </c>
      <c r="G243" s="4" t="inlineStr">
        <is>
          <t>CHEQUE</t>
        </is>
      </c>
      <c r="H243" s="4" t="inlineStr">
        <is>
          <t>TRANSFERENCIA</t>
        </is>
      </c>
      <c r="I243" s="101" t="n"/>
      <c r="J243" s="101" t="n"/>
    </row>
    <row r="244">
      <c r="A244" s="5" t="inlineStr">
        <is>
          <t>CCAJ-SR54/24/23</t>
        </is>
      </c>
      <c r="B244" s="6" t="n">
        <v>44957.7539196875</v>
      </c>
      <c r="C244" s="5" t="inlineStr">
        <is>
          <t>3107 ANA MARIA VEGA PEREYRA</t>
        </is>
      </c>
      <c r="D244" s="10" t="n"/>
      <c r="E244" s="8" t="n"/>
      <c r="F244" s="9" t="n">
        <v>2385.11</v>
      </c>
      <c r="I244" s="10" t="inlineStr">
        <is>
          <t>EFECTIVO</t>
        </is>
      </c>
      <c r="J244" s="8" t="inlineStr">
        <is>
          <t>3107 ANA MARIA VEGA PEREYRA</t>
        </is>
      </c>
    </row>
    <row r="245">
      <c r="A245" s="11" t="inlineStr">
        <is>
          <t>SAP</t>
        </is>
      </c>
      <c r="B245" s="3" t="n"/>
      <c r="C245" s="3" t="n"/>
      <c r="D245" s="7" t="n"/>
      <c r="E245" s="8" t="n"/>
      <c r="G245" s="9" t="n"/>
      <c r="I245" s="10" t="n"/>
      <c r="J245" s="5" t="n"/>
    </row>
    <row r="246" ht="15.75" customHeight="1">
      <c r="A246" s="13" t="inlineStr">
        <is>
          <t>FECHA</t>
        </is>
      </c>
      <c r="B246" s="13" t="inlineStr">
        <is>
          <t>CIERRE DE CAJA</t>
        </is>
      </c>
      <c r="C246" s="13" t="inlineStr">
        <is>
          <t>IMPORTE</t>
        </is>
      </c>
      <c r="D246" s="69" t="n">
        <v>112692591</v>
      </c>
      <c r="E246" s="14" t="n">
        <v>112693133</v>
      </c>
      <c r="G246" s="9" t="n"/>
      <c r="I246" s="10" t="n"/>
      <c r="J246" s="5" t="n"/>
    </row>
    <row r="247">
      <c r="D247" s="35" t="inlineStr">
        <is>
          <t>BOOT</t>
        </is>
      </c>
    </row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01/02/2023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98" t="inlineStr">
        <is>
          <t>Cierre Caja</t>
        </is>
      </c>
      <c r="B251" s="98" t="inlineStr">
        <is>
          <t>Fecha</t>
        </is>
      </c>
      <c r="C251" s="98" t="inlineStr">
        <is>
          <t>Cajero</t>
        </is>
      </c>
      <c r="D251" s="98" t="inlineStr">
        <is>
          <t>Nro Voucher</t>
        </is>
      </c>
      <c r="E251" s="98" t="inlineStr">
        <is>
          <t>Nro Cuenta</t>
        </is>
      </c>
      <c r="F251" s="98" t="inlineStr">
        <is>
          <t>Tipo Ingreso</t>
        </is>
      </c>
      <c r="G251" s="99" t="n"/>
      <c r="H251" s="100" t="n"/>
      <c r="I251" s="98" t="inlineStr">
        <is>
          <t>TIPO DE INGRESO</t>
        </is>
      </c>
      <c r="J251" s="98" t="inlineStr">
        <is>
          <t>Cobrador</t>
        </is>
      </c>
    </row>
    <row r="252">
      <c r="A252" s="101" t="n"/>
      <c r="B252" s="101" t="n"/>
      <c r="C252" s="101" t="n"/>
      <c r="D252" s="101" t="n"/>
      <c r="E252" s="101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101" t="n"/>
      <c r="J252" s="101" t="n"/>
    </row>
    <row r="253">
      <c r="A253" s="5" t="inlineStr">
        <is>
          <t>CCAJ-SR54/25/23</t>
        </is>
      </c>
      <c r="B253" s="6" t="n">
        <v>44958.75344049768</v>
      </c>
      <c r="C253" s="5" t="inlineStr">
        <is>
          <t>3107 ANA MARIA VEGA PEREYRA</t>
        </is>
      </c>
      <c r="D253" s="7" t="n"/>
      <c r="E253" s="8" t="n"/>
      <c r="F253" s="9" t="n">
        <v>2111.58</v>
      </c>
      <c r="I253" s="10" t="inlineStr">
        <is>
          <t>EFECTIVO</t>
        </is>
      </c>
      <c r="J253" s="8" t="inlineStr">
        <is>
          <t>3107 ANA MARIA VEGA PEREYRA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H254" s="9" t="n"/>
      <c r="I254" s="10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69" t="n">
        <v>112695143</v>
      </c>
      <c r="E255" s="14" t="n">
        <v>112695379</v>
      </c>
      <c r="H255" s="9" t="n"/>
      <c r="I255" s="10" t="n"/>
      <c r="J255" s="8" t="n"/>
    </row>
    <row r="256">
      <c r="D256" s="35" t="inlineStr">
        <is>
          <t>BOOT</t>
        </is>
      </c>
    </row>
    <row r="258">
      <c r="A258" s="1" t="inlineStr">
        <is>
          <t>Cierre Caja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3" t="inlineStr">
        <is>
          <t>Del 02/02/2023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98" t="inlineStr">
        <is>
          <t>Cierre Caja</t>
        </is>
      </c>
      <c r="B260" s="98" t="inlineStr">
        <is>
          <t>Fecha</t>
        </is>
      </c>
      <c r="C260" s="98" t="inlineStr">
        <is>
          <t>Cajero</t>
        </is>
      </c>
      <c r="D260" s="98" t="inlineStr">
        <is>
          <t>Nro Voucher</t>
        </is>
      </c>
      <c r="E260" s="98" t="inlineStr">
        <is>
          <t>Nro Cuenta</t>
        </is>
      </c>
      <c r="F260" s="98" t="inlineStr">
        <is>
          <t>Tipo Ingreso</t>
        </is>
      </c>
      <c r="G260" s="99" t="n"/>
      <c r="H260" s="100" t="n"/>
      <c r="I260" s="98" t="inlineStr">
        <is>
          <t>TIPO DE INGRESO</t>
        </is>
      </c>
      <c r="J260" s="98" t="inlineStr">
        <is>
          <t>Cobrador</t>
        </is>
      </c>
    </row>
    <row r="261">
      <c r="A261" s="101" t="n"/>
      <c r="B261" s="101" t="n"/>
      <c r="C261" s="101" t="n"/>
      <c r="D261" s="101" t="n"/>
      <c r="E261" s="101" t="n"/>
      <c r="F261" s="4" t="inlineStr">
        <is>
          <t>EFECTIVO</t>
        </is>
      </c>
      <c r="G261" s="4" t="inlineStr">
        <is>
          <t>CHEQUE</t>
        </is>
      </c>
      <c r="H261" s="4" t="inlineStr">
        <is>
          <t>TRANSFERENCIA</t>
        </is>
      </c>
      <c r="I261" s="101" t="n"/>
      <c r="J261" s="101" t="n"/>
    </row>
    <row r="262">
      <c r="A262" s="5" t="inlineStr">
        <is>
          <t>CCAJ-SR54/26/23</t>
        </is>
      </c>
      <c r="B262" s="6" t="n">
        <v>44959.70885353009</v>
      </c>
      <c r="C262" s="5" t="inlineStr">
        <is>
          <t>3107 ANA MARIA VEGA PEREYRA</t>
        </is>
      </c>
      <c r="D262" s="7" t="n"/>
      <c r="E262" s="8" t="n"/>
      <c r="F262" s="9" t="n">
        <v>2428.97</v>
      </c>
      <c r="I262" s="10" t="inlineStr">
        <is>
          <t>EFECTIVO</t>
        </is>
      </c>
      <c r="J262" s="8" t="inlineStr">
        <is>
          <t>3107 ANA MARIA VEGA PEREYRA</t>
        </is>
      </c>
    </row>
    <row r="263">
      <c r="A263" s="11" t="inlineStr">
        <is>
          <t>SAP</t>
        </is>
      </c>
      <c r="B263" s="3" t="n"/>
      <c r="C263" s="3" t="n"/>
      <c r="D263" s="7" t="n"/>
      <c r="E263" s="8" t="n"/>
      <c r="H263" s="9" t="n"/>
      <c r="I263" s="10" t="n"/>
      <c r="J263" s="5" t="n"/>
    </row>
    <row r="264" ht="15.75" customHeight="1">
      <c r="A264" s="13" t="inlineStr">
        <is>
          <t>FECHA</t>
        </is>
      </c>
      <c r="B264" s="13" t="inlineStr">
        <is>
          <t>CIERRE DE CAJA</t>
        </is>
      </c>
      <c r="C264" s="13" t="inlineStr">
        <is>
          <t>IMPORTE</t>
        </is>
      </c>
      <c r="D264" s="69" t="n">
        <v>112728647</v>
      </c>
      <c r="E264" s="14" t="n">
        <v>112729008</v>
      </c>
      <c r="H264" s="9" t="n"/>
      <c r="I264" s="10" t="n"/>
      <c r="J264" s="5" t="n"/>
    </row>
    <row r="265">
      <c r="D265" s="35" t="inlineStr">
        <is>
          <t>BOOT</t>
        </is>
      </c>
    </row>
    <row r="267">
      <c r="A267" s="1" t="inlineStr">
        <is>
          <t>Cierre Caja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3" t="inlineStr">
        <is>
          <t>Del 03/02/2023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98" t="inlineStr">
        <is>
          <t>Cierre Caja</t>
        </is>
      </c>
      <c r="B269" s="98" t="inlineStr">
        <is>
          <t>Fecha</t>
        </is>
      </c>
      <c r="C269" s="98" t="inlineStr">
        <is>
          <t>Cajero</t>
        </is>
      </c>
      <c r="D269" s="98" t="inlineStr">
        <is>
          <t>Nro Voucher</t>
        </is>
      </c>
      <c r="E269" s="98" t="inlineStr">
        <is>
          <t>Nro Cuenta</t>
        </is>
      </c>
      <c r="F269" s="98" t="inlineStr">
        <is>
          <t>Tipo Ingreso</t>
        </is>
      </c>
      <c r="G269" s="99" t="n"/>
      <c r="H269" s="100" t="n"/>
      <c r="I269" s="98" t="inlineStr">
        <is>
          <t>TIPO DE INGRESO</t>
        </is>
      </c>
      <c r="J269" s="98" t="inlineStr">
        <is>
          <t>Cobrador</t>
        </is>
      </c>
    </row>
    <row r="270">
      <c r="A270" s="101" t="n"/>
      <c r="B270" s="101" t="n"/>
      <c r="C270" s="101" t="n"/>
      <c r="D270" s="101" t="n"/>
      <c r="E270" s="101" t="n"/>
      <c r="F270" s="4" t="inlineStr">
        <is>
          <t>EFECTIVO</t>
        </is>
      </c>
      <c r="G270" s="4" t="inlineStr">
        <is>
          <t>CHEQUE</t>
        </is>
      </c>
      <c r="H270" s="4" t="inlineStr">
        <is>
          <t>TRANSFERENCIA</t>
        </is>
      </c>
      <c r="I270" s="101" t="n"/>
      <c r="J270" s="101" t="n"/>
    </row>
    <row r="271">
      <c r="A271" s="5" t="inlineStr">
        <is>
          <t>CCAJ-SR54/27/23</t>
        </is>
      </c>
      <c r="B271" s="6" t="n">
        <v>44960.75360450232</v>
      </c>
      <c r="C271" s="5" t="inlineStr">
        <is>
          <t>3107 ANA MARIA VEGA PEREYRA</t>
        </is>
      </c>
      <c r="D271" s="7" t="n"/>
      <c r="E271" s="8" t="n"/>
      <c r="F271" s="9" t="n">
        <v>1332.66</v>
      </c>
      <c r="I271" s="10" t="inlineStr">
        <is>
          <t>EFECTIVO</t>
        </is>
      </c>
      <c r="J271" s="8" t="inlineStr">
        <is>
          <t>3107 ANA MARIA VEGA PEREYRA</t>
        </is>
      </c>
    </row>
    <row r="272">
      <c r="A272" s="11" t="inlineStr">
        <is>
          <t>SAP</t>
        </is>
      </c>
      <c r="B272" s="3" t="n"/>
      <c r="C272" s="3" t="n"/>
      <c r="D272" s="7" t="n"/>
      <c r="E272" s="8" t="n"/>
      <c r="H272" s="9" t="n"/>
      <c r="I272" s="10" t="n"/>
      <c r="J272" s="5" t="n"/>
    </row>
    <row r="273" ht="15.75" customHeight="1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69" t="n">
        <v>112728717</v>
      </c>
      <c r="E273" s="14" t="n">
        <v>112729009</v>
      </c>
      <c r="H273" s="9" t="n"/>
      <c r="I273" s="10" t="n"/>
      <c r="J273" s="5" t="n"/>
    </row>
    <row r="274">
      <c r="A274" s="5" t="n"/>
      <c r="B274" s="6" t="n"/>
      <c r="C274" s="5" t="n"/>
      <c r="D274" s="35" t="inlineStr">
        <is>
          <t>BOOT</t>
        </is>
      </c>
      <c r="E274" s="8" t="n"/>
      <c r="H274" s="9" t="n"/>
      <c r="I274" s="10" t="n"/>
      <c r="J274" s="5" t="n"/>
    </row>
    <row r="275">
      <c r="A275" s="5" t="n"/>
      <c r="B275" s="6" t="n"/>
      <c r="C275" s="5" t="n"/>
      <c r="D275" s="7" t="n"/>
      <c r="E275" s="8" t="n"/>
      <c r="H275" s="9" t="n"/>
      <c r="I275" s="10" t="n"/>
      <c r="J275" s="5" t="n"/>
    </row>
    <row r="276">
      <c r="A276" s="1" t="inlineStr">
        <is>
          <t>Cierre Caja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3" t="inlineStr">
        <is>
          <t>Del 04/02/2023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98" t="inlineStr">
        <is>
          <t>Cierre Caja</t>
        </is>
      </c>
      <c r="B278" s="98" t="inlineStr">
        <is>
          <t>Fecha</t>
        </is>
      </c>
      <c r="C278" s="98" t="inlineStr">
        <is>
          <t>Cajero</t>
        </is>
      </c>
      <c r="D278" s="98" t="inlineStr">
        <is>
          <t>Nro Voucher</t>
        </is>
      </c>
      <c r="E278" s="98" t="inlineStr">
        <is>
          <t>Nro Cuenta</t>
        </is>
      </c>
      <c r="F278" s="98" t="inlineStr">
        <is>
          <t>Tipo Ingreso</t>
        </is>
      </c>
      <c r="G278" s="99" t="n"/>
      <c r="H278" s="100" t="n"/>
      <c r="I278" s="98" t="inlineStr">
        <is>
          <t>TIPO DE INGRESO</t>
        </is>
      </c>
      <c r="J278" s="98" t="inlineStr">
        <is>
          <t>Cobrador</t>
        </is>
      </c>
    </row>
    <row r="279">
      <c r="A279" s="101" t="n"/>
      <c r="B279" s="101" t="n"/>
      <c r="C279" s="101" t="n"/>
      <c r="D279" s="101" t="n"/>
      <c r="E279" s="101" t="n"/>
      <c r="F279" s="4" t="inlineStr">
        <is>
          <t>EFECTIVO</t>
        </is>
      </c>
      <c r="G279" s="4" t="inlineStr">
        <is>
          <t>CHEQUE</t>
        </is>
      </c>
      <c r="H279" s="4" t="inlineStr">
        <is>
          <t>TRANSFERENCIA</t>
        </is>
      </c>
      <c r="I279" s="101" t="n"/>
      <c r="J279" s="101" t="n"/>
    </row>
    <row r="280">
      <c r="A280" s="5" t="inlineStr">
        <is>
          <t>CCAJ-SR54/28/23</t>
        </is>
      </c>
      <c r="B280" s="6" t="n">
        <v>44961.58853862269</v>
      </c>
      <c r="C280" s="5" t="inlineStr">
        <is>
          <t>3107 ANA MARIA VEGA PEREYRA</t>
        </is>
      </c>
      <c r="D280" s="7" t="n"/>
      <c r="E280" s="8" t="n"/>
      <c r="F280" s="9" t="n">
        <v>1688.74</v>
      </c>
      <c r="I280" s="10" t="inlineStr">
        <is>
          <t>EFECTIVO</t>
        </is>
      </c>
      <c r="J280" s="8" t="inlineStr">
        <is>
          <t>3107 ANA MARIA VEGA PEREYRA</t>
        </is>
      </c>
    </row>
    <row r="281">
      <c r="A281" s="5" t="inlineStr">
        <is>
          <t>CCAJ-SR54/28/23</t>
        </is>
      </c>
      <c r="B281" s="6" t="n">
        <v>44961.58853862269</v>
      </c>
      <c r="C281" s="5" t="inlineStr">
        <is>
          <t>3107 ANA MARIA VEGA PEREYRA</t>
        </is>
      </c>
      <c r="D281" s="7" t="n"/>
      <c r="E281" s="8" t="n"/>
      <c r="H281" s="9" t="n">
        <v>66.2</v>
      </c>
      <c r="I281" s="5" t="inlineStr">
        <is>
          <t>TARJETA DE DÉBITO/CRÉDITO</t>
        </is>
      </c>
      <c r="J281" s="8" t="inlineStr">
        <is>
          <t>3107 ANA MARIA VEGA PEREYRA</t>
        </is>
      </c>
    </row>
    <row r="282">
      <c r="A282" s="11" t="inlineStr">
        <is>
          <t>SAP</t>
        </is>
      </c>
      <c r="B282" s="3" t="n"/>
      <c r="C282" s="3" t="n"/>
      <c r="D282" s="7" t="n"/>
      <c r="E282" s="8" t="n"/>
      <c r="H282" s="9" t="n"/>
      <c r="I282" s="10" t="n"/>
      <c r="J282" s="5" t="n"/>
    </row>
    <row r="283" ht="15.75" customHeight="1">
      <c r="A283" s="13" t="inlineStr">
        <is>
          <t>FECHA</t>
        </is>
      </c>
      <c r="B283" s="13" t="inlineStr">
        <is>
          <t>CIERRE DE CAJA</t>
        </is>
      </c>
      <c r="C283" s="13" t="inlineStr">
        <is>
          <t>IMPORTE</t>
        </is>
      </c>
      <c r="D283" s="69" t="n">
        <v>112728620</v>
      </c>
      <c r="E283" s="14" t="n">
        <v>112729010</v>
      </c>
      <c r="H283" s="9" t="n"/>
      <c r="I283" s="10" t="n"/>
      <c r="J283" s="5" t="n"/>
    </row>
    <row r="284">
      <c r="D284" s="35" t="inlineStr">
        <is>
          <t>BOOT</t>
        </is>
      </c>
    </row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06/02/2023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98" t="inlineStr">
        <is>
          <t>Cierre Caja</t>
        </is>
      </c>
      <c r="B288" s="98" t="inlineStr">
        <is>
          <t>Fecha</t>
        </is>
      </c>
      <c r="C288" s="98" t="inlineStr">
        <is>
          <t>Cajero</t>
        </is>
      </c>
      <c r="D288" s="98" t="inlineStr">
        <is>
          <t>Nro Voucher</t>
        </is>
      </c>
      <c r="E288" s="98" t="inlineStr">
        <is>
          <t>Nro Cuenta</t>
        </is>
      </c>
      <c r="F288" s="98" t="inlineStr">
        <is>
          <t>Tipo Ingreso</t>
        </is>
      </c>
      <c r="G288" s="99" t="n"/>
      <c r="H288" s="100" t="n"/>
      <c r="I288" s="98" t="inlineStr">
        <is>
          <t>TIPO DE INGRESO</t>
        </is>
      </c>
      <c r="J288" s="98" t="inlineStr">
        <is>
          <t>Cobrador</t>
        </is>
      </c>
    </row>
    <row r="289">
      <c r="A289" s="101" t="n"/>
      <c r="B289" s="101" t="n"/>
      <c r="C289" s="101" t="n"/>
      <c r="D289" s="101" t="n"/>
      <c r="E289" s="101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101" t="n"/>
      <c r="J289" s="101" t="n"/>
    </row>
    <row r="290">
      <c r="A290" s="5" t="inlineStr">
        <is>
          <t>CCAJ-SR54/29/23</t>
        </is>
      </c>
      <c r="B290" s="6" t="n">
        <v>44963.75197128472</v>
      </c>
      <c r="C290" s="5" t="inlineStr">
        <is>
          <t>3107 ANA MARIA VEGA PEREYRA</t>
        </is>
      </c>
      <c r="D290" s="7" t="n"/>
      <c r="E290" s="8" t="n"/>
      <c r="F290" s="9" t="n">
        <v>1174.47</v>
      </c>
      <c r="I290" s="10" t="inlineStr">
        <is>
          <t>EFECTIVO</t>
        </is>
      </c>
      <c r="J290" s="8" t="inlineStr">
        <is>
          <t>3107 ANA MARIA VEGA PEREYRA</t>
        </is>
      </c>
    </row>
    <row r="291">
      <c r="A291" s="11" t="inlineStr">
        <is>
          <t>SAP</t>
        </is>
      </c>
      <c r="B291" s="3" t="n"/>
      <c r="C291" s="3" t="n"/>
      <c r="D291" s="7" t="n"/>
      <c r="E291" s="8" t="n"/>
      <c r="H291" s="9" t="n"/>
      <c r="I291" s="10" t="n"/>
      <c r="J291" s="5" t="n"/>
    </row>
    <row r="292">
      <c r="A292" s="13" t="inlineStr">
        <is>
          <t>FECHA</t>
        </is>
      </c>
      <c r="B292" s="13" t="inlineStr">
        <is>
          <t>CIERRE DE CAJA</t>
        </is>
      </c>
      <c r="C292" s="13" t="inlineStr">
        <is>
          <t>IMPORTE</t>
        </is>
      </c>
      <c r="D292" s="7" t="n"/>
      <c r="E292" s="8" t="n"/>
      <c r="H292" s="9" t="n"/>
      <c r="I292" s="10" t="n"/>
      <c r="J292" s="5" t="n"/>
    </row>
  </sheetData>
  <mergeCells count="256">
    <mergeCell ref="I269:I270"/>
    <mergeCell ref="J269:J270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A269:A270"/>
    <mergeCell ref="B269:B270"/>
    <mergeCell ref="C269:C270"/>
    <mergeCell ref="D269:D270"/>
    <mergeCell ref="E269:E270"/>
    <mergeCell ref="F269:H269"/>
    <mergeCell ref="A231:A232"/>
    <mergeCell ref="B231:B232"/>
    <mergeCell ref="C231:C232"/>
    <mergeCell ref="D231:D232"/>
    <mergeCell ref="E231:E232"/>
    <mergeCell ref="F231:H231"/>
    <mergeCell ref="I231:I232"/>
    <mergeCell ref="J231:J232"/>
    <mergeCell ref="I251:I252"/>
    <mergeCell ref="J251:J252"/>
    <mergeCell ref="A251:A252"/>
    <mergeCell ref="B251:B252"/>
    <mergeCell ref="C251:C252"/>
    <mergeCell ref="D251:D252"/>
    <mergeCell ref="E251:E252"/>
    <mergeCell ref="F251:H251"/>
    <mergeCell ref="A221:A222"/>
    <mergeCell ref="B221:B222"/>
    <mergeCell ref="C221:C222"/>
    <mergeCell ref="D221:D222"/>
    <mergeCell ref="E221:E222"/>
    <mergeCell ref="F221:H221"/>
    <mergeCell ref="I221:I222"/>
    <mergeCell ref="J221:J222"/>
    <mergeCell ref="A212:A213"/>
    <mergeCell ref="B212:B213"/>
    <mergeCell ref="C212:C213"/>
    <mergeCell ref="D212:D213"/>
    <mergeCell ref="E212:E213"/>
    <mergeCell ref="F212:H212"/>
    <mergeCell ref="I212:I213"/>
    <mergeCell ref="J212:J213"/>
    <mergeCell ref="I203:I204"/>
    <mergeCell ref="J203:J204"/>
    <mergeCell ref="A203:A204"/>
    <mergeCell ref="B203:B204"/>
    <mergeCell ref="C203:C204"/>
    <mergeCell ref="D203:D204"/>
    <mergeCell ref="E203:E204"/>
    <mergeCell ref="F203:H203"/>
    <mergeCell ref="A176:A177"/>
    <mergeCell ref="B176:B177"/>
    <mergeCell ref="C176:C177"/>
    <mergeCell ref="D176:D177"/>
    <mergeCell ref="E176:E177"/>
    <mergeCell ref="F176:H176"/>
    <mergeCell ref="I176:I177"/>
    <mergeCell ref="J176:J177"/>
    <mergeCell ref="A194:A195"/>
    <mergeCell ref="B194:B195"/>
    <mergeCell ref="C194:C195"/>
    <mergeCell ref="D194:D195"/>
    <mergeCell ref="E194:E195"/>
    <mergeCell ref="F194:H194"/>
    <mergeCell ref="I194:I195"/>
    <mergeCell ref="J194:J195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C111:C112"/>
    <mergeCell ref="A166:A167"/>
    <mergeCell ref="B166:B167"/>
    <mergeCell ref="C166:C167"/>
    <mergeCell ref="D166:D167"/>
    <mergeCell ref="E166:E167"/>
    <mergeCell ref="F166:H166"/>
    <mergeCell ref="I166:I167"/>
    <mergeCell ref="J166:J167"/>
    <mergeCell ref="A156:A157"/>
    <mergeCell ref="B156:B157"/>
    <mergeCell ref="C156:C157"/>
    <mergeCell ref="D156:D157"/>
    <mergeCell ref="E156:E157"/>
    <mergeCell ref="F156:H156"/>
    <mergeCell ref="I156:I157"/>
    <mergeCell ref="J156:J157"/>
    <mergeCell ref="D147:D148"/>
    <mergeCell ref="E147:E148"/>
    <mergeCell ref="F147:H147"/>
    <mergeCell ref="I147:I148"/>
    <mergeCell ref="J147:J148"/>
    <mergeCell ref="F138:H138"/>
    <mergeCell ref="I138:I139"/>
    <mergeCell ref="J138:J139"/>
    <mergeCell ref="A3:A4"/>
    <mergeCell ref="B3:B4"/>
    <mergeCell ref="C3:C4"/>
    <mergeCell ref="D3:D4"/>
    <mergeCell ref="E3:E4"/>
    <mergeCell ref="A21:A22"/>
    <mergeCell ref="B21:B22"/>
    <mergeCell ref="I3:I4"/>
    <mergeCell ref="I93:I94"/>
    <mergeCell ref="C30:C31"/>
    <mergeCell ref="D30:D31"/>
    <mergeCell ref="E30:E31"/>
    <mergeCell ref="C21:C22"/>
    <mergeCell ref="D21:D22"/>
    <mergeCell ref="E21:E22"/>
    <mergeCell ref="I66:I67"/>
    <mergeCell ref="A39:A40"/>
    <mergeCell ref="B39:B40"/>
    <mergeCell ref="C39:C40"/>
    <mergeCell ref="D39:D40"/>
    <mergeCell ref="E39:E40"/>
    <mergeCell ref="A12:A13"/>
    <mergeCell ref="B12:B13"/>
    <mergeCell ref="C12:C13"/>
    <mergeCell ref="D12:D13"/>
    <mergeCell ref="E12:E13"/>
    <mergeCell ref="E75:E76"/>
    <mergeCell ref="A102:A103"/>
    <mergeCell ref="B102:B103"/>
    <mergeCell ref="C102:C103"/>
    <mergeCell ref="D102:D103"/>
    <mergeCell ref="E102:E103"/>
    <mergeCell ref="C93:C94"/>
    <mergeCell ref="D93:D94"/>
    <mergeCell ref="E93:E94"/>
    <mergeCell ref="A84:A85"/>
    <mergeCell ref="B84:B85"/>
    <mergeCell ref="C84:C85"/>
    <mergeCell ref="D84:D85"/>
    <mergeCell ref="A30:A31"/>
    <mergeCell ref="B30:B31"/>
    <mergeCell ref="E84:E85"/>
    <mergeCell ref="J3:J4"/>
    <mergeCell ref="I21:I22"/>
    <mergeCell ref="J21:J22"/>
    <mergeCell ref="F21:H21"/>
    <mergeCell ref="F3:H3"/>
    <mergeCell ref="I12:I13"/>
    <mergeCell ref="J12:J13"/>
    <mergeCell ref="F12:H12"/>
    <mergeCell ref="F39:H39"/>
    <mergeCell ref="I39:I40"/>
    <mergeCell ref="J39:J40"/>
    <mergeCell ref="F30:H30"/>
    <mergeCell ref="I30:I31"/>
    <mergeCell ref="J30:J31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48:H48"/>
    <mergeCell ref="I48:I49"/>
    <mergeCell ref="F120:H120"/>
    <mergeCell ref="I120:I121"/>
    <mergeCell ref="J93:J94"/>
    <mergeCell ref="A93:A94"/>
    <mergeCell ref="B93:B94"/>
    <mergeCell ref="F84:H84"/>
    <mergeCell ref="I84:I85"/>
    <mergeCell ref="J111:J112"/>
    <mergeCell ref="F102:H102"/>
    <mergeCell ref="J102:J103"/>
    <mergeCell ref="B111:B112"/>
    <mergeCell ref="F93:H93"/>
    <mergeCell ref="D111:D112"/>
    <mergeCell ref="E111:E112"/>
    <mergeCell ref="A111:A112"/>
    <mergeCell ref="J120:J121"/>
    <mergeCell ref="F111:H111"/>
    <mergeCell ref="I111:I112"/>
    <mergeCell ref="A147:A148"/>
    <mergeCell ref="B147:B148"/>
    <mergeCell ref="C147:C148"/>
    <mergeCell ref="J66:J67"/>
    <mergeCell ref="A66:A67"/>
    <mergeCell ref="B66:B67"/>
    <mergeCell ref="C66:C67"/>
    <mergeCell ref="D66:D67"/>
    <mergeCell ref="E66:E67"/>
    <mergeCell ref="F75:H75"/>
    <mergeCell ref="I75:I76"/>
    <mergeCell ref="J75:J76"/>
    <mergeCell ref="A75:A76"/>
    <mergeCell ref="B75:B76"/>
    <mergeCell ref="C75:C76"/>
    <mergeCell ref="D75:D76"/>
    <mergeCell ref="F66:H66"/>
    <mergeCell ref="J84:J85"/>
    <mergeCell ref="I102:I103"/>
    <mergeCell ref="A120:A121"/>
    <mergeCell ref="B120:B121"/>
    <mergeCell ref="C120:C121"/>
    <mergeCell ref="D120:D121"/>
    <mergeCell ref="E120:E121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138:A139"/>
    <mergeCell ref="B138:B139"/>
    <mergeCell ref="C138:C139"/>
    <mergeCell ref="D138:D139"/>
    <mergeCell ref="E138:E139"/>
    <mergeCell ref="A288:A289"/>
    <mergeCell ref="B288:B289"/>
    <mergeCell ref="C288:C289"/>
    <mergeCell ref="D288:D289"/>
    <mergeCell ref="E288:E289"/>
    <mergeCell ref="F288:H288"/>
    <mergeCell ref="I288:I289"/>
    <mergeCell ref="J288:J289"/>
    <mergeCell ref="I242:I243"/>
    <mergeCell ref="J242:J243"/>
    <mergeCell ref="A242:A243"/>
    <mergeCell ref="B242:B243"/>
    <mergeCell ref="C242:C243"/>
    <mergeCell ref="D242:D243"/>
    <mergeCell ref="E242:E243"/>
    <mergeCell ref="F242:H242"/>
    <mergeCell ref="J260:J261"/>
    <mergeCell ref="A260:A261"/>
    <mergeCell ref="B260:B261"/>
    <mergeCell ref="C260:C261"/>
    <mergeCell ref="D260:D261"/>
    <mergeCell ref="E260:E261"/>
    <mergeCell ref="F260:H260"/>
    <mergeCell ref="I260:I261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04"/>
  <sheetViews>
    <sheetView topLeftCell="A295" workbookViewId="0">
      <selection activeCell="D304" sqref="D304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CCAJ-SR24/302/22</t>
        </is>
      </c>
      <c r="B5" s="6" t="n">
        <v>44926.67801341435</v>
      </c>
      <c r="C5" s="5" t="inlineStr">
        <is>
          <t>3406 MARCIAL ZELAYA VARGAS</t>
        </is>
      </c>
      <c r="D5" s="7" t="n"/>
      <c r="E5" s="8" t="n"/>
      <c r="F5" s="9" t="n">
        <v>3070.47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112517559</v>
      </c>
      <c r="E7" s="14" t="n">
        <v>112517742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8" t="inlineStr">
        <is>
          <t>Cierre Caja</t>
        </is>
      </c>
      <c r="B12" s="98" t="inlineStr">
        <is>
          <t>Fecha</t>
        </is>
      </c>
      <c r="C12" s="98" t="inlineStr">
        <is>
          <t>Cajero</t>
        </is>
      </c>
      <c r="D12" s="98" t="inlineStr">
        <is>
          <t>Nro Voucher</t>
        </is>
      </c>
      <c r="E12" s="98" t="inlineStr">
        <is>
          <t>Nro Cuenta</t>
        </is>
      </c>
      <c r="F12" s="98" t="inlineStr">
        <is>
          <t>Tipo Ingreso</t>
        </is>
      </c>
      <c r="G12" s="99" t="n"/>
      <c r="H12" s="100" t="n"/>
      <c r="I12" s="98" t="inlineStr">
        <is>
          <t>TIPO DE INGRESO</t>
        </is>
      </c>
      <c r="J12" s="98" t="inlineStr">
        <is>
          <t>Cobrador</t>
        </is>
      </c>
    </row>
    <row r="13">
      <c r="A13" s="101" t="n"/>
      <c r="B13" s="101" t="n"/>
      <c r="C13" s="101" t="n"/>
      <c r="D13" s="101" t="n"/>
      <c r="E13" s="101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101" t="n"/>
      <c r="J13" s="101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8" t="inlineStr">
        <is>
          <t>Cierre Caja</t>
        </is>
      </c>
      <c r="B21" s="98" t="inlineStr">
        <is>
          <t>Fecha</t>
        </is>
      </c>
      <c r="C21" s="98" t="inlineStr">
        <is>
          <t>Cajero</t>
        </is>
      </c>
      <c r="D21" s="98" t="inlineStr">
        <is>
          <t>Nro Voucher</t>
        </is>
      </c>
      <c r="E21" s="98" t="inlineStr">
        <is>
          <t>Nro Cuenta</t>
        </is>
      </c>
      <c r="F21" s="98" t="inlineStr">
        <is>
          <t>Tipo Ingreso</t>
        </is>
      </c>
      <c r="G21" s="99" t="n"/>
      <c r="H21" s="100" t="n"/>
      <c r="I21" s="98" t="inlineStr">
        <is>
          <t>TIPO DE INGRESO</t>
        </is>
      </c>
      <c r="J21" s="98" t="inlineStr">
        <is>
          <t>Cobrador</t>
        </is>
      </c>
    </row>
    <row r="22">
      <c r="A22" s="101" t="n"/>
      <c r="B22" s="101" t="n"/>
      <c r="C22" s="101" t="n"/>
      <c r="D22" s="101" t="n"/>
      <c r="E22" s="101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101" t="n"/>
      <c r="J22" s="101" t="n"/>
    </row>
    <row r="23">
      <c r="A23" s="5" t="inlineStr">
        <is>
          <t>CCAJ-SR24/1/23</t>
        </is>
      </c>
      <c r="B23" s="6" t="n">
        <v>44929.79735594907</v>
      </c>
      <c r="C23" s="5" t="inlineStr">
        <is>
          <t>3406 MARCIAL ZELAYA VARGAS</t>
        </is>
      </c>
      <c r="D23" s="7" t="n"/>
      <c r="E23" s="8" t="n"/>
      <c r="F23" s="9" t="n">
        <v>3052.47</v>
      </c>
      <c r="I23" s="10" t="inlineStr">
        <is>
          <t>EFECTIVO</t>
        </is>
      </c>
      <c r="J23" s="8" t="inlineStr">
        <is>
          <t>3406 MARCIAL ZELAYA VARGAS</t>
        </is>
      </c>
    </row>
    <row r="24">
      <c r="A24" s="5" t="inlineStr">
        <is>
          <t>CCAJ-SR24/1/23</t>
        </is>
      </c>
      <c r="B24" s="6" t="n">
        <v>44929.79735594907</v>
      </c>
      <c r="C24" s="5" t="inlineStr">
        <is>
          <t>3406 MARCIAL ZELAYA VARGAS</t>
        </is>
      </c>
      <c r="D24" s="7" t="n"/>
      <c r="E24" s="8" t="n"/>
      <c r="H24" s="9" t="n">
        <v>74</v>
      </c>
      <c r="I24" s="5" t="inlineStr">
        <is>
          <t>TARJETA DE DÉBITO/CRÉDITO</t>
        </is>
      </c>
      <c r="J24" s="8" t="inlineStr">
        <is>
          <t>3406 MARCIAL ZELAYA VARGAS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112519005</v>
      </c>
      <c r="E26" s="14" t="n">
        <v>112519175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8" t="inlineStr">
        <is>
          <t>Cierre Caja</t>
        </is>
      </c>
      <c r="B31" s="98" t="inlineStr">
        <is>
          <t>Fecha</t>
        </is>
      </c>
      <c r="C31" s="98" t="inlineStr">
        <is>
          <t>Cajero</t>
        </is>
      </c>
      <c r="D31" s="98" t="inlineStr">
        <is>
          <t>Nro Voucher</t>
        </is>
      </c>
      <c r="E31" s="98" t="inlineStr">
        <is>
          <t>Nro Cuenta</t>
        </is>
      </c>
      <c r="F31" s="98" t="inlineStr">
        <is>
          <t>Tipo Ingreso</t>
        </is>
      </c>
      <c r="G31" s="99" t="n"/>
      <c r="H31" s="100" t="n"/>
      <c r="I31" s="98" t="inlineStr">
        <is>
          <t>TIPO DE INGRESO</t>
        </is>
      </c>
      <c r="J31" s="98" t="inlineStr">
        <is>
          <t>Cobrador</t>
        </is>
      </c>
    </row>
    <row r="32">
      <c r="A32" s="101" t="n"/>
      <c r="B32" s="101" t="n"/>
      <c r="C32" s="101" t="n"/>
      <c r="D32" s="101" t="n"/>
      <c r="E32" s="101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101" t="n"/>
      <c r="J32" s="101" t="n"/>
    </row>
    <row r="33">
      <c r="A33" s="5" t="inlineStr">
        <is>
          <t>CCAJ-SR24/2/23</t>
        </is>
      </c>
      <c r="B33" s="6" t="n">
        <v>44930.79690280092</v>
      </c>
      <c r="C33" s="5" t="inlineStr">
        <is>
          <t>3406 MARCIAL ZELAYA VARGAS</t>
        </is>
      </c>
      <c r="D33" s="7" t="n"/>
      <c r="E33" s="8" t="n"/>
      <c r="F33" s="9" t="n">
        <v>2890.34</v>
      </c>
      <c r="I33" s="10" t="inlineStr">
        <is>
          <t>EFECTIVO</t>
        </is>
      </c>
      <c r="J33" s="8" t="inlineStr">
        <is>
          <t>3406 MARCIAL ZELAYA VARGAS</t>
        </is>
      </c>
    </row>
    <row r="34">
      <c r="A34" s="5" t="inlineStr">
        <is>
          <t>CCAJ-SR24/2/23</t>
        </is>
      </c>
      <c r="B34" s="6" t="n">
        <v>44930.79690280092</v>
      </c>
      <c r="C34" s="5" t="inlineStr">
        <is>
          <t>3406 MARCIAL ZELAYA VARGAS</t>
        </is>
      </c>
      <c r="D34" s="7" t="n"/>
      <c r="E34" s="8" t="n"/>
      <c r="H34" s="9" t="n">
        <v>924.8</v>
      </c>
      <c r="I34" s="5" t="inlineStr">
        <is>
          <t>TARJETA DE DÉBITO/CRÉDITO</t>
        </is>
      </c>
      <c r="J34" s="8" t="inlineStr">
        <is>
          <t>3406 MARCIAL ZELAYA VARGAS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112521218</v>
      </c>
      <c r="E36" s="14" t="n">
        <v>112521417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8" t="inlineStr">
        <is>
          <t>Cierre Caja</t>
        </is>
      </c>
      <c r="B41" s="98" t="inlineStr">
        <is>
          <t>Fecha</t>
        </is>
      </c>
      <c r="C41" s="98" t="inlineStr">
        <is>
          <t>Cajero</t>
        </is>
      </c>
      <c r="D41" s="98" t="inlineStr">
        <is>
          <t>Nro Voucher</t>
        </is>
      </c>
      <c r="E41" s="98" t="inlineStr">
        <is>
          <t>Nro Cuenta</t>
        </is>
      </c>
      <c r="F41" s="98" t="inlineStr">
        <is>
          <t>Tipo Ingreso</t>
        </is>
      </c>
      <c r="G41" s="99" t="n"/>
      <c r="H41" s="100" t="n"/>
      <c r="I41" s="98" t="inlineStr">
        <is>
          <t>TIPO DE INGRESO</t>
        </is>
      </c>
      <c r="J41" s="98" t="inlineStr">
        <is>
          <t>Cobrador</t>
        </is>
      </c>
    </row>
    <row r="42">
      <c r="A42" s="101" t="n"/>
      <c r="B42" s="101" t="n"/>
      <c r="C42" s="101" t="n"/>
      <c r="D42" s="101" t="n"/>
      <c r="E42" s="101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101" t="n"/>
      <c r="J42" s="101" t="n"/>
    </row>
    <row r="43">
      <c r="A43" s="5" t="inlineStr">
        <is>
          <t>CCAJ-SR24/3/23</t>
        </is>
      </c>
      <c r="B43" s="6" t="n">
        <v>44931.79590197917</v>
      </c>
      <c r="C43" s="5" t="inlineStr">
        <is>
          <t>3406 MARCIAL ZELAYA VARGAS</t>
        </is>
      </c>
      <c r="D43" s="7" t="n"/>
      <c r="E43" s="8" t="n"/>
      <c r="F43" s="9" t="n">
        <v>3394</v>
      </c>
      <c r="I43" s="10" t="inlineStr">
        <is>
          <t>EFECTIVO</t>
        </is>
      </c>
      <c r="J43" s="8" t="inlineStr">
        <is>
          <t>3406 MARCIAL ZELAYA VARGAS</t>
        </is>
      </c>
    </row>
    <row r="44">
      <c r="A44" s="5" t="inlineStr">
        <is>
          <t>CCAJ-SR24/3/23</t>
        </is>
      </c>
      <c r="B44" s="6" t="n">
        <v>44931.79590197917</v>
      </c>
      <c r="C44" s="5" t="inlineStr">
        <is>
          <t>3406 MARCIAL ZELAYA VARGAS</t>
        </is>
      </c>
      <c r="D44" s="7" t="n"/>
      <c r="E44" s="8" t="n"/>
      <c r="H44" s="9" t="n">
        <v>29.9</v>
      </c>
      <c r="I44" s="5" t="inlineStr">
        <is>
          <t>TARJETA DE DÉBITO/CRÉDITO</t>
        </is>
      </c>
      <c r="J44" s="8" t="inlineStr">
        <is>
          <t>3406 MARCIAL ZELAYA VARGAS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112544432</v>
      </c>
      <c r="E46" s="14" t="n">
        <v>112556950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8" t="inlineStr">
        <is>
          <t>Cierre Caja</t>
        </is>
      </c>
      <c r="B51" s="98" t="inlineStr">
        <is>
          <t>Fecha</t>
        </is>
      </c>
      <c r="C51" s="98" t="inlineStr">
        <is>
          <t>Cajero</t>
        </is>
      </c>
      <c r="D51" s="98" t="inlineStr">
        <is>
          <t>Nro Voucher</t>
        </is>
      </c>
      <c r="E51" s="98" t="inlineStr">
        <is>
          <t>Nro Cuenta</t>
        </is>
      </c>
      <c r="F51" s="98" t="inlineStr">
        <is>
          <t>Tipo Ingreso</t>
        </is>
      </c>
      <c r="G51" s="99" t="n"/>
      <c r="H51" s="100" t="n"/>
      <c r="I51" s="98" t="inlineStr">
        <is>
          <t>TIPO DE INGRESO</t>
        </is>
      </c>
      <c r="J51" s="98" t="inlineStr">
        <is>
          <t>Cobrador</t>
        </is>
      </c>
    </row>
    <row r="52">
      <c r="A52" s="101" t="n"/>
      <c r="B52" s="101" t="n"/>
      <c r="C52" s="101" t="n"/>
      <c r="D52" s="101" t="n"/>
      <c r="E52" s="101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101" t="n"/>
      <c r="J52" s="101" t="n"/>
    </row>
    <row r="53">
      <c r="A53" s="5" t="inlineStr">
        <is>
          <t>CCAJ-SR24/4/23</t>
        </is>
      </c>
      <c r="B53" s="6" t="n">
        <v>44932.79484017361</v>
      </c>
      <c r="C53" s="5" t="inlineStr">
        <is>
          <t>3406 MARCIAL ZELAYA VARGAS</t>
        </is>
      </c>
      <c r="D53" s="7" t="n"/>
      <c r="E53" s="8" t="n"/>
      <c r="F53" s="9" t="n">
        <v>3738.54</v>
      </c>
      <c r="I53" s="10" t="inlineStr">
        <is>
          <t>EFECTIVO</t>
        </is>
      </c>
      <c r="J53" s="8" t="inlineStr">
        <is>
          <t>3406 MARCIAL ZELAYA VARGAS</t>
        </is>
      </c>
    </row>
    <row r="54">
      <c r="A54" s="5" t="inlineStr">
        <is>
          <t>CCAJ-SR24/4/23</t>
        </is>
      </c>
      <c r="B54" s="6" t="n">
        <v>44932.79484017361</v>
      </c>
      <c r="C54" s="5" t="inlineStr">
        <is>
          <t>3406 MARCIAL ZELAYA VARGAS</t>
        </is>
      </c>
      <c r="D54" s="7" t="n"/>
      <c r="E54" s="8" t="n"/>
      <c r="H54" s="9" t="n">
        <v>297.6</v>
      </c>
      <c r="I54" s="5" t="inlineStr">
        <is>
          <t>TARJETA DE DÉBITO/CRÉDITO</t>
        </is>
      </c>
      <c r="J54" s="8" t="inlineStr">
        <is>
          <t>3406 MARCIAL ZELAYA VARGAS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112544708</v>
      </c>
      <c r="E56" s="14" t="n">
        <v>112556951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8" t="inlineStr">
        <is>
          <t>Cierre Caja</t>
        </is>
      </c>
      <c r="B61" s="98" t="inlineStr">
        <is>
          <t>Fecha</t>
        </is>
      </c>
      <c r="C61" s="98" t="inlineStr">
        <is>
          <t>Cajero</t>
        </is>
      </c>
      <c r="D61" s="98" t="inlineStr">
        <is>
          <t>Nro Voucher</t>
        </is>
      </c>
      <c r="E61" s="98" t="inlineStr">
        <is>
          <t>Nro Cuenta</t>
        </is>
      </c>
      <c r="F61" s="98" t="inlineStr">
        <is>
          <t>Tipo Ingreso</t>
        </is>
      </c>
      <c r="G61" s="99" t="n"/>
      <c r="H61" s="100" t="n"/>
      <c r="I61" s="98" t="inlineStr">
        <is>
          <t>TIPO DE INGRESO</t>
        </is>
      </c>
      <c r="J61" s="98" t="inlineStr">
        <is>
          <t>Cobrador</t>
        </is>
      </c>
    </row>
    <row r="62">
      <c r="A62" s="101" t="n"/>
      <c r="B62" s="101" t="n"/>
      <c r="C62" s="101" t="n"/>
      <c r="D62" s="101" t="n"/>
      <c r="E62" s="101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101" t="n"/>
      <c r="J62" s="101" t="n"/>
    </row>
    <row r="63">
      <c r="A63" s="5" t="inlineStr">
        <is>
          <t>CCAJ-SR24/5/23</t>
        </is>
      </c>
      <c r="B63" s="6" t="n">
        <v>44933.5901478588</v>
      </c>
      <c r="C63" s="5" t="inlineStr">
        <is>
          <t>3406 MARCIAL ZELAYA VARGAS</t>
        </is>
      </c>
      <c r="D63" s="7" t="n"/>
      <c r="E63" s="8" t="n"/>
      <c r="F63" s="9" t="n">
        <v>3615.18</v>
      </c>
      <c r="I63" s="10" t="inlineStr">
        <is>
          <t>EFECTIVO</t>
        </is>
      </c>
      <c r="J63" s="8" t="inlineStr">
        <is>
          <t>3406 MARCIAL ZELAYA VARGAS</t>
        </is>
      </c>
    </row>
    <row r="64">
      <c r="A64" s="5" t="inlineStr">
        <is>
          <t>CCAJ-SR24/5/23</t>
        </is>
      </c>
      <c r="B64" s="6" t="n">
        <v>44933.5901478588</v>
      </c>
      <c r="C64" s="5" t="inlineStr">
        <is>
          <t>3406 MARCIAL ZELAYA VARGAS</t>
        </is>
      </c>
      <c r="D64" s="7" t="n"/>
      <c r="E64" s="8" t="n"/>
      <c r="H64" s="9" t="n">
        <v>155.08</v>
      </c>
      <c r="I64" s="5" t="inlineStr">
        <is>
          <t>TARJETA DE DÉBITO/CRÉDITO</t>
        </is>
      </c>
      <c r="J64" s="8" t="inlineStr">
        <is>
          <t>3406 MARCIAL ZELAYA VARGAS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112563537</v>
      </c>
      <c r="E66" s="14" t="n">
        <v>112563606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8" t="inlineStr">
        <is>
          <t>Cierre Caja</t>
        </is>
      </c>
      <c r="B71" s="98" t="inlineStr">
        <is>
          <t>Fecha</t>
        </is>
      </c>
      <c r="C71" s="98" t="inlineStr">
        <is>
          <t>Cajero</t>
        </is>
      </c>
      <c r="D71" s="98" t="inlineStr">
        <is>
          <t>Nro Voucher</t>
        </is>
      </c>
      <c r="E71" s="98" t="inlineStr">
        <is>
          <t>Nro Cuenta</t>
        </is>
      </c>
      <c r="F71" s="98" t="inlineStr">
        <is>
          <t>Tipo Ingreso</t>
        </is>
      </c>
      <c r="G71" s="99" t="n"/>
      <c r="H71" s="100" t="n"/>
      <c r="I71" s="98" t="inlineStr">
        <is>
          <t>TIPO DE INGRESO</t>
        </is>
      </c>
      <c r="J71" s="98" t="inlineStr">
        <is>
          <t>Cobrador</t>
        </is>
      </c>
    </row>
    <row r="72">
      <c r="A72" s="101" t="n"/>
      <c r="B72" s="101" t="n"/>
      <c r="C72" s="101" t="n"/>
      <c r="D72" s="101" t="n"/>
      <c r="E72" s="101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101" t="n"/>
      <c r="J72" s="101" t="n"/>
    </row>
    <row r="73">
      <c r="A73" s="5" t="inlineStr">
        <is>
          <t>CCAJ-SR24/6/23</t>
        </is>
      </c>
      <c r="B73" s="6" t="n">
        <v>44935.79815607639</v>
      </c>
      <c r="C73" s="5" t="inlineStr">
        <is>
          <t>3406 MARCIAL ZELAYA VARGAS</t>
        </is>
      </c>
      <c r="D73" s="7" t="n"/>
      <c r="E73" s="8" t="n"/>
      <c r="F73" s="9" t="n">
        <v>4304.69</v>
      </c>
      <c r="I73" s="10" t="inlineStr">
        <is>
          <t>EFECTIVO</t>
        </is>
      </c>
      <c r="J73" s="8" t="inlineStr">
        <is>
          <t>3406 MARCIAL ZELAYA VARGAS</t>
        </is>
      </c>
    </row>
    <row r="74">
      <c r="A74" s="5" t="inlineStr">
        <is>
          <t>CCAJ-SR24/6/23</t>
        </is>
      </c>
      <c r="B74" s="6" t="n">
        <v>44935.79815607639</v>
      </c>
      <c r="C74" s="5" t="inlineStr">
        <is>
          <t>3406 MARCIAL ZELAYA VARGAS</t>
        </is>
      </c>
      <c r="D74" s="7" t="n"/>
      <c r="E74" s="8" t="n"/>
      <c r="H74" s="9" t="n">
        <v>142.14</v>
      </c>
      <c r="I74" s="5" t="inlineStr">
        <is>
          <t>TARJETA DE DÉBITO/CRÉDITO</t>
        </is>
      </c>
      <c r="J74" s="8" t="inlineStr">
        <is>
          <t>3406 MARCIAL ZELAYA VARGAS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112569795</v>
      </c>
      <c r="E76" s="14" t="n">
        <v>112569873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8" t="inlineStr">
        <is>
          <t>Cierre Caja</t>
        </is>
      </c>
      <c r="B81" s="98" t="inlineStr">
        <is>
          <t>Fecha</t>
        </is>
      </c>
      <c r="C81" s="98" t="inlineStr">
        <is>
          <t>Cajero</t>
        </is>
      </c>
      <c r="D81" s="98" t="inlineStr">
        <is>
          <t>Nro Voucher</t>
        </is>
      </c>
      <c r="E81" s="98" t="inlineStr">
        <is>
          <t>Nro Cuenta</t>
        </is>
      </c>
      <c r="F81" s="98" t="inlineStr">
        <is>
          <t>Tipo Ingreso</t>
        </is>
      </c>
      <c r="G81" s="99" t="n"/>
      <c r="H81" s="100" t="n"/>
      <c r="I81" s="98" t="inlineStr">
        <is>
          <t>TIPO DE INGRESO</t>
        </is>
      </c>
      <c r="J81" s="98" t="inlineStr">
        <is>
          <t>Cobrador</t>
        </is>
      </c>
    </row>
    <row r="82">
      <c r="A82" s="101" t="n"/>
      <c r="B82" s="101" t="n"/>
      <c r="C82" s="101" t="n"/>
      <c r="D82" s="101" t="n"/>
      <c r="E82" s="101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101" t="n"/>
      <c r="J82" s="101" t="n"/>
    </row>
    <row r="83">
      <c r="A83" s="5" t="inlineStr">
        <is>
          <t>CCAJ-SR24/7/23</t>
        </is>
      </c>
      <c r="B83" s="6" t="n">
        <v>44936.79886231481</v>
      </c>
      <c r="C83" s="5" t="inlineStr">
        <is>
          <t>3406 MARCIAL ZELAYA VARGAS</t>
        </is>
      </c>
      <c r="D83" s="7" t="n"/>
      <c r="E83" s="8" t="n"/>
      <c r="F83" s="9" t="n">
        <v>3545.96</v>
      </c>
      <c r="I83" s="10" t="inlineStr">
        <is>
          <t>EFECTIVO</t>
        </is>
      </c>
      <c r="J83" s="8" t="inlineStr">
        <is>
          <t>3406 MARCIAL ZELAYA VARGAS</t>
        </is>
      </c>
    </row>
    <row r="84">
      <c r="A84" s="11" t="inlineStr">
        <is>
          <t>SAP</t>
        </is>
      </c>
      <c r="B84" s="3" t="n"/>
      <c r="C84" s="3" t="n"/>
      <c r="D84" s="7" t="n"/>
      <c r="E84" s="8" t="n"/>
      <c r="H84" s="9" t="n"/>
      <c r="I84" s="10" t="n"/>
      <c r="J84" s="5" t="n"/>
    </row>
    <row r="85" ht="15.75" customHeight="1">
      <c r="A85" s="13" t="inlineStr">
        <is>
          <t>FECHA</t>
        </is>
      </c>
      <c r="B85" s="13" t="inlineStr">
        <is>
          <t>CIERRE DE CAJA</t>
        </is>
      </c>
      <c r="C85" s="13" t="inlineStr">
        <is>
          <t>IMPORTE</t>
        </is>
      </c>
      <c r="D85" s="28" t="n">
        <v>112576496</v>
      </c>
      <c r="E85" s="14" t="n">
        <v>112576610</v>
      </c>
      <c r="H85" s="9" t="n"/>
      <c r="I85" s="10" t="n"/>
      <c r="J85" s="5" t="n"/>
    </row>
    <row r="88">
      <c r="A88" s="1" t="inlineStr">
        <is>
          <t>Cierre Caja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3" t="inlineStr">
        <is>
          <t>Del 11/01/2022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98" t="inlineStr">
        <is>
          <t>Cierre Caja</t>
        </is>
      </c>
      <c r="B90" s="98" t="inlineStr">
        <is>
          <t>Fecha</t>
        </is>
      </c>
      <c r="C90" s="98" t="inlineStr">
        <is>
          <t>Cajero</t>
        </is>
      </c>
      <c r="D90" s="98" t="inlineStr">
        <is>
          <t>Nro Voucher</t>
        </is>
      </c>
      <c r="E90" s="98" t="inlineStr">
        <is>
          <t>Nro Cuenta</t>
        </is>
      </c>
      <c r="F90" s="98" t="inlineStr">
        <is>
          <t>Tipo Ingreso</t>
        </is>
      </c>
      <c r="G90" s="99" t="n"/>
      <c r="H90" s="100" t="n"/>
      <c r="I90" s="98" t="inlineStr">
        <is>
          <t>TIPO DE INGRESO</t>
        </is>
      </c>
      <c r="J90" s="98" t="inlineStr">
        <is>
          <t>Cobrador</t>
        </is>
      </c>
    </row>
    <row r="91">
      <c r="A91" s="101" t="n"/>
      <c r="B91" s="101" t="n"/>
      <c r="C91" s="101" t="n"/>
      <c r="D91" s="101" t="n"/>
      <c r="E91" s="101" t="n"/>
      <c r="F91" s="4" t="inlineStr">
        <is>
          <t>EFECTIVO</t>
        </is>
      </c>
      <c r="G91" s="4" t="inlineStr">
        <is>
          <t>CHEQUE</t>
        </is>
      </c>
      <c r="H91" s="4" t="inlineStr">
        <is>
          <t>TRANSFERENCIA</t>
        </is>
      </c>
      <c r="I91" s="101" t="n"/>
      <c r="J91" s="101" t="n"/>
    </row>
    <row r="92">
      <c r="A92" s="5" t="inlineStr">
        <is>
          <t>CCAJ-SR24/8/23</t>
        </is>
      </c>
      <c r="B92" s="6" t="n">
        <v>44937.79945009259</v>
      </c>
      <c r="C92" s="5" t="inlineStr">
        <is>
          <t>3406 MARCIAL ZELAYA VARGAS</t>
        </is>
      </c>
      <c r="D92" s="7" t="n"/>
      <c r="E92" s="8" t="n"/>
      <c r="F92" s="9" t="n">
        <v>3568.3</v>
      </c>
      <c r="I92" s="10" t="inlineStr">
        <is>
          <t>EFECTIVO</t>
        </is>
      </c>
      <c r="J92" s="8" t="inlineStr">
        <is>
          <t>3406 MARCIAL ZELAYA VARGAS</t>
        </is>
      </c>
    </row>
    <row r="93">
      <c r="A93" s="5" t="inlineStr">
        <is>
          <t>CCAJ-SR24/8/23</t>
        </is>
      </c>
      <c r="B93" s="6" t="n">
        <v>44937.79945009259</v>
      </c>
      <c r="C93" s="5" t="inlineStr">
        <is>
          <t>3406 MARCIAL ZELAYA VARGAS</t>
        </is>
      </c>
      <c r="D93" s="7" t="n"/>
      <c r="E93" s="8" t="n"/>
      <c r="H93" s="9" t="n">
        <v>226</v>
      </c>
      <c r="I93" s="5" t="inlineStr">
        <is>
          <t>TARJETA DE DÉBITO/CRÉDITO</t>
        </is>
      </c>
      <c r="J93" s="8" t="inlineStr">
        <is>
          <t>3406 MARCIAL ZELAYA VARGAS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28" t="n">
        <v>112584067</v>
      </c>
      <c r="E95" s="14" t="n">
        <v>112584194</v>
      </c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12/01/2022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98" t="inlineStr">
        <is>
          <t>Cierre Caja</t>
        </is>
      </c>
      <c r="B100" s="98" t="inlineStr">
        <is>
          <t>Fecha</t>
        </is>
      </c>
      <c r="C100" s="98" t="inlineStr">
        <is>
          <t>Cajero</t>
        </is>
      </c>
      <c r="D100" s="98" t="inlineStr">
        <is>
          <t>Nro Voucher</t>
        </is>
      </c>
      <c r="E100" s="98" t="inlineStr">
        <is>
          <t>Nro Cuenta</t>
        </is>
      </c>
      <c r="F100" s="98" t="inlineStr">
        <is>
          <t>Tipo Ingreso</t>
        </is>
      </c>
      <c r="G100" s="99" t="n"/>
      <c r="H100" s="100" t="n"/>
      <c r="I100" s="98" t="inlineStr">
        <is>
          <t>TIPO DE INGRESO</t>
        </is>
      </c>
      <c r="J100" s="98" t="inlineStr">
        <is>
          <t>Cobrador</t>
        </is>
      </c>
    </row>
    <row r="101">
      <c r="A101" s="101" t="n"/>
      <c r="B101" s="101" t="n"/>
      <c r="C101" s="101" t="n"/>
      <c r="D101" s="101" t="n"/>
      <c r="E101" s="101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101" t="n"/>
      <c r="J101" s="101" t="n"/>
    </row>
    <row r="102">
      <c r="A102" s="5" t="inlineStr">
        <is>
          <t>CCAJ-SR24/9/23</t>
        </is>
      </c>
      <c r="B102" s="6" t="n">
        <v>44938.79614925926</v>
      </c>
      <c r="C102" s="5" t="inlineStr">
        <is>
          <t>3406 MARCIAL ZELAYA VARGAS</t>
        </is>
      </c>
      <c r="D102" s="7" t="n"/>
      <c r="E102" s="8" t="n"/>
      <c r="F102" s="9" t="n">
        <v>4563.88</v>
      </c>
      <c r="I102" s="10" t="inlineStr">
        <is>
          <t>EFECTIVO</t>
        </is>
      </c>
      <c r="J102" s="8" t="inlineStr">
        <is>
          <t>3406 MARCIAL ZELAYA VARGAS</t>
        </is>
      </c>
    </row>
    <row r="103">
      <c r="A103" s="5" t="inlineStr">
        <is>
          <t>CCAJ-SR24/9/23</t>
        </is>
      </c>
      <c r="B103" s="6" t="n">
        <v>44938.79614925926</v>
      </c>
      <c r="C103" s="5" t="inlineStr">
        <is>
          <t>3406 MARCIAL ZELAYA VARGAS</t>
        </is>
      </c>
      <c r="D103" s="7" t="n"/>
      <c r="E103" s="8" t="n"/>
      <c r="H103" s="9" t="n">
        <v>28.2</v>
      </c>
      <c r="I103" s="5" t="inlineStr">
        <is>
          <t>TARJETA DE DÉBITO/CRÉDITO</t>
        </is>
      </c>
      <c r="J103" s="8" t="inlineStr">
        <is>
          <t>3406 MARCIAL ZELAYA VARGAS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F104" s="9" t="n"/>
      <c r="I104" s="10" t="n"/>
      <c r="J104" s="8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112587065</v>
      </c>
      <c r="E105" s="14" t="n">
        <v>112587237</v>
      </c>
      <c r="F105" s="9" t="n"/>
      <c r="I105" s="10" t="n"/>
      <c r="J105" s="8" t="n"/>
    </row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13/01/2022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98" t="inlineStr">
        <is>
          <t>Cierre Caja</t>
        </is>
      </c>
      <c r="B110" s="98" t="inlineStr">
        <is>
          <t>Fecha</t>
        </is>
      </c>
      <c r="C110" s="98" t="inlineStr">
        <is>
          <t>Cajero</t>
        </is>
      </c>
      <c r="D110" s="98" t="inlineStr">
        <is>
          <t>Nro Voucher</t>
        </is>
      </c>
      <c r="E110" s="98" t="inlineStr">
        <is>
          <t>Nro Cuenta</t>
        </is>
      </c>
      <c r="F110" s="98" t="inlineStr">
        <is>
          <t>Tipo Ingreso</t>
        </is>
      </c>
      <c r="G110" s="99" t="n"/>
      <c r="H110" s="100" t="n"/>
      <c r="I110" s="98" t="inlineStr">
        <is>
          <t>TIPO DE INGRESO</t>
        </is>
      </c>
      <c r="J110" s="98" t="inlineStr">
        <is>
          <t>Cobrador</t>
        </is>
      </c>
    </row>
    <row r="111">
      <c r="A111" s="101" t="n"/>
      <c r="B111" s="101" t="n"/>
      <c r="C111" s="101" t="n"/>
      <c r="D111" s="101" t="n"/>
      <c r="E111" s="101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101" t="n"/>
      <c r="J111" s="101" t="n"/>
    </row>
    <row r="112">
      <c r="A112" s="5" t="inlineStr">
        <is>
          <t>CCAJ-SR24/10/23</t>
        </is>
      </c>
      <c r="B112" s="6" t="n">
        <v>44939.79739965278</v>
      </c>
      <c r="C112" s="5" t="inlineStr">
        <is>
          <t>3406 MARCIAL ZELAYA VARGAS</t>
        </is>
      </c>
      <c r="D112" s="7" t="n"/>
      <c r="E112" s="8" t="n"/>
      <c r="F112" s="9" t="n">
        <v>4035.05</v>
      </c>
      <c r="I112" s="10" t="inlineStr">
        <is>
          <t>EFECTIVO</t>
        </is>
      </c>
      <c r="J112" s="8" t="inlineStr">
        <is>
          <t>3406 MARCIAL ZELAYA VARGAS</t>
        </is>
      </c>
    </row>
    <row r="113">
      <c r="A113" s="11" t="inlineStr">
        <is>
          <t>SAP</t>
        </is>
      </c>
      <c r="B113" s="3" t="n"/>
      <c r="C113" s="3" t="n"/>
      <c r="D113" s="7" t="n"/>
      <c r="E113" s="8" t="n"/>
      <c r="H113" s="9" t="n"/>
      <c r="I113" s="5" t="n"/>
      <c r="J113" s="8" t="n"/>
    </row>
    <row r="114" ht="15.75" customHeight="1">
      <c r="A114" s="13" t="inlineStr">
        <is>
          <t>FECHA</t>
        </is>
      </c>
      <c r="B114" s="13" t="inlineStr">
        <is>
          <t>CIERRE DE CAJA</t>
        </is>
      </c>
      <c r="C114" s="13" t="inlineStr">
        <is>
          <t>IMPORTE</t>
        </is>
      </c>
      <c r="D114" s="28" t="n">
        <v>112587066</v>
      </c>
      <c r="E114" s="14" t="n">
        <v>112587238</v>
      </c>
      <c r="H114" s="9" t="n"/>
      <c r="I114" s="5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8" t="n"/>
    </row>
    <row r="116">
      <c r="A116" s="5" t="n"/>
      <c r="B116" s="6" t="n"/>
      <c r="C116" s="5" t="n"/>
      <c r="D116" s="7" t="n"/>
      <c r="E116" s="8" t="n"/>
      <c r="H116" s="9" t="n"/>
      <c r="I116" s="5" t="n"/>
      <c r="J116" s="8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14/01/2022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98" t="inlineStr">
        <is>
          <t>Cierre Caja</t>
        </is>
      </c>
      <c r="B119" s="98" t="inlineStr">
        <is>
          <t>Fecha</t>
        </is>
      </c>
      <c r="C119" s="98" t="inlineStr">
        <is>
          <t>Cajero</t>
        </is>
      </c>
      <c r="D119" s="98" t="inlineStr">
        <is>
          <t>Nro Voucher</t>
        </is>
      </c>
      <c r="E119" s="98" t="inlineStr">
        <is>
          <t>Nro Cuenta</t>
        </is>
      </c>
      <c r="F119" s="98" t="inlineStr">
        <is>
          <t>Tipo Ingreso</t>
        </is>
      </c>
      <c r="G119" s="99" t="n"/>
      <c r="H119" s="100" t="n"/>
      <c r="I119" s="98" t="inlineStr">
        <is>
          <t>TIPO DE INGRESO</t>
        </is>
      </c>
      <c r="J119" s="98" t="inlineStr">
        <is>
          <t>Cobrador</t>
        </is>
      </c>
    </row>
    <row r="120">
      <c r="A120" s="101" t="n"/>
      <c r="B120" s="101" t="n"/>
      <c r="C120" s="101" t="n"/>
      <c r="D120" s="101" t="n"/>
      <c r="E120" s="101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101" t="n"/>
      <c r="J120" s="101" t="n"/>
    </row>
    <row r="121">
      <c r="A121" s="5" t="inlineStr">
        <is>
          <t>CCAJ-SR24/11/23</t>
        </is>
      </c>
      <c r="B121" s="6" t="n">
        <v>44940.58993320602</v>
      </c>
      <c r="C121" s="5" t="inlineStr">
        <is>
          <t>3406 MARCIAL ZELAYA VARGAS</t>
        </is>
      </c>
      <c r="D121" s="7" t="n"/>
      <c r="E121" s="8" t="n"/>
      <c r="F121" s="9" t="n">
        <v>2136.07</v>
      </c>
      <c r="I121" s="10" t="inlineStr">
        <is>
          <t>EFECTIVO</t>
        </is>
      </c>
      <c r="J121" s="8" t="inlineStr">
        <is>
          <t>3406 MARCIAL ZELAYA VARGAS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H122" s="9" t="n"/>
      <c r="I122" s="5" t="n"/>
      <c r="J122" s="8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28" t="n">
        <v>112601769</v>
      </c>
      <c r="E123" s="14" t="n">
        <v>112603532</v>
      </c>
      <c r="H123" s="9" t="n"/>
      <c r="I123" s="5" t="n"/>
      <c r="J123" s="8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16/01/2022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98" t="inlineStr">
        <is>
          <t>Cierre Caja</t>
        </is>
      </c>
      <c r="B128" s="98" t="inlineStr">
        <is>
          <t>Fecha</t>
        </is>
      </c>
      <c r="C128" s="98" t="inlineStr">
        <is>
          <t>Cajero</t>
        </is>
      </c>
      <c r="D128" s="98" t="inlineStr">
        <is>
          <t>Nro Voucher</t>
        </is>
      </c>
      <c r="E128" s="98" t="inlineStr">
        <is>
          <t>Nro Cuenta</t>
        </is>
      </c>
      <c r="F128" s="98" t="inlineStr">
        <is>
          <t>Tipo Ingreso</t>
        </is>
      </c>
      <c r="G128" s="99" t="n"/>
      <c r="H128" s="100" t="n"/>
      <c r="I128" s="98" t="inlineStr">
        <is>
          <t>TIPO DE INGRESO</t>
        </is>
      </c>
      <c r="J128" s="98" t="inlineStr">
        <is>
          <t>Cobrador</t>
        </is>
      </c>
    </row>
    <row r="129">
      <c r="A129" s="101" t="n"/>
      <c r="B129" s="101" t="n"/>
      <c r="C129" s="101" t="n"/>
      <c r="D129" s="101" t="n"/>
      <c r="E129" s="101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101" t="n"/>
      <c r="J129" s="101" t="n"/>
    </row>
    <row r="130">
      <c r="A130" s="5" t="inlineStr">
        <is>
          <t>CCAJ-SR24/12/23</t>
        </is>
      </c>
      <c r="B130" s="6" t="n">
        <v>44942.79645175926</v>
      </c>
      <c r="C130" s="5" t="inlineStr">
        <is>
          <t>3406 MARCIAL ZELAYA VARGAS</t>
        </is>
      </c>
      <c r="D130" s="7" t="n"/>
      <c r="E130" s="8" t="n"/>
      <c r="F130" s="9" t="n">
        <v>3622.99</v>
      </c>
      <c r="I130" s="10" t="inlineStr">
        <is>
          <t>EFECTIVO</t>
        </is>
      </c>
      <c r="J130" s="8" t="inlineStr">
        <is>
          <t>3406 MARCIAL ZELAYA VARGAS</t>
        </is>
      </c>
    </row>
    <row r="131">
      <c r="A131" s="5" t="inlineStr">
        <is>
          <t>CCAJ-SR24/12/23</t>
        </is>
      </c>
      <c r="B131" s="6" t="n">
        <v>44942.79645175926</v>
      </c>
      <c r="C131" s="5" t="inlineStr">
        <is>
          <t>3406 MARCIAL ZELAYA VARGAS</t>
        </is>
      </c>
      <c r="D131" s="7" t="n"/>
      <c r="E131" s="8" t="n"/>
      <c r="H131" s="9" t="n">
        <v>67.59999999999999</v>
      </c>
      <c r="I131" s="5" t="inlineStr">
        <is>
          <t>TARJETA DE DÉBITO/CRÉDITO</t>
        </is>
      </c>
      <c r="J131" s="8" t="inlineStr">
        <is>
          <t>3406 MARCIAL ZELAYA VARGAS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28" t="n">
        <v>112610021</v>
      </c>
      <c r="E133" s="14" t="n">
        <v>112610154</v>
      </c>
      <c r="H133" s="9" t="n"/>
      <c r="I133" s="10" t="n"/>
      <c r="J133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17/01/2022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8" t="inlineStr">
        <is>
          <t>Cierre Caja</t>
        </is>
      </c>
      <c r="B138" s="98" t="inlineStr">
        <is>
          <t>Fecha</t>
        </is>
      </c>
      <c r="C138" s="98" t="inlineStr">
        <is>
          <t>Cajero</t>
        </is>
      </c>
      <c r="D138" s="98" t="inlineStr">
        <is>
          <t>Nro Voucher</t>
        </is>
      </c>
      <c r="E138" s="98" t="inlineStr">
        <is>
          <t>Nro Cuenta</t>
        </is>
      </c>
      <c r="F138" s="98" t="inlineStr">
        <is>
          <t>Tipo Ingreso</t>
        </is>
      </c>
      <c r="G138" s="99" t="n"/>
      <c r="H138" s="100" t="n"/>
      <c r="I138" s="98" t="inlineStr">
        <is>
          <t>TIPO DE INGRESO</t>
        </is>
      </c>
      <c r="J138" s="98" t="inlineStr">
        <is>
          <t>Cobrador</t>
        </is>
      </c>
    </row>
    <row r="139">
      <c r="A139" s="101" t="n"/>
      <c r="B139" s="101" t="n"/>
      <c r="C139" s="101" t="n"/>
      <c r="D139" s="101" t="n"/>
      <c r="E139" s="101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101" t="n"/>
      <c r="J139" s="101" t="n"/>
    </row>
    <row r="140">
      <c r="A140" s="5" t="inlineStr">
        <is>
          <t>CCAJ-SR24/13/23</t>
        </is>
      </c>
      <c r="B140" s="6" t="n">
        <v>44943.79975553241</v>
      </c>
      <c r="C140" s="5" t="inlineStr">
        <is>
          <t>3406 MARCIAL ZELAYA VARGAS</t>
        </is>
      </c>
      <c r="D140" s="7" t="n"/>
      <c r="E140" s="8" t="n"/>
      <c r="F140" s="9" t="n">
        <v>3533.06</v>
      </c>
      <c r="I140" s="10" t="inlineStr">
        <is>
          <t>EFECTIVO</t>
        </is>
      </c>
      <c r="J140" s="8" t="inlineStr">
        <is>
          <t>3406 MARCIAL ZELAYA VARGAS</t>
        </is>
      </c>
    </row>
    <row r="141">
      <c r="A141" s="5" t="inlineStr">
        <is>
          <t>CCAJ-SR24/13/23</t>
        </is>
      </c>
      <c r="B141" s="6" t="n">
        <v>44943.79975553241</v>
      </c>
      <c r="C141" s="5" t="inlineStr">
        <is>
          <t>3406 MARCIAL ZELAYA VARGAS</t>
        </is>
      </c>
      <c r="D141" s="7" t="n"/>
      <c r="E141" s="8" t="n"/>
      <c r="H141" s="9" t="n">
        <v>26</v>
      </c>
      <c r="I141" s="5" t="inlineStr">
        <is>
          <t>TARJETA DE DÉBITO/CRÉDITO</t>
        </is>
      </c>
      <c r="J141" s="8" t="inlineStr">
        <is>
          <t>3406 MARCIAL ZELAYA VARGAS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G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28" t="n">
        <v>112617172</v>
      </c>
      <c r="E143" s="14" t="n">
        <v>112617444</v>
      </c>
      <c r="G143" s="9" t="n"/>
      <c r="I143" s="10" t="n"/>
      <c r="J143" s="5" t="n"/>
    </row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18/01/2022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98" t="inlineStr">
        <is>
          <t>Cierre Caja</t>
        </is>
      </c>
      <c r="B149" s="98" t="inlineStr">
        <is>
          <t>Fecha</t>
        </is>
      </c>
      <c r="C149" s="98" t="inlineStr">
        <is>
          <t>Cajero</t>
        </is>
      </c>
      <c r="D149" s="98" t="inlineStr">
        <is>
          <t>Nro Voucher</t>
        </is>
      </c>
      <c r="E149" s="98" t="inlineStr">
        <is>
          <t>Nro Cuenta</t>
        </is>
      </c>
      <c r="F149" s="98" t="inlineStr">
        <is>
          <t>Tipo Ingreso</t>
        </is>
      </c>
      <c r="G149" s="99" t="n"/>
      <c r="H149" s="100" t="n"/>
      <c r="I149" s="98" t="inlineStr">
        <is>
          <t>TIPO DE INGRESO</t>
        </is>
      </c>
      <c r="J149" s="98" t="inlineStr">
        <is>
          <t>Cobrador</t>
        </is>
      </c>
    </row>
    <row r="150">
      <c r="A150" s="101" t="n"/>
      <c r="B150" s="101" t="n"/>
      <c r="C150" s="101" t="n"/>
      <c r="D150" s="101" t="n"/>
      <c r="E150" s="101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101" t="n"/>
      <c r="J150" s="101" t="n"/>
    </row>
    <row r="151">
      <c r="A151" s="5" t="inlineStr">
        <is>
          <t>CCAJ-SR24/14/23</t>
        </is>
      </c>
      <c r="B151" s="6" t="n">
        <v>44944.80792172454</v>
      </c>
      <c r="C151" s="5" t="inlineStr">
        <is>
          <t>3406 MARCIAL ZELAYA VARGAS</t>
        </is>
      </c>
      <c r="D151" s="7" t="n"/>
      <c r="E151" s="8" t="n"/>
      <c r="F151" s="9" t="n">
        <v>3698.86</v>
      </c>
      <c r="I151" s="10" t="inlineStr">
        <is>
          <t>EFECTIVO</t>
        </is>
      </c>
      <c r="J151" s="8" t="inlineStr">
        <is>
          <t>3406 MARCIAL ZELAYA VARGAS</t>
        </is>
      </c>
    </row>
    <row r="152">
      <c r="A152" s="5" t="inlineStr">
        <is>
          <t>CCAJ-SR24/14/23</t>
        </is>
      </c>
      <c r="B152" s="6" t="n">
        <v>44944.80792172454</v>
      </c>
      <c r="C152" s="5" t="inlineStr">
        <is>
          <t>3406 MARCIAL ZELAYA VARGAS</t>
        </is>
      </c>
      <c r="D152" s="7" t="n"/>
      <c r="E152" s="8" t="n"/>
      <c r="H152" s="9" t="n">
        <v>508.9</v>
      </c>
      <c r="I152" s="5" t="inlineStr">
        <is>
          <t>TARJETA DE DÉBITO/CRÉDITO</t>
        </is>
      </c>
      <c r="J152" s="8" t="inlineStr">
        <is>
          <t>3406 MARCIAL ZELAYA VARGAS</t>
        </is>
      </c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5" t="n"/>
    </row>
    <row r="154" ht="15.75" customHeight="1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59" t="n">
        <v>112624924</v>
      </c>
      <c r="E154" s="14" t="n">
        <v>112625171</v>
      </c>
      <c r="F154" s="9" t="n"/>
      <c r="I154" s="10" t="n"/>
      <c r="J154" s="5" t="n"/>
    </row>
    <row r="155">
      <c r="D155" s="61" t="inlineStr">
        <is>
          <t>BOOT</t>
        </is>
      </c>
    </row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19/01/2022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8" t="inlineStr">
        <is>
          <t>Cierre Caja</t>
        </is>
      </c>
      <c r="B159" s="98" t="inlineStr">
        <is>
          <t>Fecha</t>
        </is>
      </c>
      <c r="C159" s="98" t="inlineStr">
        <is>
          <t>Cajero</t>
        </is>
      </c>
      <c r="D159" s="98" t="inlineStr">
        <is>
          <t>Nro Voucher</t>
        </is>
      </c>
      <c r="E159" s="98" t="inlineStr">
        <is>
          <t>Nro Cuenta</t>
        </is>
      </c>
      <c r="F159" s="98" t="inlineStr">
        <is>
          <t>Tipo Ingreso</t>
        </is>
      </c>
      <c r="G159" s="99" t="n"/>
      <c r="H159" s="100" t="n"/>
      <c r="I159" s="98" t="inlineStr">
        <is>
          <t>TIPO DE INGRESO</t>
        </is>
      </c>
      <c r="J159" s="98" t="inlineStr">
        <is>
          <t>Cobrador</t>
        </is>
      </c>
    </row>
    <row r="160">
      <c r="A160" s="101" t="n"/>
      <c r="B160" s="101" t="n"/>
      <c r="C160" s="101" t="n"/>
      <c r="D160" s="101" t="n"/>
      <c r="E160" s="101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101" t="n"/>
      <c r="J160" s="101" t="n"/>
    </row>
    <row r="161">
      <c r="A161" s="5" t="inlineStr">
        <is>
          <t>CCAJ-SR24/15/23</t>
        </is>
      </c>
      <c r="B161" s="6" t="n">
        <v>44945.7968415162</v>
      </c>
      <c r="C161" s="5" t="inlineStr">
        <is>
          <t>3406 MARCIAL ZELAYA VARGAS</t>
        </is>
      </c>
      <c r="D161" s="7" t="n"/>
      <c r="E161" s="8" t="n"/>
      <c r="F161" s="9" t="n">
        <v>4665.86</v>
      </c>
      <c r="I161" s="10" t="inlineStr">
        <is>
          <t>EFECTIVO</t>
        </is>
      </c>
      <c r="J161" s="8" t="inlineStr">
        <is>
          <t>3406 MARCIAL ZELAYA VARGAS</t>
        </is>
      </c>
    </row>
    <row r="162">
      <c r="A162" s="5" t="inlineStr">
        <is>
          <t>CCAJ-SR24/15/23</t>
        </is>
      </c>
      <c r="B162" s="6" t="n">
        <v>44945.7968415162</v>
      </c>
      <c r="C162" s="5" t="inlineStr">
        <is>
          <t>3406 MARCIAL ZELAYA VARGAS</t>
        </is>
      </c>
      <c r="D162" s="7" t="n"/>
      <c r="E162" s="8" t="n"/>
      <c r="H162" s="9" t="n">
        <v>37.7</v>
      </c>
      <c r="I162" s="5" t="inlineStr">
        <is>
          <t>TARJETA DE DÉBITO/CRÉDITO</t>
        </is>
      </c>
      <c r="J162" s="8" t="inlineStr">
        <is>
          <t>3406 MARCIAL ZELAYA VARGAS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10" t="n"/>
      <c r="J163" s="5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59" t="n">
        <v>112626649</v>
      </c>
      <c r="E164" s="14" t="n">
        <v>112636348</v>
      </c>
      <c r="H164" s="9" t="n"/>
      <c r="I164" s="10" t="n"/>
      <c r="J164" s="5" t="n"/>
    </row>
    <row r="165">
      <c r="D165" s="61" t="inlineStr">
        <is>
          <t>BOOT</t>
        </is>
      </c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20/01/2023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98" t="inlineStr">
        <is>
          <t>Cierre Caja</t>
        </is>
      </c>
      <c r="B169" s="98" t="inlineStr">
        <is>
          <t>Fecha</t>
        </is>
      </c>
      <c r="C169" s="98" t="inlineStr">
        <is>
          <t>Cajero</t>
        </is>
      </c>
      <c r="D169" s="98" t="inlineStr">
        <is>
          <t>Nro Voucher</t>
        </is>
      </c>
      <c r="E169" s="98" t="inlineStr">
        <is>
          <t>Nro Cuenta</t>
        </is>
      </c>
      <c r="F169" s="98" t="inlineStr">
        <is>
          <t>Tipo Ingreso</t>
        </is>
      </c>
      <c r="G169" s="99" t="n"/>
      <c r="H169" s="100" t="n"/>
      <c r="I169" s="98" t="inlineStr">
        <is>
          <t>TIPO DE INGRESO</t>
        </is>
      </c>
      <c r="J169" s="98" t="inlineStr">
        <is>
          <t>Cobrador</t>
        </is>
      </c>
    </row>
    <row r="170">
      <c r="A170" s="101" t="n"/>
      <c r="B170" s="101" t="n"/>
      <c r="C170" s="101" t="n"/>
      <c r="D170" s="101" t="n"/>
      <c r="E170" s="101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101" t="n"/>
      <c r="J170" s="101" t="n"/>
    </row>
    <row r="171">
      <c r="A171" s="5" t="inlineStr">
        <is>
          <t>CCAJ-SR24/16/23</t>
        </is>
      </c>
      <c r="B171" s="6" t="n">
        <v>44946.7965571875</v>
      </c>
      <c r="C171" s="5" t="inlineStr">
        <is>
          <t>3406 MARCIAL ZELAYA VARGAS</t>
        </is>
      </c>
      <c r="D171" s="7" t="n"/>
      <c r="E171" s="8" t="n"/>
      <c r="F171" s="9" t="n">
        <v>3485.56</v>
      </c>
      <c r="I171" s="10" t="inlineStr">
        <is>
          <t>EFECTIVO</t>
        </is>
      </c>
      <c r="J171" s="8" t="inlineStr">
        <is>
          <t>3406 MARCIAL ZELAYA VARGAS</t>
        </is>
      </c>
    </row>
    <row r="172">
      <c r="A172" s="5" t="inlineStr">
        <is>
          <t>CCAJ-SR24/16/23</t>
        </is>
      </c>
      <c r="B172" s="6" t="n">
        <v>44946.7965571875</v>
      </c>
      <c r="C172" s="5" t="inlineStr">
        <is>
          <t>3406 MARCIAL ZELAYA VARGAS</t>
        </is>
      </c>
      <c r="D172" s="7" t="n"/>
      <c r="E172" s="8" t="n"/>
      <c r="H172" s="9" t="n">
        <v>231.1</v>
      </c>
      <c r="I172" s="5" t="inlineStr">
        <is>
          <t>TARJETA DE DÉBITO/CRÉDITO</t>
        </is>
      </c>
      <c r="J172" s="8" t="inlineStr">
        <is>
          <t>3406 MARCIAL ZELAYA VARGAS</t>
        </is>
      </c>
    </row>
    <row r="173">
      <c r="A173" s="11" t="inlineStr">
        <is>
          <t>SAP</t>
        </is>
      </c>
      <c r="B173" s="3" t="n"/>
      <c r="C173" s="3" t="n"/>
      <c r="D173" s="10" t="n"/>
      <c r="E173" s="8" t="n"/>
      <c r="H173" s="9" t="n"/>
      <c r="I173" s="10" t="n"/>
      <c r="J173" s="5" t="n"/>
    </row>
    <row r="174" ht="15.75" customHeight="1">
      <c r="A174" s="13" t="inlineStr">
        <is>
          <t>FECHA</t>
        </is>
      </c>
      <c r="B174" s="13" t="inlineStr">
        <is>
          <t>CIERRE DE CAJA</t>
        </is>
      </c>
      <c r="C174" s="13" t="inlineStr">
        <is>
          <t>IMPORTE</t>
        </is>
      </c>
      <c r="D174" s="28" t="n">
        <v>112632151</v>
      </c>
      <c r="E174" s="14" t="n">
        <v>112636349</v>
      </c>
      <c r="H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H175" s="9" t="n"/>
      <c r="I175" s="10" t="n"/>
      <c r="J175" s="5" t="n"/>
    </row>
    <row r="176">
      <c r="A176" s="5" t="n"/>
      <c r="B176" s="6" t="n"/>
      <c r="C176" s="5" t="n"/>
      <c r="D176" s="7" t="n"/>
      <c r="E176" s="8" t="n"/>
      <c r="H176" s="9" t="n"/>
      <c r="I176" s="10" t="n"/>
      <c r="J176" s="5" t="n"/>
    </row>
    <row r="177">
      <c r="A177" s="1" t="inlineStr">
        <is>
          <t>Cierre Caja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3" t="inlineStr">
        <is>
          <t>Del 21/01/2023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98" t="inlineStr">
        <is>
          <t>Cierre Caja</t>
        </is>
      </c>
      <c r="B179" s="98" t="inlineStr">
        <is>
          <t>Fecha</t>
        </is>
      </c>
      <c r="C179" s="98" t="inlineStr">
        <is>
          <t>Cajero</t>
        </is>
      </c>
      <c r="D179" s="98" t="inlineStr">
        <is>
          <t>Nro Voucher</t>
        </is>
      </c>
      <c r="E179" s="98" t="inlineStr">
        <is>
          <t>Nro Cuenta</t>
        </is>
      </c>
      <c r="F179" s="98" t="inlineStr">
        <is>
          <t>Tipo Ingreso</t>
        </is>
      </c>
      <c r="G179" s="99" t="n"/>
      <c r="H179" s="100" t="n"/>
      <c r="I179" s="98" t="inlineStr">
        <is>
          <t>TIPO DE INGRESO</t>
        </is>
      </c>
      <c r="J179" s="98" t="inlineStr">
        <is>
          <t>Cobrador</t>
        </is>
      </c>
    </row>
    <row r="180">
      <c r="A180" s="101" t="n"/>
      <c r="B180" s="101" t="n"/>
      <c r="C180" s="101" t="n"/>
      <c r="D180" s="101" t="n"/>
      <c r="E180" s="101" t="n"/>
      <c r="F180" s="4" t="inlineStr">
        <is>
          <t>EFECTIVO</t>
        </is>
      </c>
      <c r="G180" s="4" t="inlineStr">
        <is>
          <t>CHEQUE</t>
        </is>
      </c>
      <c r="H180" s="4" t="inlineStr">
        <is>
          <t>TRANSFERENCIA</t>
        </is>
      </c>
      <c r="I180" s="101" t="n"/>
      <c r="J180" s="101" t="n"/>
    </row>
    <row r="181">
      <c r="A181" s="5" t="inlineStr">
        <is>
          <t>CCAJ-SR24/17/23</t>
        </is>
      </c>
      <c r="B181" s="6" t="n">
        <v>44947.58875940972</v>
      </c>
      <c r="C181" s="5" t="inlineStr">
        <is>
          <t>3406 MARCIAL ZELAYA VARGAS</t>
        </is>
      </c>
      <c r="D181" s="7" t="n"/>
      <c r="E181" s="8" t="n"/>
      <c r="F181" s="9" t="n">
        <v>2129.93</v>
      </c>
      <c r="I181" s="10" t="inlineStr">
        <is>
          <t>EFECTIVO</t>
        </is>
      </c>
      <c r="J181" s="8" t="inlineStr">
        <is>
          <t>3406 MARCIAL ZELAYA VARGAS</t>
        </is>
      </c>
    </row>
    <row r="182">
      <c r="A182" s="11" t="inlineStr">
        <is>
          <t>SAP</t>
        </is>
      </c>
      <c r="B182" s="3" t="n"/>
      <c r="C182" s="3" t="n"/>
      <c r="D182" s="10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69" t="n">
        <v>112644379</v>
      </c>
      <c r="E183" s="14" t="n">
        <v>112644454</v>
      </c>
      <c r="H183" s="9" t="n"/>
      <c r="I183" s="10" t="n"/>
      <c r="J183" s="5" t="n"/>
    </row>
    <row r="184">
      <c r="A184" s="5" t="n"/>
      <c r="B184" s="6" t="n"/>
      <c r="C184" s="5" t="n"/>
      <c r="D184" s="35" t="inlineStr">
        <is>
          <t>BOOT</t>
        </is>
      </c>
      <c r="E184" s="8" t="n"/>
      <c r="H184" s="9" t="n"/>
      <c r="I184" s="10" t="n"/>
      <c r="J184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23/01/2023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8" t="inlineStr">
        <is>
          <t>Cierre Caja</t>
        </is>
      </c>
      <c r="B188" s="98" t="inlineStr">
        <is>
          <t>Fecha</t>
        </is>
      </c>
      <c r="C188" s="98" t="inlineStr">
        <is>
          <t>Cajero</t>
        </is>
      </c>
      <c r="D188" s="98" t="inlineStr">
        <is>
          <t>Nro Voucher</t>
        </is>
      </c>
      <c r="E188" s="98" t="inlineStr">
        <is>
          <t>Nro Cuenta</t>
        </is>
      </c>
      <c r="F188" s="98" t="inlineStr">
        <is>
          <t>Tipo Ingreso</t>
        </is>
      </c>
      <c r="G188" s="99" t="n"/>
      <c r="H188" s="100" t="n"/>
      <c r="I188" s="98" t="inlineStr">
        <is>
          <t>TIPO DE INGRESO</t>
        </is>
      </c>
      <c r="J188" s="98" t="inlineStr">
        <is>
          <t>Cobrador</t>
        </is>
      </c>
    </row>
    <row r="189">
      <c r="A189" s="101" t="n"/>
      <c r="B189" s="101" t="n"/>
      <c r="C189" s="101" t="n"/>
      <c r="D189" s="101" t="n"/>
      <c r="E189" s="101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101" t="n"/>
      <c r="J189" s="101" t="n"/>
    </row>
    <row r="190">
      <c r="A190" s="40" t="inlineStr">
        <is>
          <t>NO HUBO CIERRES DE CAJA DEBIDO A FERIADO NACIONAL POR EL DIA DEL ESTADO PLURINACIONAL</t>
        </is>
      </c>
      <c r="B190" s="41" t="n"/>
      <c r="C190" s="42" t="n"/>
      <c r="D190" s="70" t="n"/>
      <c r="E190" s="71" t="n"/>
      <c r="F190" s="9" t="n"/>
      <c r="I190" s="10" t="n"/>
      <c r="J190" s="5" t="n"/>
    </row>
    <row r="191">
      <c r="A191" s="11" t="inlineStr">
        <is>
          <t>SAP</t>
        </is>
      </c>
      <c r="B191" s="3" t="n"/>
      <c r="C191" s="3" t="n"/>
      <c r="D191" s="7" t="n"/>
      <c r="E191" s="8" t="n"/>
      <c r="H191" s="9" t="n"/>
      <c r="I191" s="10" t="n"/>
      <c r="J191" s="5" t="n"/>
    </row>
    <row r="192" ht="15.75" customHeight="1">
      <c r="A192" s="13" t="inlineStr">
        <is>
          <t>FECHA</t>
        </is>
      </c>
      <c r="B192" s="13" t="inlineStr">
        <is>
          <t>CIERRE DE CAJA</t>
        </is>
      </c>
      <c r="C192" s="13" t="inlineStr">
        <is>
          <t>IMPORTE</t>
        </is>
      </c>
      <c r="D192" s="28" t="n"/>
      <c r="E192" s="14" t="n"/>
      <c r="H192" s="9" t="n"/>
      <c r="I192" s="10" t="n"/>
      <c r="J192" s="5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24/01/2023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98" t="inlineStr">
        <is>
          <t>Cierre Caja</t>
        </is>
      </c>
      <c r="B197" s="98" t="inlineStr">
        <is>
          <t>Fecha</t>
        </is>
      </c>
      <c r="C197" s="98" t="inlineStr">
        <is>
          <t>Cajero</t>
        </is>
      </c>
      <c r="D197" s="98" t="inlineStr">
        <is>
          <t>Nro Voucher</t>
        </is>
      </c>
      <c r="E197" s="98" t="inlineStr">
        <is>
          <t>Nro Cuenta</t>
        </is>
      </c>
      <c r="F197" s="98" t="inlineStr">
        <is>
          <t>Tipo Ingreso</t>
        </is>
      </c>
      <c r="G197" s="99" t="n"/>
      <c r="H197" s="100" t="n"/>
      <c r="I197" s="98" t="inlineStr">
        <is>
          <t>TIPO DE INGRESO</t>
        </is>
      </c>
      <c r="J197" s="98" t="inlineStr">
        <is>
          <t>Cobrador</t>
        </is>
      </c>
    </row>
    <row r="198">
      <c r="A198" s="101" t="n"/>
      <c r="B198" s="101" t="n"/>
      <c r="C198" s="101" t="n"/>
      <c r="D198" s="101" t="n"/>
      <c r="E198" s="101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101" t="n"/>
      <c r="J198" s="101" t="n"/>
    </row>
    <row r="199">
      <c r="A199" s="5" t="inlineStr">
        <is>
          <t>CCAJ-SR24/18/23</t>
        </is>
      </c>
      <c r="B199" s="6" t="n">
        <v>44950.79818310186</v>
      </c>
      <c r="C199" s="5" t="inlineStr">
        <is>
          <t>3406 MARCIAL ZELAYA VARGAS</t>
        </is>
      </c>
      <c r="D199" s="7" t="n"/>
      <c r="E199" s="8" t="n"/>
      <c r="F199" s="9" t="n">
        <v>4274.45</v>
      </c>
      <c r="I199" s="10" t="inlineStr">
        <is>
          <t>EFECTIVO</t>
        </is>
      </c>
      <c r="J199" s="8" t="inlineStr">
        <is>
          <t>3406 MARCIAL ZELAYA VARGAS</t>
        </is>
      </c>
    </row>
    <row r="200">
      <c r="A200" s="11" t="inlineStr">
        <is>
          <t>SAP</t>
        </is>
      </c>
      <c r="B200" s="3" t="n"/>
      <c r="C200" s="3" t="n"/>
      <c r="D200" s="7" t="n"/>
      <c r="E200" s="8" t="n"/>
      <c r="H200" s="9" t="n"/>
      <c r="I200" s="10" t="n"/>
      <c r="J200" s="5" t="n"/>
    </row>
    <row r="201" ht="15.75" customHeight="1">
      <c r="A201" s="13" t="inlineStr">
        <is>
          <t>FECHA</t>
        </is>
      </c>
      <c r="B201" s="13" t="inlineStr">
        <is>
          <t>CIERRE DE CAJA</t>
        </is>
      </c>
      <c r="C201" s="13" t="inlineStr">
        <is>
          <t>IMPORTE</t>
        </is>
      </c>
      <c r="D201" s="69" t="n">
        <v>112649473</v>
      </c>
      <c r="E201" s="14" t="n">
        <v>112651361</v>
      </c>
      <c r="H201" s="9" t="n"/>
      <c r="I201" s="10" t="n"/>
      <c r="J201" s="5" t="n"/>
    </row>
    <row r="202">
      <c r="A202" s="5" t="n"/>
      <c r="B202" s="6" t="n"/>
      <c r="C202" s="5" t="n"/>
      <c r="D202" s="35" t="inlineStr">
        <is>
          <t>BOOT</t>
        </is>
      </c>
      <c r="E202" s="8" t="n"/>
      <c r="H202" s="9" t="n"/>
      <c r="I202" s="10" t="n"/>
      <c r="J202" s="5" t="n"/>
    </row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25/01/2023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98" t="inlineStr">
        <is>
          <t>Cierre Caja</t>
        </is>
      </c>
      <c r="B206" s="98" t="inlineStr">
        <is>
          <t>Fecha</t>
        </is>
      </c>
      <c r="C206" s="98" t="inlineStr">
        <is>
          <t>Cajero</t>
        </is>
      </c>
      <c r="D206" s="98" t="inlineStr">
        <is>
          <t>Nro Voucher</t>
        </is>
      </c>
      <c r="E206" s="98" t="inlineStr">
        <is>
          <t>Nro Cuenta</t>
        </is>
      </c>
      <c r="F206" s="98" t="inlineStr">
        <is>
          <t>Tipo Ingreso</t>
        </is>
      </c>
      <c r="G206" s="99" t="n"/>
      <c r="H206" s="100" t="n"/>
      <c r="I206" s="98" t="inlineStr">
        <is>
          <t>TIPO DE INGRESO</t>
        </is>
      </c>
      <c r="J206" s="98" t="inlineStr">
        <is>
          <t>Cobrador</t>
        </is>
      </c>
    </row>
    <row r="207">
      <c r="A207" s="101" t="n"/>
      <c r="B207" s="101" t="n"/>
      <c r="C207" s="101" t="n"/>
      <c r="D207" s="101" t="n"/>
      <c r="E207" s="101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101" t="n"/>
      <c r="J207" s="101" t="n"/>
    </row>
    <row r="208">
      <c r="A208" s="5" t="inlineStr">
        <is>
          <t>CCAJ-SR24/19/23</t>
        </is>
      </c>
      <c r="B208" s="6" t="n">
        <v>44951.7966902662</v>
      </c>
      <c r="C208" s="5" t="inlineStr">
        <is>
          <t>3406 MARCIAL ZELAYA VARGAS</t>
        </is>
      </c>
      <c r="D208" s="7" t="n"/>
      <c r="E208" s="8" t="n"/>
      <c r="F208" s="9" t="n">
        <v>3121.09</v>
      </c>
      <c r="I208" s="10" t="inlineStr">
        <is>
          <t>EFECTIVO</t>
        </is>
      </c>
      <c r="J208" s="8" t="inlineStr">
        <is>
          <t>3406 MARCIAL ZELAYA VARGAS</t>
        </is>
      </c>
    </row>
    <row r="209">
      <c r="A209" s="11" t="inlineStr">
        <is>
          <t>SAP</t>
        </is>
      </c>
      <c r="B209" s="3" t="n"/>
      <c r="C209" s="3" t="n"/>
      <c r="D209" s="7" t="n"/>
      <c r="E209" s="8" t="n"/>
      <c r="H209" s="9" t="n"/>
      <c r="I209" s="10" t="n"/>
      <c r="J209" s="5" t="n"/>
    </row>
    <row r="210" ht="15.75" customHeight="1">
      <c r="A210" s="13" t="inlineStr">
        <is>
          <t>FECHA</t>
        </is>
      </c>
      <c r="B210" s="13" t="inlineStr">
        <is>
          <t>CIERRE DE CAJA</t>
        </is>
      </c>
      <c r="C210" s="13" t="inlineStr">
        <is>
          <t>IMPORTE</t>
        </is>
      </c>
      <c r="D210" s="69" t="n">
        <v>112659401</v>
      </c>
      <c r="E210" s="14" t="n">
        <v>112659604</v>
      </c>
      <c r="H210" s="9" t="n"/>
      <c r="I210" s="10" t="n"/>
      <c r="J210" s="5" t="n"/>
    </row>
    <row r="211">
      <c r="D211" s="35" t="inlineStr">
        <is>
          <t>BOOT</t>
        </is>
      </c>
    </row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26/01/2023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8" t="inlineStr">
        <is>
          <t>Cierre Caja</t>
        </is>
      </c>
      <c r="B215" s="98" t="inlineStr">
        <is>
          <t>Fecha</t>
        </is>
      </c>
      <c r="C215" s="98" t="inlineStr">
        <is>
          <t>Cajero</t>
        </is>
      </c>
      <c r="D215" s="98" t="inlineStr">
        <is>
          <t>Nro Voucher</t>
        </is>
      </c>
      <c r="E215" s="98" t="inlineStr">
        <is>
          <t>Nro Cuenta</t>
        </is>
      </c>
      <c r="F215" s="98" t="inlineStr">
        <is>
          <t>Tipo Ingreso</t>
        </is>
      </c>
      <c r="G215" s="99" t="n"/>
      <c r="H215" s="100" t="n"/>
      <c r="I215" s="98" t="inlineStr">
        <is>
          <t>TIPO DE INGRESO</t>
        </is>
      </c>
      <c r="J215" s="98" t="inlineStr">
        <is>
          <t>Cobrador</t>
        </is>
      </c>
    </row>
    <row r="216">
      <c r="A216" s="101" t="n"/>
      <c r="B216" s="101" t="n"/>
      <c r="C216" s="101" t="n"/>
      <c r="D216" s="101" t="n"/>
      <c r="E216" s="101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101" t="n"/>
      <c r="J216" s="101" t="n"/>
    </row>
    <row r="217">
      <c r="A217" s="5" t="inlineStr">
        <is>
          <t>CCAJ-SR24/20/23</t>
        </is>
      </c>
      <c r="B217" s="6" t="n">
        <v>44952.79571967592</v>
      </c>
      <c r="C217" s="5" t="inlineStr">
        <is>
          <t>3406 MARCIAL ZELAYA VARGAS</t>
        </is>
      </c>
      <c r="D217" s="7" t="n"/>
      <c r="E217" s="8" t="n"/>
      <c r="F217" s="9" t="n">
        <v>2738</v>
      </c>
      <c r="I217" s="10" t="inlineStr">
        <is>
          <t>EFECTIVO</t>
        </is>
      </c>
      <c r="J217" s="8" t="inlineStr">
        <is>
          <t>3406 MARCIAL ZELAYA VARGAS</t>
        </is>
      </c>
    </row>
    <row r="218">
      <c r="A218" s="5" t="inlineStr">
        <is>
          <t>CCAJ-SR24/20/23</t>
        </is>
      </c>
      <c r="B218" s="6" t="n">
        <v>44952.79571967592</v>
      </c>
      <c r="C218" s="5" t="inlineStr">
        <is>
          <t>3406 MARCIAL ZELAYA VARGAS</t>
        </is>
      </c>
      <c r="D218" s="7" t="n"/>
      <c r="E218" s="8" t="n"/>
      <c r="H218" s="9" t="n">
        <v>226</v>
      </c>
      <c r="I218" s="10" t="inlineStr">
        <is>
          <t>CÓDIGO QR</t>
        </is>
      </c>
      <c r="J218" s="8" t="inlineStr">
        <is>
          <t>3406 MARCIAL ZELAYA VARGAS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28" t="n">
        <v>112672306</v>
      </c>
      <c r="E220" s="14" t="n">
        <v>112672379</v>
      </c>
      <c r="H220" s="9" t="n"/>
      <c r="I220" s="10" t="n"/>
      <c r="J220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27/01/2023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98" t="inlineStr">
        <is>
          <t>Cierre Caja</t>
        </is>
      </c>
      <c r="B225" s="98" t="inlineStr">
        <is>
          <t>Fecha</t>
        </is>
      </c>
      <c r="C225" s="98" t="inlineStr">
        <is>
          <t>Cajero</t>
        </is>
      </c>
      <c r="D225" s="98" t="inlineStr">
        <is>
          <t>Nro Voucher</t>
        </is>
      </c>
      <c r="E225" s="98" t="inlineStr">
        <is>
          <t>Nro Cuenta</t>
        </is>
      </c>
      <c r="F225" s="98" t="inlineStr">
        <is>
          <t>Tipo Ingreso</t>
        </is>
      </c>
      <c r="G225" s="99" t="n"/>
      <c r="H225" s="100" t="n"/>
      <c r="I225" s="98" t="inlineStr">
        <is>
          <t>TIPO DE INGRESO</t>
        </is>
      </c>
      <c r="J225" s="98" t="inlineStr">
        <is>
          <t>Cobrador</t>
        </is>
      </c>
    </row>
    <row r="226">
      <c r="A226" s="101" t="n"/>
      <c r="B226" s="101" t="n"/>
      <c r="C226" s="101" t="n"/>
      <c r="D226" s="101" t="n"/>
      <c r="E226" s="101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101" t="n"/>
      <c r="J226" s="101" t="n"/>
    </row>
    <row r="227">
      <c r="A227" s="5" t="inlineStr">
        <is>
          <t>CCAJ-SR24/21/23</t>
        </is>
      </c>
      <c r="B227" s="6" t="n">
        <v>44953.80003611111</v>
      </c>
      <c r="C227" s="5" t="inlineStr">
        <is>
          <t>3406 MARCIAL ZELAYA VARGAS</t>
        </is>
      </c>
      <c r="D227" s="7" t="n"/>
      <c r="E227" s="8" t="n"/>
      <c r="F227" s="9" t="n">
        <v>3464.61</v>
      </c>
      <c r="I227" s="10" t="inlineStr">
        <is>
          <t>EFECTIVO</t>
        </is>
      </c>
      <c r="J227" s="8" t="inlineStr">
        <is>
          <t>3406 MARCIAL ZELAYA VARGAS</t>
        </is>
      </c>
    </row>
    <row r="228">
      <c r="A228" s="11" t="inlineStr">
        <is>
          <t>SAP</t>
        </is>
      </c>
      <c r="B228" s="3" t="n"/>
      <c r="C228" s="3" t="n"/>
      <c r="E228" s="8" t="n"/>
      <c r="H228" s="9" t="n"/>
      <c r="I228" s="5" t="n"/>
      <c r="J228" s="8" t="n"/>
    </row>
    <row r="229" ht="15.75" customHeight="1">
      <c r="A229" s="13" t="inlineStr">
        <is>
          <t>FECHA</t>
        </is>
      </c>
      <c r="B229" s="13" t="inlineStr">
        <is>
          <t>CIERRE DE CAJA</t>
        </is>
      </c>
      <c r="C229" s="13" t="inlineStr">
        <is>
          <t>IMPORTE</t>
        </is>
      </c>
      <c r="D229" s="55" t="n">
        <v>112672416</v>
      </c>
      <c r="E229" s="14" t="n">
        <v>112672417</v>
      </c>
      <c r="H229" s="9" t="n"/>
      <c r="I229" s="5" t="n"/>
      <c r="J229" s="8" t="n"/>
    </row>
    <row r="230" ht="15.75" customHeight="1">
      <c r="A230" s="5" t="n"/>
      <c r="B230" s="6" t="n"/>
      <c r="C230" s="5" t="n"/>
      <c r="D230" s="28" t="n"/>
      <c r="H230" s="9" t="n"/>
      <c r="I230" s="5" t="n"/>
      <c r="J230" s="8" t="n"/>
    </row>
    <row r="231">
      <c r="A231" s="5" t="n"/>
      <c r="B231" s="6" t="n"/>
      <c r="C231" s="5" t="n"/>
      <c r="D231" s="7" t="n"/>
      <c r="E231" s="8" t="n"/>
      <c r="H231" s="9" t="n"/>
      <c r="I231" s="5" t="n"/>
      <c r="J231" s="8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28/01/2023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98" t="inlineStr">
        <is>
          <t>Cierre Caja</t>
        </is>
      </c>
      <c r="B234" s="98" t="inlineStr">
        <is>
          <t>Fecha</t>
        </is>
      </c>
      <c r="C234" s="98" t="inlineStr">
        <is>
          <t>Cajero</t>
        </is>
      </c>
      <c r="D234" s="98" t="inlineStr">
        <is>
          <t>Nro Voucher</t>
        </is>
      </c>
      <c r="E234" s="98" t="inlineStr">
        <is>
          <t>Nro Cuenta</t>
        </is>
      </c>
      <c r="F234" s="98" t="inlineStr">
        <is>
          <t>Tipo Ingreso</t>
        </is>
      </c>
      <c r="G234" s="99" t="n"/>
      <c r="H234" s="100" t="n"/>
      <c r="I234" s="98" t="inlineStr">
        <is>
          <t>TIPO DE INGRESO</t>
        </is>
      </c>
      <c r="J234" s="98" t="inlineStr">
        <is>
          <t>Cobrador</t>
        </is>
      </c>
    </row>
    <row r="235">
      <c r="A235" s="101" t="n"/>
      <c r="B235" s="101" t="n"/>
      <c r="C235" s="101" t="n"/>
      <c r="D235" s="101" t="n"/>
      <c r="E235" s="101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101" t="n"/>
      <c r="J235" s="101" t="n"/>
    </row>
    <row r="236">
      <c r="A236" s="5" t="inlineStr">
        <is>
          <t>CCAJ-SR24/22/23</t>
        </is>
      </c>
      <c r="B236" s="6" t="n">
        <v>44954.58987920139</v>
      </c>
      <c r="C236" s="5" t="inlineStr">
        <is>
          <t>3406 MARCIAL ZELAYA VARGAS</t>
        </is>
      </c>
      <c r="D236" s="7" t="n"/>
      <c r="E236" s="8" t="n"/>
      <c r="F236" s="9" t="n">
        <v>1650.31</v>
      </c>
      <c r="I236" s="10" t="inlineStr">
        <is>
          <t>EFECTIVO</t>
        </is>
      </c>
      <c r="J236" s="8" t="inlineStr">
        <is>
          <t>3406 MARCIAL ZELAYA VARGAS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5" t="n"/>
      <c r="J237" s="8" t="n"/>
    </row>
    <row r="238" ht="15.75" customHeight="1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28" t="n">
        <v>112673681</v>
      </c>
      <c r="E238" s="14" t="n">
        <v>112681918</v>
      </c>
      <c r="H238" s="9" t="n"/>
      <c r="I238" s="5" t="n"/>
      <c r="J238" s="8" t="n"/>
    </row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30/01/2023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8" t="inlineStr">
        <is>
          <t>Cierre Caja</t>
        </is>
      </c>
      <c r="B243" s="98" t="inlineStr">
        <is>
          <t>Fecha</t>
        </is>
      </c>
      <c r="C243" s="98" t="inlineStr">
        <is>
          <t>Cajero</t>
        </is>
      </c>
      <c r="D243" s="98" t="inlineStr">
        <is>
          <t>Nro Voucher</t>
        </is>
      </c>
      <c r="E243" s="98" t="inlineStr">
        <is>
          <t>Nro Cuenta</t>
        </is>
      </c>
      <c r="F243" s="98" t="inlineStr">
        <is>
          <t>Tipo Ingreso</t>
        </is>
      </c>
      <c r="G243" s="99" t="n"/>
      <c r="H243" s="100" t="n"/>
      <c r="I243" s="98" t="inlineStr">
        <is>
          <t>TIPO DE INGRESO</t>
        </is>
      </c>
      <c r="J243" s="98" t="inlineStr">
        <is>
          <t>Cobrador</t>
        </is>
      </c>
    </row>
    <row r="244">
      <c r="A244" s="101" t="n"/>
      <c r="B244" s="101" t="n"/>
      <c r="C244" s="101" t="n"/>
      <c r="D244" s="101" t="n"/>
      <c r="E244" s="101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101" t="n"/>
      <c r="J244" s="101" t="n"/>
    </row>
    <row r="245">
      <c r="A245" s="5" t="inlineStr">
        <is>
          <t>CCAJ-SR24/23/23</t>
        </is>
      </c>
      <c r="B245" s="6" t="n">
        <v>44956.79857539352</v>
      </c>
      <c r="C245" s="5" t="inlineStr">
        <is>
          <t>3406 MARCIAL ZELAYA VARGAS</t>
        </is>
      </c>
      <c r="D245" s="7" t="n"/>
      <c r="E245" s="8" t="n"/>
      <c r="F245" s="9" t="n">
        <v>3723.26</v>
      </c>
      <c r="I245" s="10" t="inlineStr">
        <is>
          <t>EFECTIVO</t>
        </is>
      </c>
      <c r="J245" s="8" t="inlineStr">
        <is>
          <t>3406 MARCIAL ZELAYA VARGAS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G246" s="9" t="n"/>
      <c r="I246" s="10" t="n"/>
      <c r="J246" s="8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>
        <v>112691575</v>
      </c>
      <c r="E247" s="14" t="n">
        <v>112691884</v>
      </c>
      <c r="G247" s="9" t="n"/>
      <c r="I247" s="10" t="n"/>
      <c r="J247" s="8" t="n"/>
    </row>
    <row r="248" ht="15.75" customHeight="1">
      <c r="D248" s="69" t="n">
        <v>112691648</v>
      </c>
      <c r="E248" s="34" t="n">
        <v>112691853</v>
      </c>
      <c r="F248" s="35" t="inlineStr">
        <is>
          <t>REV</t>
        </is>
      </c>
    </row>
    <row r="249">
      <c r="A249" s="17" t="inlineStr">
        <is>
          <t>reversion debido a que el Boot 5 realizo doble traslado</t>
        </is>
      </c>
      <c r="B249" s="17" t="n"/>
      <c r="C249" s="17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31/01/2023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98" t="inlineStr">
        <is>
          <t>Cierre Caja</t>
        </is>
      </c>
      <c r="B253" s="98" t="inlineStr">
        <is>
          <t>Fecha</t>
        </is>
      </c>
      <c r="C253" s="98" t="inlineStr">
        <is>
          <t>Cajero</t>
        </is>
      </c>
      <c r="D253" s="98" t="inlineStr">
        <is>
          <t>Nro Voucher</t>
        </is>
      </c>
      <c r="E253" s="98" t="inlineStr">
        <is>
          <t>Nro Cuenta</t>
        </is>
      </c>
      <c r="F253" s="98" t="inlineStr">
        <is>
          <t>Tipo Ingreso</t>
        </is>
      </c>
      <c r="G253" s="99" t="n"/>
      <c r="H253" s="100" t="n"/>
      <c r="I253" s="98" t="inlineStr">
        <is>
          <t>TIPO DE INGRESO</t>
        </is>
      </c>
      <c r="J253" s="98" t="inlineStr">
        <is>
          <t>Cobrador</t>
        </is>
      </c>
    </row>
    <row r="254">
      <c r="A254" s="101" t="n"/>
      <c r="B254" s="101" t="n"/>
      <c r="C254" s="101" t="n"/>
      <c r="D254" s="101" t="n"/>
      <c r="E254" s="101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101" t="n"/>
      <c r="J254" s="101" t="n"/>
    </row>
    <row r="255">
      <c r="A255" s="5" t="inlineStr">
        <is>
          <t>CCAJ-SR24/24/23</t>
        </is>
      </c>
      <c r="B255" s="6" t="n">
        <v>44957.75348324074</v>
      </c>
      <c r="C255" s="5" t="inlineStr">
        <is>
          <t>3406 MARCIAL ZELAYA VARGAS</t>
        </is>
      </c>
      <c r="D255" s="10" t="n"/>
      <c r="E255" s="8" t="n"/>
      <c r="F255" s="9" t="n">
        <v>3219</v>
      </c>
      <c r="I255" s="10" t="inlineStr">
        <is>
          <t>EFECTIVO</t>
        </is>
      </c>
      <c r="J255" s="8" t="inlineStr">
        <is>
          <t>3406 MARCIAL ZELAYA VARGAS</t>
        </is>
      </c>
    </row>
    <row r="256">
      <c r="A256" s="11" t="inlineStr">
        <is>
          <t>SAP</t>
        </is>
      </c>
      <c r="B256" s="3" t="n"/>
      <c r="C256" s="3" t="n"/>
      <c r="D256" s="7" t="n"/>
      <c r="E256" s="8" t="n"/>
      <c r="G256" s="9" t="n"/>
      <c r="I256" s="10" t="n"/>
      <c r="J256" s="5" t="n"/>
    </row>
    <row r="257" ht="15.75" customHeight="1">
      <c r="A257" s="13" t="inlineStr">
        <is>
          <t>FECHA</t>
        </is>
      </c>
      <c r="B257" s="13" t="inlineStr">
        <is>
          <t>CIERRE DE CAJA</t>
        </is>
      </c>
      <c r="C257" s="13" t="inlineStr">
        <is>
          <t>IMPORTE</t>
        </is>
      </c>
      <c r="D257" s="69" t="n">
        <v>112692596</v>
      </c>
      <c r="E257" s="14" t="n">
        <v>112693141</v>
      </c>
      <c r="G257" s="9" t="n"/>
      <c r="I257" s="10" t="n"/>
      <c r="J257" s="5" t="n"/>
    </row>
    <row r="258">
      <c r="D258" s="35" t="inlineStr">
        <is>
          <t>BOOT</t>
        </is>
      </c>
    </row>
    <row r="260">
      <c r="A260" s="1" t="inlineStr">
        <is>
          <t>Cierre Caja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3" t="inlineStr">
        <is>
          <t>Del 01/02/2023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98" t="inlineStr">
        <is>
          <t>Cierre Caja</t>
        </is>
      </c>
      <c r="B262" s="98" t="inlineStr">
        <is>
          <t>Fecha</t>
        </is>
      </c>
      <c r="C262" s="98" t="inlineStr">
        <is>
          <t>Cajero</t>
        </is>
      </c>
      <c r="D262" s="98" t="inlineStr">
        <is>
          <t>Nro Voucher</t>
        </is>
      </c>
      <c r="E262" s="98" t="inlineStr">
        <is>
          <t>Nro Cuenta</t>
        </is>
      </c>
      <c r="F262" s="98" t="inlineStr">
        <is>
          <t>Tipo Ingreso</t>
        </is>
      </c>
      <c r="G262" s="99" t="n"/>
      <c r="H262" s="100" t="n"/>
      <c r="I262" s="98" t="inlineStr">
        <is>
          <t>TIPO DE INGRESO</t>
        </is>
      </c>
      <c r="J262" s="98" t="inlineStr">
        <is>
          <t>Cobrador</t>
        </is>
      </c>
    </row>
    <row r="263">
      <c r="A263" s="101" t="n"/>
      <c r="B263" s="101" t="n"/>
      <c r="C263" s="101" t="n"/>
      <c r="D263" s="101" t="n"/>
      <c r="E263" s="101" t="n"/>
      <c r="F263" s="4" t="inlineStr">
        <is>
          <t>EFECTIVO</t>
        </is>
      </c>
      <c r="G263" s="4" t="inlineStr">
        <is>
          <t>CHEQUE</t>
        </is>
      </c>
      <c r="H263" s="4" t="inlineStr">
        <is>
          <t>TRANSFERENCIA</t>
        </is>
      </c>
      <c r="I263" s="101" t="n"/>
      <c r="J263" s="101" t="n"/>
    </row>
    <row r="264">
      <c r="A264" s="5" t="inlineStr">
        <is>
          <t>CCAJ-SR24/25/23</t>
        </is>
      </c>
      <c r="B264" s="6" t="n">
        <v>44958.79599556713</v>
      </c>
      <c r="C264" s="5" t="inlineStr">
        <is>
          <t>3406 MARCIAL ZELAYA VARGAS</t>
        </is>
      </c>
      <c r="D264" s="7" t="n"/>
      <c r="E264" s="8" t="n"/>
      <c r="F264" s="9" t="n">
        <v>4174.52</v>
      </c>
      <c r="I264" s="10" t="inlineStr">
        <is>
          <t>EFECTIVO</t>
        </is>
      </c>
      <c r="J264" s="8" t="inlineStr">
        <is>
          <t>3406 MARCIAL ZELAYA VARGAS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H265" s="9" t="n"/>
      <c r="I265" s="10" t="n"/>
      <c r="J265" s="8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69" t="n">
        <v>112695144</v>
      </c>
      <c r="E266" s="14" t="n">
        <v>112695380</v>
      </c>
      <c r="H266" s="9" t="n"/>
      <c r="I266" s="10" t="n"/>
      <c r="J266" s="8" t="n"/>
    </row>
    <row r="267">
      <c r="A267" s="5" t="n"/>
      <c r="B267" s="6" t="n"/>
      <c r="C267" s="5" t="n"/>
      <c r="D267" s="35" t="inlineStr">
        <is>
          <t>BOOT</t>
        </is>
      </c>
      <c r="E267" s="8" t="n"/>
      <c r="H267" s="9" t="n"/>
      <c r="I267" s="10" t="n"/>
      <c r="J267" s="8" t="n"/>
    </row>
    <row r="269">
      <c r="A269" s="1" t="inlineStr">
        <is>
          <t>Cierre Caja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3" t="inlineStr">
        <is>
          <t>Del 02/02/2023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98" t="inlineStr">
        <is>
          <t>Cierre Caja</t>
        </is>
      </c>
      <c r="B271" s="98" t="inlineStr">
        <is>
          <t>Fecha</t>
        </is>
      </c>
      <c r="C271" s="98" t="inlineStr">
        <is>
          <t>Cajero</t>
        </is>
      </c>
      <c r="D271" s="98" t="inlineStr">
        <is>
          <t>Nro Voucher</t>
        </is>
      </c>
      <c r="E271" s="98" t="inlineStr">
        <is>
          <t>Nro Cuenta</t>
        </is>
      </c>
      <c r="F271" s="98" t="inlineStr">
        <is>
          <t>Tipo Ingreso</t>
        </is>
      </c>
      <c r="G271" s="99" t="n"/>
      <c r="H271" s="100" t="n"/>
      <c r="I271" s="98" t="inlineStr">
        <is>
          <t>TIPO DE INGRESO</t>
        </is>
      </c>
      <c r="J271" s="98" t="inlineStr">
        <is>
          <t>Cobrador</t>
        </is>
      </c>
    </row>
    <row r="272">
      <c r="A272" s="101" t="n"/>
      <c r="B272" s="101" t="n"/>
      <c r="C272" s="101" t="n"/>
      <c r="D272" s="101" t="n"/>
      <c r="E272" s="101" t="n"/>
      <c r="F272" s="4" t="inlineStr">
        <is>
          <t>EFECTIVO</t>
        </is>
      </c>
      <c r="G272" s="4" t="inlineStr">
        <is>
          <t>CHEQUE</t>
        </is>
      </c>
      <c r="H272" s="4" t="inlineStr">
        <is>
          <t>TRANSFERENCIA</t>
        </is>
      </c>
      <c r="I272" s="101" t="n"/>
      <c r="J272" s="101" t="n"/>
    </row>
    <row r="273">
      <c r="A273" s="5" t="inlineStr">
        <is>
          <t>CCAJ-SR24/26/23</t>
        </is>
      </c>
      <c r="B273" s="6" t="n">
        <v>44959.73852119213</v>
      </c>
      <c r="C273" s="5" t="inlineStr">
        <is>
          <t>3406 MARCIAL ZELAYA VARGAS</t>
        </is>
      </c>
      <c r="D273" s="7" t="n"/>
      <c r="E273" s="8" t="n"/>
      <c r="F273" s="9" t="n">
        <v>2275.15</v>
      </c>
      <c r="I273" s="10" t="inlineStr">
        <is>
          <t>EFECTIVO</t>
        </is>
      </c>
      <c r="J273" s="8" t="inlineStr">
        <is>
          <t>3406 MARCIAL ZELAYA VARGAS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H274" s="9" t="n"/>
      <c r="I274" s="10" t="n"/>
      <c r="J274" s="5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69" t="n">
        <v>112728649</v>
      </c>
      <c r="E275" s="14" t="n">
        <v>112729011</v>
      </c>
      <c r="H275" s="9" t="n"/>
      <c r="I275" s="10" t="n"/>
      <c r="J275" s="5" t="n"/>
    </row>
    <row r="276">
      <c r="D276" s="35" t="inlineStr">
        <is>
          <t>BOOT</t>
        </is>
      </c>
    </row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03/02/2023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98" t="inlineStr">
        <is>
          <t>Cierre Caja</t>
        </is>
      </c>
      <c r="B280" s="98" t="inlineStr">
        <is>
          <t>Fecha</t>
        </is>
      </c>
      <c r="C280" s="98" t="inlineStr">
        <is>
          <t>Cajero</t>
        </is>
      </c>
      <c r="D280" s="98" t="inlineStr">
        <is>
          <t>Nro Voucher</t>
        </is>
      </c>
      <c r="E280" s="98" t="inlineStr">
        <is>
          <t>Nro Cuenta</t>
        </is>
      </c>
      <c r="F280" s="98" t="inlineStr">
        <is>
          <t>Tipo Ingreso</t>
        </is>
      </c>
      <c r="G280" s="99" t="n"/>
      <c r="H280" s="100" t="n"/>
      <c r="I280" s="98" t="inlineStr">
        <is>
          <t>TIPO DE INGRESO</t>
        </is>
      </c>
      <c r="J280" s="98" t="inlineStr">
        <is>
          <t>Cobrador</t>
        </is>
      </c>
    </row>
    <row r="281">
      <c r="A281" s="101" t="n"/>
      <c r="B281" s="101" t="n"/>
      <c r="C281" s="101" t="n"/>
      <c r="D281" s="101" t="n"/>
      <c r="E281" s="101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101" t="n"/>
      <c r="J281" s="101" t="n"/>
    </row>
    <row r="282">
      <c r="A282" s="5" t="inlineStr">
        <is>
          <t>CCAJ-SR24/27/23</t>
        </is>
      </c>
      <c r="B282" s="6" t="n">
        <v>44960.79666583333</v>
      </c>
      <c r="C282" s="5" t="inlineStr">
        <is>
          <t>3406 MARCIAL ZELAYA VARGAS</t>
        </is>
      </c>
      <c r="D282" s="7" t="n"/>
      <c r="E282" s="8" t="n"/>
      <c r="F282" s="9" t="n">
        <v>2785.4</v>
      </c>
      <c r="I282" s="10" t="inlineStr">
        <is>
          <t>EFECTIVO</t>
        </is>
      </c>
      <c r="J282" s="8" t="inlineStr">
        <is>
          <t>3406 MARCIAL ZELAYA VARGAS</t>
        </is>
      </c>
    </row>
    <row r="283">
      <c r="A283" s="11" t="inlineStr">
        <is>
          <t>SAP</t>
        </is>
      </c>
      <c r="B283" s="3" t="n"/>
      <c r="C283" s="3" t="n"/>
      <c r="D283" s="7" t="n"/>
      <c r="E283" s="8" t="n"/>
      <c r="H283" s="9" t="n"/>
      <c r="I283" s="10" t="n"/>
      <c r="J283" s="5" t="n"/>
    </row>
    <row r="284" ht="15.75" customHeight="1">
      <c r="A284" s="13" t="inlineStr">
        <is>
          <t>FECHA</t>
        </is>
      </c>
      <c r="B284" s="13" t="inlineStr">
        <is>
          <t>CIERRE DE CAJA</t>
        </is>
      </c>
      <c r="C284" s="13" t="inlineStr">
        <is>
          <t>IMPORTE</t>
        </is>
      </c>
      <c r="D284" s="69" t="n">
        <v>112728718</v>
      </c>
      <c r="E284" s="14" t="n">
        <v>112729012</v>
      </c>
      <c r="H284" s="9" t="n"/>
      <c r="I284" s="10" t="n"/>
      <c r="J284" s="5" t="n"/>
    </row>
    <row r="285">
      <c r="A285" s="5" t="n"/>
      <c r="B285" s="6" t="n"/>
      <c r="C285" s="5" t="n"/>
      <c r="D285" s="35" t="inlineStr">
        <is>
          <t>BOOT</t>
        </is>
      </c>
      <c r="E285" s="8" t="n"/>
      <c r="H285" s="9" t="n"/>
      <c r="I285" s="10" t="n"/>
      <c r="J285" s="5" t="n"/>
    </row>
    <row r="286">
      <c r="A286" s="5" t="n"/>
      <c r="B286" s="6" t="n"/>
      <c r="C286" s="5" t="n"/>
      <c r="D286" s="7" t="n"/>
      <c r="E286" s="8" t="n"/>
      <c r="H286" s="9" t="n"/>
      <c r="I286" s="10" t="n"/>
      <c r="J286" s="5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04/02/2023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98" t="inlineStr">
        <is>
          <t>Cierre Caja</t>
        </is>
      </c>
      <c r="B289" s="98" t="inlineStr">
        <is>
          <t>Fecha</t>
        </is>
      </c>
      <c r="C289" s="98" t="inlineStr">
        <is>
          <t>Cajero</t>
        </is>
      </c>
      <c r="D289" s="98" t="inlineStr">
        <is>
          <t>Nro Voucher</t>
        </is>
      </c>
      <c r="E289" s="98" t="inlineStr">
        <is>
          <t>Nro Cuenta</t>
        </is>
      </c>
      <c r="F289" s="98" t="inlineStr">
        <is>
          <t>Tipo Ingreso</t>
        </is>
      </c>
      <c r="G289" s="99" t="n"/>
      <c r="H289" s="100" t="n"/>
      <c r="I289" s="98" t="inlineStr">
        <is>
          <t>TIPO DE INGRESO</t>
        </is>
      </c>
      <c r="J289" s="98" t="inlineStr">
        <is>
          <t>Cobrador</t>
        </is>
      </c>
    </row>
    <row r="290">
      <c r="A290" s="101" t="n"/>
      <c r="B290" s="101" t="n"/>
      <c r="C290" s="101" t="n"/>
      <c r="D290" s="101" t="n"/>
      <c r="E290" s="101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101" t="n"/>
      <c r="J290" s="101" t="n"/>
    </row>
    <row r="291">
      <c r="A291" s="5" t="inlineStr">
        <is>
          <t>CCAJ-SR24/28/23</t>
        </is>
      </c>
      <c r="B291" s="6" t="n">
        <v>44961.58889601852</v>
      </c>
      <c r="C291" s="5" t="inlineStr">
        <is>
          <t>3406 MARCIAL ZELAYA VARGAS</t>
        </is>
      </c>
      <c r="D291" s="7" t="n"/>
      <c r="E291" s="8" t="n"/>
      <c r="F291" s="9" t="n">
        <v>1826.32</v>
      </c>
      <c r="I291" s="10" t="inlineStr">
        <is>
          <t>EFECTIVO</t>
        </is>
      </c>
      <c r="J291" s="8" t="inlineStr">
        <is>
          <t>3406 MARCIAL ZELAYA VARGAS</t>
        </is>
      </c>
    </row>
    <row r="292">
      <c r="A292" s="11" t="inlineStr">
        <is>
          <t>SAP</t>
        </is>
      </c>
      <c r="B292" s="3" t="n"/>
      <c r="C292" s="3" t="n"/>
      <c r="D292" s="7" t="n"/>
      <c r="E292" s="8" t="n"/>
      <c r="H292" s="9" t="n"/>
      <c r="I292" s="10" t="n"/>
      <c r="J292" s="5" t="n"/>
    </row>
    <row r="293" ht="15.75" customHeight="1">
      <c r="A293" s="13" t="inlineStr">
        <is>
          <t>FECHA</t>
        </is>
      </c>
      <c r="B293" s="13" t="inlineStr">
        <is>
          <t>CIERRE DE CAJA</t>
        </is>
      </c>
      <c r="C293" s="13" t="inlineStr">
        <is>
          <t>IMPORTE</t>
        </is>
      </c>
      <c r="D293" s="69" t="n">
        <v>112728621</v>
      </c>
      <c r="E293" s="14" t="n">
        <v>112729013</v>
      </c>
      <c r="H293" s="9" t="n"/>
      <c r="I293" s="10" t="n"/>
      <c r="J293" s="5" t="n"/>
    </row>
    <row r="294">
      <c r="D294" s="35" t="inlineStr">
        <is>
          <t>BOOT</t>
        </is>
      </c>
    </row>
    <row r="296">
      <c r="A296" s="1" t="inlineStr">
        <is>
          <t>Cierre Caja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3" t="inlineStr">
        <is>
          <t>Del 06/02/2023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98" t="inlineStr">
        <is>
          <t>Cierre Caja</t>
        </is>
      </c>
      <c r="B298" s="98" t="inlineStr">
        <is>
          <t>Fecha</t>
        </is>
      </c>
      <c r="C298" s="98" t="inlineStr">
        <is>
          <t>Cajero</t>
        </is>
      </c>
      <c r="D298" s="98" t="inlineStr">
        <is>
          <t>Nro Voucher</t>
        </is>
      </c>
      <c r="E298" s="98" t="inlineStr">
        <is>
          <t>Nro Cuenta</t>
        </is>
      </c>
      <c r="F298" s="98" t="inlineStr">
        <is>
          <t>Tipo Ingreso</t>
        </is>
      </c>
      <c r="G298" s="99" t="n"/>
      <c r="H298" s="100" t="n"/>
      <c r="I298" s="98" t="inlineStr">
        <is>
          <t>TIPO DE INGRESO</t>
        </is>
      </c>
      <c r="J298" s="98" t="inlineStr">
        <is>
          <t>Cobrador</t>
        </is>
      </c>
    </row>
    <row r="299">
      <c r="A299" s="101" t="n"/>
      <c r="B299" s="101" t="n"/>
      <c r="C299" s="101" t="n"/>
      <c r="D299" s="101" t="n"/>
      <c r="E299" s="101" t="n"/>
      <c r="F299" s="4" t="inlineStr">
        <is>
          <t>EFECTIVO</t>
        </is>
      </c>
      <c r="G299" s="4" t="inlineStr">
        <is>
          <t>CHEQUE</t>
        </is>
      </c>
      <c r="H299" s="4" t="inlineStr">
        <is>
          <t>TRANSFERENCIA</t>
        </is>
      </c>
      <c r="I299" s="101" t="n"/>
      <c r="J299" s="101" t="n"/>
    </row>
    <row r="300">
      <c r="A300" s="5" t="inlineStr">
        <is>
          <t>CCAJ-SR24/29/23</t>
        </is>
      </c>
      <c r="B300" s="6" t="n">
        <v>44963.79804574074</v>
      </c>
      <c r="C300" s="5" t="inlineStr">
        <is>
          <t>3406 MARCIAL ZELAYA VARGAS</t>
        </is>
      </c>
      <c r="D300" s="7" t="n"/>
      <c r="E300" s="8" t="n"/>
      <c r="F300" s="9" t="n">
        <v>4346.39</v>
      </c>
      <c r="I300" s="10" t="inlineStr">
        <is>
          <t>EFECTIVO</t>
        </is>
      </c>
      <c r="J300" s="8" t="inlineStr">
        <is>
          <t>3406 MARCIAL ZELAYA VARGAS</t>
        </is>
      </c>
    </row>
    <row r="301">
      <c r="A301" s="5" t="inlineStr">
        <is>
          <t>CCAJ-SR24/29/23</t>
        </is>
      </c>
      <c r="B301" s="6" t="n">
        <v>44963.79804574074</v>
      </c>
      <c r="C301" s="5" t="inlineStr">
        <is>
          <t>3406 MARCIAL ZELAYA VARGAS</t>
        </is>
      </c>
      <c r="D301" s="7" t="n"/>
      <c r="E301" s="8" t="n"/>
      <c r="H301" s="9" t="n">
        <v>110</v>
      </c>
      <c r="I301" s="5" t="inlineStr">
        <is>
          <t>TARJETA DE DÉBITO/CRÉDI</t>
        </is>
      </c>
      <c r="J301" s="8" t="inlineStr">
        <is>
          <t>3406 MARCIAL ZELAYA VARGAS</t>
        </is>
      </c>
    </row>
    <row r="302">
      <c r="A302" s="5" t="inlineStr">
        <is>
          <t>CCAJ-SR24/29/23</t>
        </is>
      </c>
      <c r="B302" s="6" t="n">
        <v>44963.79804574074</v>
      </c>
      <c r="C302" s="5" t="inlineStr">
        <is>
          <t>3406 MARCIAL ZELAYA VARGAS</t>
        </is>
      </c>
      <c r="D302" s="7" t="n"/>
      <c r="E302" s="8" t="n"/>
      <c r="H302" s="9" t="n">
        <v>12.2</v>
      </c>
      <c r="I302" s="10" t="inlineStr">
        <is>
          <t>CÓDIGO QR</t>
        </is>
      </c>
      <c r="J302" s="8" t="inlineStr">
        <is>
          <t>3406 MARCIAL ZELAYA VARGAS</t>
        </is>
      </c>
    </row>
    <row r="303">
      <c r="A303" s="11" t="inlineStr">
        <is>
          <t>SAP</t>
        </is>
      </c>
      <c r="B303" s="3" t="n"/>
      <c r="C303" s="3" t="n"/>
      <c r="D303" s="7" t="n"/>
      <c r="E303" s="8" t="n"/>
      <c r="H303" s="9" t="n"/>
      <c r="I303" s="10" t="n"/>
      <c r="J303" s="5" t="n"/>
    </row>
    <row r="304">
      <c r="A304" s="13" t="inlineStr">
        <is>
          <t>FECHA</t>
        </is>
      </c>
      <c r="B304" s="13" t="inlineStr">
        <is>
          <t>CIERRE DE CAJA</t>
        </is>
      </c>
      <c r="C304" s="13" t="inlineStr">
        <is>
          <t>IMPORTE</t>
        </is>
      </c>
      <c r="D304" s="7" t="n"/>
      <c r="E304" s="8" t="n"/>
      <c r="H304" s="9" t="n"/>
      <c r="I304" s="10" t="n"/>
      <c r="J304" s="5" t="n"/>
    </row>
  </sheetData>
  <mergeCells count="256">
    <mergeCell ref="I280:I281"/>
    <mergeCell ref="J280:J281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80:A281"/>
    <mergeCell ref="B280:B281"/>
    <mergeCell ref="C280:C281"/>
    <mergeCell ref="D280:D281"/>
    <mergeCell ref="E280:E281"/>
    <mergeCell ref="F280:H280"/>
    <mergeCell ref="A271:A272"/>
    <mergeCell ref="B271:B272"/>
    <mergeCell ref="C271:C272"/>
    <mergeCell ref="D271:D272"/>
    <mergeCell ref="E271:E272"/>
    <mergeCell ref="F271:H271"/>
    <mergeCell ref="I271:I272"/>
    <mergeCell ref="J271:J272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I225:I226"/>
    <mergeCell ref="J225:J226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225:A226"/>
    <mergeCell ref="B225:B226"/>
    <mergeCell ref="C225:C226"/>
    <mergeCell ref="D225:D226"/>
    <mergeCell ref="E225:E226"/>
    <mergeCell ref="F225:H225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169:I170"/>
    <mergeCell ref="J169:J170"/>
    <mergeCell ref="A179:A180"/>
    <mergeCell ref="B179:B180"/>
    <mergeCell ref="C179:C180"/>
    <mergeCell ref="D179:D180"/>
    <mergeCell ref="E179:E180"/>
    <mergeCell ref="F179:H179"/>
    <mergeCell ref="I179:I180"/>
    <mergeCell ref="J179:J180"/>
    <mergeCell ref="A169:A170"/>
    <mergeCell ref="B169:B170"/>
    <mergeCell ref="C169:C170"/>
    <mergeCell ref="D169:D170"/>
    <mergeCell ref="E169:E170"/>
    <mergeCell ref="F169:H169"/>
    <mergeCell ref="F90:H90"/>
    <mergeCell ref="I90:I91"/>
    <mergeCell ref="J90:J91"/>
    <mergeCell ref="A90:A91"/>
    <mergeCell ref="B90:B91"/>
    <mergeCell ref="C90:C91"/>
    <mergeCell ref="D90:D91"/>
    <mergeCell ref="E90:E91"/>
    <mergeCell ref="A128:A129"/>
    <mergeCell ref="B128:B129"/>
    <mergeCell ref="C128:C129"/>
    <mergeCell ref="D128:D129"/>
    <mergeCell ref="E128:E129"/>
    <mergeCell ref="F128:H128"/>
    <mergeCell ref="I128:I129"/>
    <mergeCell ref="J128:J12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41:H41"/>
    <mergeCell ref="I41:I42"/>
    <mergeCell ref="J41:J42"/>
    <mergeCell ref="A41:A42"/>
    <mergeCell ref="B41:B42"/>
    <mergeCell ref="C41:C42"/>
    <mergeCell ref="D41:D42"/>
    <mergeCell ref="E41:E42"/>
    <mergeCell ref="I12:I13"/>
    <mergeCell ref="J12:J13"/>
    <mergeCell ref="A12:A13"/>
    <mergeCell ref="B12:B13"/>
    <mergeCell ref="C12:C13"/>
    <mergeCell ref="D12:D13"/>
    <mergeCell ref="E12:E13"/>
    <mergeCell ref="F12:H12"/>
    <mergeCell ref="I31:I32"/>
    <mergeCell ref="J31:J32"/>
    <mergeCell ref="A31:A32"/>
    <mergeCell ref="D31:D32"/>
    <mergeCell ref="E31:E32"/>
    <mergeCell ref="B31:B32"/>
    <mergeCell ref="C31:C32"/>
    <mergeCell ref="F31:H31"/>
    <mergeCell ref="F61:H61"/>
    <mergeCell ref="I61:I62"/>
    <mergeCell ref="J61:J62"/>
    <mergeCell ref="A51:A52"/>
    <mergeCell ref="B51:B52"/>
    <mergeCell ref="C51:C52"/>
    <mergeCell ref="D51:D52"/>
    <mergeCell ref="E51:E52"/>
    <mergeCell ref="F51:H51"/>
    <mergeCell ref="I51:I52"/>
    <mergeCell ref="J51:J52"/>
    <mergeCell ref="A61:A62"/>
    <mergeCell ref="B61:B62"/>
    <mergeCell ref="C61:C62"/>
    <mergeCell ref="D61:D62"/>
    <mergeCell ref="E61:E62"/>
    <mergeCell ref="F71:H71"/>
    <mergeCell ref="I71:I72"/>
    <mergeCell ref="J71:J72"/>
    <mergeCell ref="A71:A72"/>
    <mergeCell ref="B71:B72"/>
    <mergeCell ref="C71:C72"/>
    <mergeCell ref="D71:D72"/>
    <mergeCell ref="E71:E72"/>
    <mergeCell ref="I81:I82"/>
    <mergeCell ref="J81:J82"/>
    <mergeCell ref="A81:A82"/>
    <mergeCell ref="B81:B82"/>
    <mergeCell ref="C81:C82"/>
    <mergeCell ref="D81:D82"/>
    <mergeCell ref="E81:E82"/>
    <mergeCell ref="F81:H81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A110:A111"/>
    <mergeCell ref="B110:B111"/>
    <mergeCell ref="C110:C111"/>
    <mergeCell ref="D110:D111"/>
    <mergeCell ref="E110:E111"/>
    <mergeCell ref="F119:H119"/>
    <mergeCell ref="I119:I120"/>
    <mergeCell ref="J119:J120"/>
    <mergeCell ref="I110:I111"/>
    <mergeCell ref="J110:J111"/>
    <mergeCell ref="F110:H110"/>
    <mergeCell ref="A119:A120"/>
    <mergeCell ref="B119:B120"/>
    <mergeCell ref="C119:C120"/>
    <mergeCell ref="D119:D120"/>
    <mergeCell ref="E119:E120"/>
    <mergeCell ref="I253:I254"/>
    <mergeCell ref="J253:J254"/>
    <mergeCell ref="A253:A254"/>
    <mergeCell ref="B253:B254"/>
    <mergeCell ref="C253:C254"/>
    <mergeCell ref="D253:D254"/>
    <mergeCell ref="E253:E254"/>
    <mergeCell ref="F253:H253"/>
    <mergeCell ref="I138:I139"/>
    <mergeCell ref="J138:J139"/>
    <mergeCell ref="A138:A139"/>
    <mergeCell ref="B138:B139"/>
    <mergeCell ref="C138:C139"/>
    <mergeCell ref="D138:D139"/>
    <mergeCell ref="E138:E139"/>
    <mergeCell ref="F138:H138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A298:A299"/>
    <mergeCell ref="B298:B299"/>
    <mergeCell ref="C298:C299"/>
    <mergeCell ref="D298:D299"/>
    <mergeCell ref="E298:E299"/>
    <mergeCell ref="F298:H298"/>
    <mergeCell ref="I298:I299"/>
    <mergeCell ref="J298:J299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62:I263"/>
    <mergeCell ref="J262:J263"/>
    <mergeCell ref="A262:A263"/>
    <mergeCell ref="B262:B263"/>
    <mergeCell ref="C262:C263"/>
    <mergeCell ref="D262:D263"/>
    <mergeCell ref="E262:E263"/>
    <mergeCell ref="F262:H262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05"/>
  <sheetViews>
    <sheetView topLeftCell="A394" workbookViewId="0">
      <selection activeCell="D405" sqref="D40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4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CCAJ-PT53/257/2022</t>
        </is>
      </c>
      <c r="B5" s="6" t="n">
        <v>44926.6219334838</v>
      </c>
      <c r="C5" s="5" t="inlineStr">
        <is>
          <t>4363 BLANCA ROXANA SUBIETA RAMIREZ - CAJA</t>
        </is>
      </c>
      <c r="D5" s="7" t="n"/>
      <c r="E5" s="8" t="n"/>
      <c r="F5" s="9" t="n">
        <v>23054</v>
      </c>
      <c r="I5" s="10" t="inlineStr">
        <is>
          <t>EFECTIVO</t>
        </is>
      </c>
      <c r="J5" s="5" t="inlineStr">
        <is>
          <t>3313 JOSE ADRIAN ORCKO CHECA</t>
        </is>
      </c>
    </row>
    <row r="6">
      <c r="A6" s="5" t="inlineStr">
        <is>
          <t>CCAJ-PT53/257/2022</t>
        </is>
      </c>
      <c r="B6" s="6" t="n">
        <v>44926.6219334838</v>
      </c>
      <c r="C6" s="5" t="inlineStr">
        <is>
          <t>4363 BLANCA ROXANA SUBIETA RAMIREZ - CAJA</t>
        </is>
      </c>
      <c r="D6" s="7" t="n"/>
      <c r="E6" s="8" t="n"/>
      <c r="F6" s="9" t="n">
        <v>8553.6</v>
      </c>
      <c r="I6" s="10" t="inlineStr">
        <is>
          <t>EFECTIVO</t>
        </is>
      </c>
      <c r="J6" s="8" t="inlineStr">
        <is>
          <t>4536 JUAN FELIX ALEJO APAZA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112516722</v>
      </c>
      <c r="E8" s="8" t="n"/>
      <c r="H8" s="9" t="n"/>
      <c r="I8" s="10" t="n"/>
      <c r="J8" s="5" t="n"/>
    </row>
    <row r="11">
      <c r="A11" s="5" t="inlineStr">
        <is>
          <t>CCAJ-PT53/258/2022</t>
        </is>
      </c>
      <c r="B11" s="6" t="n">
        <v>44926.69943649306</v>
      </c>
      <c r="C11" s="5" t="inlineStr">
        <is>
          <t>4363 BLANCA ROXANA SUBIETA RAMIREZ - CAJA</t>
        </is>
      </c>
      <c r="D11" s="15" t="n">
        <v>1.426221231346486e+16</v>
      </c>
      <c r="E11" s="8" t="inlineStr">
        <is>
          <t>BISA-100070073</t>
        </is>
      </c>
      <c r="H11" s="9" t="n">
        <v>20000</v>
      </c>
      <c r="I11" s="5" t="inlineStr">
        <is>
          <t>DEPÓSITO BANCARIO</t>
        </is>
      </c>
      <c r="J11" s="5" t="inlineStr">
        <is>
          <t>3136 GONZALO JESUS VARGAS CASTRO</t>
        </is>
      </c>
    </row>
    <row r="12">
      <c r="A12" s="5" t="inlineStr">
        <is>
          <t>CCAJ-PT53/258/2022</t>
        </is>
      </c>
      <c r="B12" s="6" t="n">
        <v>44926.69943649306</v>
      </c>
      <c r="C12" s="5" t="inlineStr">
        <is>
          <t>4363 BLANCA ROXANA SUBIETA RAMIREZ - CAJA</t>
        </is>
      </c>
      <c r="D12" s="15" t="n">
        <v>1.426221231409051e+16</v>
      </c>
      <c r="E12" s="8" t="inlineStr">
        <is>
          <t>BISA-100070073</t>
        </is>
      </c>
      <c r="H12" s="9" t="n">
        <v>3000</v>
      </c>
      <c r="I12" s="5" t="inlineStr">
        <is>
          <t>DEPÓSITO BANCARIO</t>
        </is>
      </c>
      <c r="J12" s="5" t="inlineStr">
        <is>
          <t>3136 GONZALO JESUS VARGAS CASTRO</t>
        </is>
      </c>
    </row>
    <row r="13">
      <c r="A13" s="5" t="inlineStr">
        <is>
          <t>CCAJ-PT53/258/2022</t>
        </is>
      </c>
      <c r="B13" s="6" t="n">
        <v>44926.69943649306</v>
      </c>
      <c r="C13" s="5" t="inlineStr">
        <is>
          <t>4363 BLANCA ROXANA SUBIETA RAMIREZ - CAJA</t>
        </is>
      </c>
      <c r="D13" s="7" t="n"/>
      <c r="E13" s="8" t="n"/>
      <c r="F13" s="9" t="n">
        <v>31755.6</v>
      </c>
      <c r="I13" s="10" t="inlineStr">
        <is>
          <t>EFECTIVO</t>
        </is>
      </c>
      <c r="J13" s="5" t="inlineStr">
        <is>
          <t>3136 GONZALO JESUS VARGAS CASTRO</t>
        </is>
      </c>
    </row>
    <row r="14">
      <c r="A14" s="5" t="inlineStr">
        <is>
          <t>CCAJ-PT53/258/2022</t>
        </is>
      </c>
      <c r="B14" s="6" t="n">
        <v>44926.69943649306</v>
      </c>
      <c r="C14" s="5" t="inlineStr">
        <is>
          <t>4363 BLANCA ROXANA SUBIETA RAMIREZ - CAJA</t>
        </is>
      </c>
      <c r="D14" s="7" t="n"/>
      <c r="E14" s="8" t="n"/>
      <c r="F14" s="9" t="n">
        <v>18664</v>
      </c>
      <c r="I14" s="10" t="inlineStr">
        <is>
          <t>EFECTIVO</t>
        </is>
      </c>
      <c r="J14" s="8" t="inlineStr">
        <is>
          <t>4536 JUAN FELIX ALEJO APAZA</t>
        </is>
      </c>
    </row>
    <row r="15">
      <c r="A15" s="5" t="inlineStr">
        <is>
          <t>CCAJ-PT53/258/2022</t>
        </is>
      </c>
      <c r="B15" s="6" t="n">
        <v>44926.69943649306</v>
      </c>
      <c r="C15" s="5" t="inlineStr">
        <is>
          <t>4363 BLANCA ROXANA SUBIETA RAMIREZ - CAJA</t>
        </is>
      </c>
      <c r="D15" s="7" t="n"/>
      <c r="E15" s="8" t="n"/>
      <c r="F15" s="9" t="n">
        <v>86988.8</v>
      </c>
      <c r="I15" s="10" t="inlineStr">
        <is>
          <t>EFECTIVO</t>
        </is>
      </c>
      <c r="J15" s="5" t="inlineStr">
        <is>
          <t>4509 JOSE MANUEL MOREIRA MIRANDA</t>
        </is>
      </c>
    </row>
    <row r="16">
      <c r="A16" s="11" t="inlineStr">
        <is>
          <t>SAP</t>
        </is>
      </c>
      <c r="B16" s="3" t="n"/>
      <c r="C16" s="3" t="n"/>
      <c r="D16" s="19">
        <f>131144.4+6264</f>
        <v/>
      </c>
      <c r="E16" s="8" t="n"/>
      <c r="F16" s="12">
        <f>SUM(F11:G15)</f>
        <v/>
      </c>
      <c r="H16" s="9" t="n"/>
      <c r="I16" s="10" t="n"/>
      <c r="J16" s="5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7" t="n"/>
      <c r="E17" s="8" t="n"/>
      <c r="H17" s="9" t="n"/>
      <c r="I17" s="10" t="n"/>
      <c r="J17" s="5" t="n"/>
    </row>
    <row r="18" ht="15.75" customHeight="1">
      <c r="D18" s="14" t="n">
        <v>112519177</v>
      </c>
    </row>
    <row r="19" ht="15.75" customHeight="1">
      <c r="D19" s="14" t="n">
        <v>112519224</v>
      </c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02/01/2022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8" t="inlineStr">
        <is>
          <t>Cierre Caja</t>
        </is>
      </c>
      <c r="B23" s="98" t="inlineStr">
        <is>
          <t>Fecha</t>
        </is>
      </c>
      <c r="C23" s="98" t="inlineStr">
        <is>
          <t>Cajero</t>
        </is>
      </c>
      <c r="D23" s="98" t="inlineStr">
        <is>
          <t>Nro Voucher</t>
        </is>
      </c>
      <c r="E23" s="98" t="inlineStr">
        <is>
          <t>Nro Cuenta</t>
        </is>
      </c>
      <c r="F23" s="98" t="inlineStr">
        <is>
          <t>Tipo Ingreso</t>
        </is>
      </c>
      <c r="G23" s="99" t="n"/>
      <c r="H23" s="100" t="n"/>
      <c r="I23" s="98" t="inlineStr">
        <is>
          <t>TIPO DE INGRESO</t>
        </is>
      </c>
      <c r="J23" s="98" t="inlineStr">
        <is>
          <t>Cobrador</t>
        </is>
      </c>
    </row>
    <row r="24">
      <c r="A24" s="101" t="n"/>
      <c r="B24" s="101" t="n"/>
      <c r="C24" s="101" t="n"/>
      <c r="D24" s="101" t="n"/>
      <c r="E24" s="101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101" t="n"/>
      <c r="J24" s="101" t="n"/>
    </row>
    <row r="25">
      <c r="A25" s="17" t="inlineStr">
        <is>
          <t>NO HUBO CIERRES DE CAJA, DEBIDO A FERIADO POR AÑO NUEVO</t>
        </is>
      </c>
      <c r="B25" s="30" t="n"/>
      <c r="C25" s="30" t="n"/>
    </row>
    <row r="26">
      <c r="A26" s="11" t="inlineStr">
        <is>
          <t>SAP</t>
        </is>
      </c>
      <c r="B26" s="3" t="n"/>
      <c r="C26" s="3" t="n"/>
    </row>
    <row r="27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</row>
    <row r="28">
      <c r="A28" s="29" t="n"/>
      <c r="B28" s="29" t="n"/>
      <c r="C28" s="29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03/01/2022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8" t="inlineStr">
        <is>
          <t>Cierre Caja</t>
        </is>
      </c>
      <c r="B32" s="98" t="inlineStr">
        <is>
          <t>Fecha</t>
        </is>
      </c>
      <c r="C32" s="98" t="inlineStr">
        <is>
          <t>Cajero</t>
        </is>
      </c>
      <c r="D32" s="98" t="inlineStr">
        <is>
          <t>Nro Voucher</t>
        </is>
      </c>
      <c r="E32" s="98" t="inlineStr">
        <is>
          <t>Nro Cuenta</t>
        </is>
      </c>
      <c r="F32" s="98" t="inlineStr">
        <is>
          <t>Tipo Ingreso</t>
        </is>
      </c>
      <c r="G32" s="99" t="n"/>
      <c r="H32" s="100" t="n"/>
      <c r="I32" s="98" t="inlineStr">
        <is>
          <t>TIPO DE INGRESO</t>
        </is>
      </c>
      <c r="J32" s="98" t="inlineStr">
        <is>
          <t>Cobrador</t>
        </is>
      </c>
    </row>
    <row r="33">
      <c r="A33" s="101" t="n"/>
      <c r="B33" s="101" t="n"/>
      <c r="C33" s="101" t="n"/>
      <c r="D33" s="101" t="n"/>
      <c r="E33" s="101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101" t="n"/>
      <c r="J33" s="101" t="n"/>
    </row>
    <row r="34">
      <c r="A34" s="5" t="inlineStr">
        <is>
          <t>CCAJ-PT53/1/2023</t>
        </is>
      </c>
      <c r="B34" s="6" t="n">
        <v>44929.68296304398</v>
      </c>
      <c r="C34" s="5" t="inlineStr">
        <is>
          <t>4363 BLANCA ROXANA SUBIETA RAMIREZ - CAJA</t>
        </is>
      </c>
      <c r="D34" s="7" t="n">
        <v>33813531</v>
      </c>
      <c r="E34" s="5" t="inlineStr">
        <is>
          <t>BANCO UNION-10000020161539</t>
        </is>
      </c>
      <c r="H34" s="9" t="n">
        <v>24200</v>
      </c>
      <c r="I34" s="5" t="inlineStr">
        <is>
          <t>DEPÓSITO BANCARIO</t>
        </is>
      </c>
      <c r="J34" s="5" t="inlineStr">
        <is>
          <t>3136 GONZALO JESUS VARGAS CASTRO</t>
        </is>
      </c>
    </row>
    <row r="35">
      <c r="A35" s="5" t="inlineStr">
        <is>
          <t>CCAJ-PT53/1/2023</t>
        </is>
      </c>
      <c r="B35" s="6" t="n">
        <v>44929.68296304398</v>
      </c>
      <c r="C35" s="5" t="inlineStr">
        <is>
          <t>4363 BLANCA ROXANA SUBIETA RAMIREZ - CAJA</t>
        </is>
      </c>
      <c r="D35" s="7" t="n">
        <v>5002468</v>
      </c>
      <c r="E35" s="5" t="inlineStr">
        <is>
          <t>BANCO UNION-10000020161539</t>
        </is>
      </c>
      <c r="H35" s="9" t="n">
        <v>6957.69</v>
      </c>
      <c r="I35" s="5" t="inlineStr">
        <is>
          <t>DEPÓSITO BANCARIO</t>
        </is>
      </c>
      <c r="J35" s="5" t="inlineStr">
        <is>
          <t>4363 BLANCA ROXANA SUBIETA RAMIREZ</t>
        </is>
      </c>
    </row>
    <row r="36">
      <c r="A36" s="5" t="inlineStr">
        <is>
          <t>CCAJ-PT53/1/2023</t>
        </is>
      </c>
      <c r="B36" s="6" t="n">
        <v>44929.68296304398</v>
      </c>
      <c r="C36" s="5" t="inlineStr">
        <is>
          <t>4363 BLANCA ROXANA SUBIETA RAMIREZ - CAJA</t>
        </is>
      </c>
      <c r="D36" s="7" t="n"/>
      <c r="E36" s="8" t="n"/>
      <c r="F36" s="9" t="n">
        <v>27020.5</v>
      </c>
      <c r="I36" s="10" t="inlineStr">
        <is>
          <t>EFECTIVO</t>
        </is>
      </c>
      <c r="J36" s="5" t="inlineStr">
        <is>
          <t>3136 GONZALO JESUS VARGAS CASTRO</t>
        </is>
      </c>
    </row>
    <row r="37">
      <c r="A37" s="5" t="inlineStr">
        <is>
          <t>CCAJ-PT53/1/2023</t>
        </is>
      </c>
      <c r="B37" s="6" t="n">
        <v>44929.68296304398</v>
      </c>
      <c r="C37" s="5" t="inlineStr">
        <is>
          <t>4363 BLANCA ROXANA SUBIETA RAMIREZ - CAJA</t>
        </is>
      </c>
      <c r="D37" s="7" t="n"/>
      <c r="E37" s="8" t="n"/>
      <c r="F37" s="9" t="n">
        <v>15160.5</v>
      </c>
      <c r="I37" s="10" t="inlineStr">
        <is>
          <t>EFECTIVO</t>
        </is>
      </c>
      <c r="J37" s="5" t="inlineStr">
        <is>
          <t>3313 JOSE ADRIAN ORCKO CHECA</t>
        </is>
      </c>
    </row>
    <row r="38">
      <c r="A38" s="11" t="inlineStr">
        <is>
          <t>SAP</t>
        </is>
      </c>
      <c r="B38" s="3" t="n"/>
      <c r="C38" s="3" t="n"/>
      <c r="D38" s="7" t="n"/>
      <c r="E38" s="8" t="n"/>
      <c r="F38" s="12">
        <f>SUM(F34:G37)</f>
        <v/>
      </c>
      <c r="H38" s="9" t="n"/>
      <c r="I38" s="10" t="n"/>
      <c r="J38" s="8" t="n"/>
    </row>
    <row r="39" ht="15.75" customHeight="1">
      <c r="A39" s="13" t="inlineStr">
        <is>
          <t>FECHA</t>
        </is>
      </c>
      <c r="B39" s="13" t="inlineStr">
        <is>
          <t>CIERRE DE CAJA</t>
        </is>
      </c>
      <c r="C39" s="13" t="inlineStr">
        <is>
          <t>IMPORTE</t>
        </is>
      </c>
      <c r="D39" s="14" t="n">
        <v>112519178</v>
      </c>
      <c r="E39" s="8" t="n"/>
      <c r="H39" s="9" t="n"/>
      <c r="I39" s="10" t="n"/>
      <c r="J39" s="8" t="n"/>
    </row>
    <row r="40">
      <c r="A40" s="5" t="n"/>
      <c r="B40" s="6" t="n"/>
      <c r="C40" s="5" t="n"/>
      <c r="D40" s="7" t="n"/>
      <c r="E40" s="8" t="n"/>
      <c r="H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04/01/2022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98" t="inlineStr">
        <is>
          <t>Cierre Caja</t>
        </is>
      </c>
      <c r="B44" s="98" t="inlineStr">
        <is>
          <t>Fecha</t>
        </is>
      </c>
      <c r="C44" s="98" t="inlineStr">
        <is>
          <t>Cajero</t>
        </is>
      </c>
      <c r="D44" s="98" t="inlineStr">
        <is>
          <t>Nro Voucher</t>
        </is>
      </c>
      <c r="E44" s="98" t="inlineStr">
        <is>
          <t>Nro Cuenta</t>
        </is>
      </c>
      <c r="F44" s="98" t="inlineStr">
        <is>
          <t>Tipo Ingreso</t>
        </is>
      </c>
      <c r="G44" s="99" t="n"/>
      <c r="H44" s="100" t="n"/>
      <c r="I44" s="98" t="inlineStr">
        <is>
          <t>TIPO DE INGRESO</t>
        </is>
      </c>
      <c r="J44" s="98" t="inlineStr">
        <is>
          <t>Cobrador</t>
        </is>
      </c>
    </row>
    <row r="45">
      <c r="A45" s="101" t="n"/>
      <c r="B45" s="101" t="n"/>
      <c r="C45" s="101" t="n"/>
      <c r="D45" s="101" t="n"/>
      <c r="E45" s="101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101" t="n"/>
      <c r="J45" s="101" t="n"/>
    </row>
    <row r="46">
      <c r="A46" s="5" t="inlineStr">
        <is>
          <t>CCAJ-PT53/2/2023</t>
        </is>
      </c>
      <c r="B46" s="6" t="n">
        <v>44930.68345689815</v>
      </c>
      <c r="C46" s="5" t="inlineStr">
        <is>
          <t>4363 BLANCA ROXANA SUBIETA RAMIREZ - CAJA</t>
        </is>
      </c>
      <c r="D46" s="7" t="n"/>
      <c r="E46" s="8" t="n"/>
      <c r="F46" s="9" t="n">
        <v>22675.3</v>
      </c>
      <c r="I46" s="10" t="inlineStr">
        <is>
          <t>EFECTIVO</t>
        </is>
      </c>
      <c r="J46" s="5" t="inlineStr">
        <is>
          <t>3136 GONZALO JESUS VARGAS CASTRO</t>
        </is>
      </c>
    </row>
    <row r="47">
      <c r="A47" s="5" t="inlineStr">
        <is>
          <t>CCAJ-PT53/2/2023</t>
        </is>
      </c>
      <c r="B47" s="6" t="n">
        <v>44930.68345689815</v>
      </c>
      <c r="C47" s="5" t="inlineStr">
        <is>
          <t>4363 BLANCA ROXANA SUBIETA RAMIREZ - CAJA</t>
        </is>
      </c>
      <c r="D47" s="7" t="n"/>
      <c r="E47" s="8" t="n"/>
      <c r="F47" s="9" t="n">
        <v>2032.1</v>
      </c>
      <c r="I47" s="10" t="inlineStr">
        <is>
          <t>EFECTIVO</t>
        </is>
      </c>
      <c r="J47" s="5" t="inlineStr">
        <is>
          <t>3313 JOSE ADRIAN ORCKO CHECA</t>
        </is>
      </c>
    </row>
    <row r="48">
      <c r="A48" s="5" t="inlineStr">
        <is>
          <t>CCAJ-PT53/2/2023</t>
        </is>
      </c>
      <c r="B48" s="6" t="n">
        <v>44930.68345689815</v>
      </c>
      <c r="C48" s="5" t="inlineStr">
        <is>
          <t>4363 BLANCA ROXANA SUBIETA RAMIREZ - CAJA</t>
        </is>
      </c>
      <c r="D48" s="7" t="n"/>
      <c r="E48" s="8" t="n"/>
      <c r="F48" s="9" t="n">
        <v>8243.299999999999</v>
      </c>
      <c r="I48" s="10" t="inlineStr">
        <is>
          <t>EFECTIVO</t>
        </is>
      </c>
      <c r="J48" s="8" t="inlineStr">
        <is>
          <t>4536 JUAN FELIX ALEJO APAZA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20">
        <f>SUM(F46:G48)</f>
        <v/>
      </c>
      <c r="H49" s="9" t="n"/>
      <c r="I49" s="10" t="n"/>
      <c r="J49" s="8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112556952</v>
      </c>
      <c r="E50" s="8" t="n"/>
      <c r="H50" s="9" t="n"/>
      <c r="I50" s="10" t="n"/>
      <c r="J50" s="8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05/01/2022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8" t="inlineStr">
        <is>
          <t>Cierre Caja</t>
        </is>
      </c>
      <c r="B55" s="98" t="inlineStr">
        <is>
          <t>Fecha</t>
        </is>
      </c>
      <c r="C55" s="98" t="inlineStr">
        <is>
          <t>Cajero</t>
        </is>
      </c>
      <c r="D55" s="98" t="inlineStr">
        <is>
          <t>Nro Voucher</t>
        </is>
      </c>
      <c r="E55" s="98" t="inlineStr">
        <is>
          <t>Nro Cuenta</t>
        </is>
      </c>
      <c r="F55" s="98" t="inlineStr">
        <is>
          <t>Tipo Ingreso</t>
        </is>
      </c>
      <c r="G55" s="99" t="n"/>
      <c r="H55" s="100" t="n"/>
      <c r="I55" s="98" t="inlineStr">
        <is>
          <t>TIPO DE INGRESO</t>
        </is>
      </c>
      <c r="J55" s="98" t="inlineStr">
        <is>
          <t>Cobrador</t>
        </is>
      </c>
    </row>
    <row r="56">
      <c r="A56" s="101" t="n"/>
      <c r="B56" s="101" t="n"/>
      <c r="C56" s="101" t="n"/>
      <c r="D56" s="101" t="n"/>
      <c r="E56" s="101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101" t="n"/>
      <c r="J56" s="101" t="n"/>
    </row>
    <row r="57">
      <c r="A57" s="5" t="inlineStr">
        <is>
          <t>CCAJ-PT53/3/2023</t>
        </is>
      </c>
      <c r="B57" s="6" t="n">
        <v>44931.69387760416</v>
      </c>
      <c r="C57" s="5" t="inlineStr">
        <is>
          <t>4363 BLANCA ROXANA SUBIETA RAMIREZ - CAJA</t>
        </is>
      </c>
      <c r="D57" s="7" t="n">
        <v>370591</v>
      </c>
      <c r="E57" s="8" t="inlineStr">
        <is>
          <t>BISA-100070073</t>
        </is>
      </c>
      <c r="H57" s="9" t="n">
        <v>1560.8</v>
      </c>
      <c r="I57" s="5" t="inlineStr">
        <is>
          <t>DEPÓSITO BANCARIO</t>
        </is>
      </c>
      <c r="J57" s="5" t="inlineStr">
        <is>
          <t>3136 GONZALO JESUS VARGAS CASTRO</t>
        </is>
      </c>
    </row>
    <row r="58">
      <c r="A58" s="5" t="inlineStr">
        <is>
          <t>CCAJ-PT53/3/2023</t>
        </is>
      </c>
      <c r="B58" s="6" t="n">
        <v>44931.69387760416</v>
      </c>
      <c r="C58" s="5" t="inlineStr">
        <is>
          <t>4363 BLANCA ROXANA SUBIETA RAMIREZ - CAJA</t>
        </is>
      </c>
      <c r="D58" s="7" t="n"/>
      <c r="E58" s="8" t="n"/>
      <c r="F58" s="9" t="n">
        <v>12458.6</v>
      </c>
      <c r="I58" s="10" t="inlineStr">
        <is>
          <t>EFECTIVO</t>
        </is>
      </c>
      <c r="J58" s="5" t="inlineStr">
        <is>
          <t>3136 GONZALO JESUS VARGAS CASTRO</t>
        </is>
      </c>
    </row>
    <row r="59">
      <c r="A59" s="5" t="inlineStr">
        <is>
          <t>CCAJ-PT53/3/2023</t>
        </is>
      </c>
      <c r="B59" s="6" t="n">
        <v>44931.69387760416</v>
      </c>
      <c r="C59" s="5" t="inlineStr">
        <is>
          <t>4363 BLANCA ROXANA SUBIETA RAMIREZ - CAJA</t>
        </is>
      </c>
      <c r="D59" s="7" t="n"/>
      <c r="E59" s="8" t="n"/>
      <c r="F59" s="9" t="n">
        <v>988.2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CCAJ-PT53/3/2023</t>
        </is>
      </c>
      <c r="B60" s="6" t="n">
        <v>44931.69387760416</v>
      </c>
      <c r="C60" s="5" t="inlineStr">
        <is>
          <t>4363 BLANCA ROXANA SUBIETA RAMIREZ - CAJA</t>
        </is>
      </c>
      <c r="D60" s="7" t="n"/>
      <c r="E60" s="8" t="n"/>
      <c r="F60" s="9" t="n">
        <v>436</v>
      </c>
      <c r="I60" s="10" t="inlineStr">
        <is>
          <t>EFECTIVO</t>
        </is>
      </c>
      <c r="J60" s="5" t="inlineStr">
        <is>
          <t>4363 BLANCA ROXANA SUBIETA RAMIREZ</t>
        </is>
      </c>
    </row>
    <row r="61">
      <c r="A61" s="5" t="inlineStr">
        <is>
          <t>CCAJ-PT53/3/2023</t>
        </is>
      </c>
      <c r="B61" s="6" t="n">
        <v>44931.69387760416</v>
      </c>
      <c r="C61" s="5" t="inlineStr">
        <is>
          <t>4363 BLANCA ROXANA SUBIETA RAMIREZ - CAJA</t>
        </is>
      </c>
      <c r="D61" s="7" t="n"/>
      <c r="E61" s="8" t="n"/>
      <c r="F61" s="9" t="n">
        <v>8107.3</v>
      </c>
      <c r="I61" s="10" t="inlineStr">
        <is>
          <t>EFECTIVO</t>
        </is>
      </c>
      <c r="J61" s="8" t="inlineStr">
        <is>
          <t>4536 JUAN FELIX ALEJO APAZA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SUM(F57:G61)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112556953</v>
      </c>
      <c r="E63" s="8" t="n"/>
      <c r="H63" s="9" t="n"/>
      <c r="I63" s="10" t="n"/>
      <c r="J63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06/01/2022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98" t="inlineStr">
        <is>
          <t>Cierre Caja</t>
        </is>
      </c>
      <c r="B68" s="98" t="inlineStr">
        <is>
          <t>Fecha</t>
        </is>
      </c>
      <c r="C68" s="98" t="inlineStr">
        <is>
          <t>Cajero</t>
        </is>
      </c>
      <c r="D68" s="98" t="inlineStr">
        <is>
          <t>Nro Voucher</t>
        </is>
      </c>
      <c r="E68" s="98" t="inlineStr">
        <is>
          <t>Nro Cuenta</t>
        </is>
      </c>
      <c r="F68" s="98" t="inlineStr">
        <is>
          <t>Tipo Ingreso</t>
        </is>
      </c>
      <c r="G68" s="99" t="n"/>
      <c r="H68" s="100" t="n"/>
      <c r="I68" s="98" t="inlineStr">
        <is>
          <t>TIPO DE INGRESO</t>
        </is>
      </c>
      <c r="J68" s="98" t="inlineStr">
        <is>
          <t>Cobrador</t>
        </is>
      </c>
    </row>
    <row r="69">
      <c r="A69" s="101" t="n"/>
      <c r="B69" s="101" t="n"/>
      <c r="C69" s="101" t="n"/>
      <c r="D69" s="101" t="n"/>
      <c r="E69" s="101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101" t="n"/>
      <c r="J69" s="101" t="n"/>
    </row>
    <row r="70">
      <c r="A70" s="5" t="inlineStr">
        <is>
          <t>CCAJ-PT53/4/2023</t>
        </is>
      </c>
      <c r="B70" s="6" t="n">
        <v>44932.70126305555</v>
      </c>
      <c r="C70" s="5" t="inlineStr">
        <is>
          <t>4363 BLANCA ROXANA SUBIETA RAMIREZ - CAJA</t>
        </is>
      </c>
      <c r="D70" s="7" t="n">
        <v>370761</v>
      </c>
      <c r="E70" s="8" t="inlineStr">
        <is>
          <t>BISA-100070073</t>
        </is>
      </c>
      <c r="H70" s="9" t="n">
        <v>19341.85</v>
      </c>
      <c r="I70" s="5" t="inlineStr">
        <is>
          <t>DEPÓSITO BANCARIO</t>
        </is>
      </c>
      <c r="J70" s="5" t="inlineStr">
        <is>
          <t>3136 GONZALO JESUS VARGAS CASTRO</t>
        </is>
      </c>
    </row>
    <row r="71">
      <c r="A71" s="5" t="inlineStr">
        <is>
          <t>CCAJ-PT53/4/2023</t>
        </is>
      </c>
      <c r="B71" s="6" t="n">
        <v>44932.70126305555</v>
      </c>
      <c r="C71" s="5" t="inlineStr">
        <is>
          <t>4363 BLANCA ROXANA SUBIETA RAMIREZ - CAJA</t>
        </is>
      </c>
      <c r="D71" s="7" t="n"/>
      <c r="E71" s="8" t="n"/>
      <c r="F71" s="9" t="n">
        <v>62622.1</v>
      </c>
      <c r="I71" s="10" t="inlineStr">
        <is>
          <t>EFECTIVO</t>
        </is>
      </c>
      <c r="J71" s="5" t="inlineStr">
        <is>
          <t>3136 GONZALO JESUS VARGAS CASTRO</t>
        </is>
      </c>
    </row>
    <row r="72">
      <c r="A72" s="5" t="inlineStr">
        <is>
          <t>CCAJ-PT53/4/2023</t>
        </is>
      </c>
      <c r="B72" s="6" t="n">
        <v>44932.70126305555</v>
      </c>
      <c r="C72" s="5" t="inlineStr">
        <is>
          <t>4363 BLANCA ROXANA SUBIETA RAMIREZ - CAJA</t>
        </is>
      </c>
      <c r="D72" s="7" t="n"/>
      <c r="E72" s="8" t="n"/>
      <c r="F72" s="9" t="n">
        <v>2641.3</v>
      </c>
      <c r="I72" s="10" t="inlineStr">
        <is>
          <t>EFECTIVO</t>
        </is>
      </c>
      <c r="J72" s="5" t="inlineStr">
        <is>
          <t>3313 JOSE ADRIAN ORCKO CHECA</t>
        </is>
      </c>
    </row>
    <row r="73">
      <c r="A73" s="5" t="inlineStr">
        <is>
          <t>CCAJ-PT53/4/2023</t>
        </is>
      </c>
      <c r="B73" s="6" t="n">
        <v>44932.70126305555</v>
      </c>
      <c r="C73" s="5" t="inlineStr">
        <is>
          <t>4363 BLANCA ROXANA SUBIETA RAMIREZ - CAJA</t>
        </is>
      </c>
      <c r="D73" s="7" t="n"/>
      <c r="E73" s="8" t="n"/>
      <c r="F73" s="9" t="n">
        <v>8948.799999999999</v>
      </c>
      <c r="I73" s="10" t="inlineStr">
        <is>
          <t>EFECTIVO</t>
        </is>
      </c>
      <c r="J73" s="8" t="inlineStr">
        <is>
          <t>4536 JUAN FELIX ALEJO APAZA</t>
        </is>
      </c>
    </row>
    <row r="74">
      <c r="A74" s="11" t="inlineStr">
        <is>
          <t>SAP</t>
        </is>
      </c>
      <c r="B74" s="3" t="n"/>
      <c r="C74" s="3" t="n"/>
      <c r="D74" s="7" t="n"/>
      <c r="E74" s="8" t="n"/>
      <c r="F74" s="37">
        <f>SUM(F70:G73)</f>
        <v/>
      </c>
      <c r="H74" s="9" t="n"/>
      <c r="I74" s="10" t="n"/>
      <c r="J74" s="5" t="n"/>
    </row>
    <row r="75" ht="15.75" customHeight="1">
      <c r="A75" s="13" t="inlineStr">
        <is>
          <t>FECHA</t>
        </is>
      </c>
      <c r="B75" s="13" t="inlineStr">
        <is>
          <t>CIERRE DE CAJA</t>
        </is>
      </c>
      <c r="C75" s="13" t="inlineStr">
        <is>
          <t>IMPORTE</t>
        </is>
      </c>
      <c r="D75" s="14" t="n">
        <v>112563608</v>
      </c>
      <c r="E75" s="8" t="n"/>
      <c r="H75" s="9" t="n"/>
      <c r="I75" s="10" t="n"/>
      <c r="J75" s="5" t="n"/>
    </row>
    <row r="78">
      <c r="A78" s="1" t="inlineStr">
        <is>
          <t>Cierre Caja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3" t="inlineStr">
        <is>
          <t>Del 07/01/2022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98" t="inlineStr">
        <is>
          <t>Cierre Caja</t>
        </is>
      </c>
      <c r="B80" s="98" t="inlineStr">
        <is>
          <t>Fecha</t>
        </is>
      </c>
      <c r="C80" s="98" t="inlineStr">
        <is>
          <t>Cajero</t>
        </is>
      </c>
      <c r="D80" s="98" t="inlineStr">
        <is>
          <t>Nro Voucher</t>
        </is>
      </c>
      <c r="E80" s="98" t="inlineStr">
        <is>
          <t>Nro Cuenta</t>
        </is>
      </c>
      <c r="F80" s="98" t="inlineStr">
        <is>
          <t>Tipo Ingreso</t>
        </is>
      </c>
      <c r="G80" s="99" t="n"/>
      <c r="H80" s="100" t="n"/>
      <c r="I80" s="98" t="inlineStr">
        <is>
          <t>TIPO DE INGRESO</t>
        </is>
      </c>
      <c r="J80" s="98" t="inlineStr">
        <is>
          <t>Cobrador</t>
        </is>
      </c>
    </row>
    <row r="81">
      <c r="A81" s="101" t="n"/>
      <c r="B81" s="101" t="n"/>
      <c r="C81" s="101" t="n"/>
      <c r="D81" s="101" t="n"/>
      <c r="E81" s="101" t="n"/>
      <c r="F81" s="4" t="inlineStr">
        <is>
          <t>EFECTIVO</t>
        </is>
      </c>
      <c r="G81" s="4" t="inlineStr">
        <is>
          <t>CHEQUE</t>
        </is>
      </c>
      <c r="H81" s="4" t="inlineStr">
        <is>
          <t>TRANSFERENCIA</t>
        </is>
      </c>
      <c r="I81" s="101" t="n"/>
      <c r="J81" s="101" t="n"/>
    </row>
    <row r="82">
      <c r="A82" s="40" t="inlineStr">
        <is>
          <t>NO HUBO CIERRES DE CAJA, SABADO</t>
        </is>
      </c>
      <c r="B82" s="41" t="n"/>
      <c r="C82" s="42" t="n"/>
      <c r="D82" s="7" t="n"/>
      <c r="E82" s="8" t="n"/>
      <c r="F82" s="9" t="n"/>
      <c r="I82" s="10" t="n"/>
      <c r="J82" s="8" t="n"/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7" t="n"/>
      <c r="E84" s="8" t="n"/>
      <c r="H84" s="9" t="n"/>
      <c r="I84" s="10" t="n"/>
      <c r="J84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09/01/2022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98" t="inlineStr">
        <is>
          <t>Cierre Caja</t>
        </is>
      </c>
      <c r="B89" s="98" t="inlineStr">
        <is>
          <t>Fecha</t>
        </is>
      </c>
      <c r="C89" s="98" t="inlineStr">
        <is>
          <t>Cajero</t>
        </is>
      </c>
      <c r="D89" s="98" t="inlineStr">
        <is>
          <t>Nro Voucher</t>
        </is>
      </c>
      <c r="E89" s="98" t="inlineStr">
        <is>
          <t>Nro Cuenta</t>
        </is>
      </c>
      <c r="F89" s="98" t="inlineStr">
        <is>
          <t>Tipo Ingreso</t>
        </is>
      </c>
      <c r="G89" s="99" t="n"/>
      <c r="H89" s="100" t="n"/>
      <c r="I89" s="98" t="inlineStr">
        <is>
          <t>TIPO DE INGRESO</t>
        </is>
      </c>
      <c r="J89" s="98" t="inlineStr">
        <is>
          <t>Cobrador</t>
        </is>
      </c>
    </row>
    <row r="90">
      <c r="A90" s="101" t="n"/>
      <c r="B90" s="101" t="n"/>
      <c r="C90" s="101" t="n"/>
      <c r="D90" s="101" t="n"/>
      <c r="E90" s="101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101" t="n"/>
      <c r="J90" s="101" t="n"/>
    </row>
    <row r="91">
      <c r="A91" s="5" t="inlineStr">
        <is>
          <t>CCAJ-PT53/5/2023</t>
        </is>
      </c>
      <c r="B91" s="6" t="n">
        <v>44935.72054403935</v>
      </c>
      <c r="C91" s="5" t="inlineStr">
        <is>
          <t>4363 BLANCA ROXANA SUBIETA RAMIREZ - CAJA</t>
        </is>
      </c>
      <c r="D91" s="15" t="n">
        <v>1.426230109242905e+16</v>
      </c>
      <c r="E91" s="8" t="inlineStr">
        <is>
          <t>BISA-100070073</t>
        </is>
      </c>
      <c r="H91" s="9" t="n">
        <v>10000</v>
      </c>
      <c r="I91" s="5" t="inlineStr">
        <is>
          <t>DEPÓSITO BANCARIO</t>
        </is>
      </c>
      <c r="J91" s="5" t="inlineStr">
        <is>
          <t>3136 GONZALO JESUS VARGAS CASTRO</t>
        </is>
      </c>
    </row>
    <row r="92">
      <c r="A92" s="5" t="inlineStr">
        <is>
          <t>CCAJ-PT53/5/2023</t>
        </is>
      </c>
      <c r="B92" s="6" t="n">
        <v>44935.72054403935</v>
      </c>
      <c r="C92" s="5" t="inlineStr">
        <is>
          <t>4363 BLANCA ROXANA SUBIETA RAMIREZ - CAJA</t>
        </is>
      </c>
      <c r="D92" s="15" t="n">
        <v>45123222664</v>
      </c>
      <c r="E92" s="8" t="inlineStr">
        <is>
          <t>BISA-100070073</t>
        </is>
      </c>
      <c r="H92" s="9" t="n">
        <v>3600</v>
      </c>
      <c r="I92" s="5" t="inlineStr">
        <is>
          <t>DEPÓSITO BANCARIO</t>
        </is>
      </c>
      <c r="J92" s="5" t="inlineStr">
        <is>
          <t>4363 BLANCA ROXANA SUBIETA RAMIREZ</t>
        </is>
      </c>
    </row>
    <row r="93">
      <c r="A93" s="5" t="inlineStr">
        <is>
          <t>CCAJ-PT53/5/2023</t>
        </is>
      </c>
      <c r="B93" s="6" t="n">
        <v>44935.72054403935</v>
      </c>
      <c r="C93" s="5" t="inlineStr">
        <is>
          <t>4363 BLANCA ROXANA SUBIETA RAMIREZ - CAJA</t>
        </is>
      </c>
      <c r="D93" s="7" t="n"/>
      <c r="E93" s="8" t="n"/>
      <c r="F93" s="9" t="n">
        <v>32920.3</v>
      </c>
      <c r="I93" s="10" t="inlineStr">
        <is>
          <t>EFECTIVO</t>
        </is>
      </c>
      <c r="J93" s="5" t="inlineStr">
        <is>
          <t>3136 GONZALO JESUS VARGAS CASTRO</t>
        </is>
      </c>
    </row>
    <row r="94">
      <c r="A94" s="5" t="inlineStr">
        <is>
          <t>CCAJ-PT53/5/2023</t>
        </is>
      </c>
      <c r="B94" s="6" t="n">
        <v>44935.72054403935</v>
      </c>
      <c r="C94" s="5" t="inlineStr">
        <is>
          <t>4363 BLANCA ROXANA SUBIETA RAMIREZ - CAJA</t>
        </is>
      </c>
      <c r="D94" s="7" t="n"/>
      <c r="E94" s="8" t="n"/>
      <c r="F94" s="9" t="n">
        <v>20965.5</v>
      </c>
      <c r="I94" s="10" t="inlineStr">
        <is>
          <t>EFECTIVO</t>
        </is>
      </c>
      <c r="J94" s="5" t="inlineStr">
        <is>
          <t>3313 JOSE ADRIAN ORCKO CHECA</t>
        </is>
      </c>
    </row>
    <row r="95">
      <c r="A95" s="5" t="inlineStr">
        <is>
          <t>CCAJ-PT53/5/2023</t>
        </is>
      </c>
      <c r="B95" s="6" t="n">
        <v>44935.72054403935</v>
      </c>
      <c r="C95" s="5" t="inlineStr">
        <is>
          <t>4363 BLANCA ROXANA SUBIETA RAMIREZ - CAJA</t>
        </is>
      </c>
      <c r="D95" s="7" t="n"/>
      <c r="E95" s="8" t="n"/>
      <c r="F95" s="9" t="n">
        <v>33570.5</v>
      </c>
      <c r="I95" s="10" t="inlineStr">
        <is>
          <t>EFECTIVO</t>
        </is>
      </c>
      <c r="J95" s="8" t="inlineStr">
        <is>
          <t>4536 JUAN FELIX ALEJO APAZA</t>
        </is>
      </c>
    </row>
    <row r="96">
      <c r="A96" s="5" t="inlineStr">
        <is>
          <t>CCAJ-PT53/5/2023</t>
        </is>
      </c>
      <c r="B96" s="6" t="n">
        <v>44935.72054403935</v>
      </c>
      <c r="C96" s="5" t="inlineStr">
        <is>
          <t>4363 BLANCA ROXANA SUBIETA RAMIREZ - CAJA</t>
        </is>
      </c>
      <c r="D96" s="7" t="n"/>
      <c r="E96" s="8" t="n"/>
      <c r="F96" s="9" t="n">
        <v>63147.5</v>
      </c>
      <c r="I96" s="10" t="inlineStr">
        <is>
          <t>EFECTIVO</t>
        </is>
      </c>
      <c r="J96" s="8" t="inlineStr">
        <is>
          <t>4509 JOSE MOREIRA - T02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37">
        <f>SUM(F91:G96)</f>
        <v/>
      </c>
      <c r="H97" s="9" t="n"/>
      <c r="I97" s="10" t="n"/>
      <c r="J97" s="5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14" t="n">
        <v>112576615</v>
      </c>
      <c r="E98" s="8" t="n"/>
      <c r="H98" s="9" t="n"/>
      <c r="I98" s="10" t="n"/>
      <c r="J98" s="5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10/01/2022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8" t="inlineStr">
        <is>
          <t>Cierre Caja</t>
        </is>
      </c>
      <c r="B103" s="98" t="inlineStr">
        <is>
          <t>Fecha</t>
        </is>
      </c>
      <c r="C103" s="98" t="inlineStr">
        <is>
          <t>Cajero</t>
        </is>
      </c>
      <c r="D103" s="98" t="inlineStr">
        <is>
          <t>Nro Voucher</t>
        </is>
      </c>
      <c r="E103" s="98" t="inlineStr">
        <is>
          <t>Nro Cuenta</t>
        </is>
      </c>
      <c r="F103" s="98" t="inlineStr">
        <is>
          <t>Tipo Ingreso</t>
        </is>
      </c>
      <c r="G103" s="99" t="n"/>
      <c r="H103" s="100" t="n"/>
      <c r="I103" s="98" t="inlineStr">
        <is>
          <t>TIPO DE INGRESO</t>
        </is>
      </c>
      <c r="J103" s="98" t="inlineStr">
        <is>
          <t>Cobrador</t>
        </is>
      </c>
    </row>
    <row r="104">
      <c r="A104" s="101" t="n"/>
      <c r="B104" s="101" t="n"/>
      <c r="C104" s="101" t="n"/>
      <c r="D104" s="101" t="n"/>
      <c r="E104" s="101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101" t="n"/>
      <c r="J104" s="101" t="n"/>
    </row>
    <row r="105">
      <c r="A105" s="5" t="inlineStr">
        <is>
          <t>CCAJ-PT53/6/2023</t>
        </is>
      </c>
      <c r="B105" s="6" t="n">
        <v>44936.72382033565</v>
      </c>
      <c r="C105" s="5" t="inlineStr">
        <is>
          <t>4363 BLANCA ROXANA SUBIETA RAMIREZ - CAJA</t>
        </is>
      </c>
      <c r="D105" s="7" t="n">
        <v>34578852</v>
      </c>
      <c r="E105" s="5" t="inlineStr">
        <is>
          <t>BANCO UNION-10000020161539</t>
        </is>
      </c>
      <c r="H105" s="9" t="n">
        <v>16734.03</v>
      </c>
      <c r="I105" s="5" t="inlineStr">
        <is>
          <t>DEPÓSITO BANCARIO</t>
        </is>
      </c>
      <c r="J105" s="5" t="inlineStr">
        <is>
          <t>3136 GONZALO JESUS VARGAS CASTRO</t>
        </is>
      </c>
    </row>
    <row r="106">
      <c r="A106" s="5" t="inlineStr">
        <is>
          <t>CCAJ-PT53/6/2023</t>
        </is>
      </c>
      <c r="B106" s="6" t="n">
        <v>44936.72382033565</v>
      </c>
      <c r="C106" s="5" t="inlineStr">
        <is>
          <t>4363 BLANCA ROXANA SUBIETA RAMIREZ - CAJA</t>
        </is>
      </c>
      <c r="D106" s="7" t="n">
        <v>34721785</v>
      </c>
      <c r="E106" s="5" t="inlineStr">
        <is>
          <t>BANCO UNION-10000020161539</t>
        </is>
      </c>
      <c r="H106" s="9" t="n">
        <v>22500</v>
      </c>
      <c r="I106" s="5" t="inlineStr">
        <is>
          <t>DEPÓSITO BANCARIO</t>
        </is>
      </c>
      <c r="J106" s="5" t="inlineStr">
        <is>
          <t>3136 GONZALO JESUS VARGAS CASTRO</t>
        </is>
      </c>
    </row>
    <row r="107">
      <c r="A107" s="5" t="inlineStr">
        <is>
          <t>CCAJ-PT53/6/2023</t>
        </is>
      </c>
      <c r="B107" s="6" t="n">
        <v>44936.72382033565</v>
      </c>
      <c r="C107" s="5" t="inlineStr">
        <is>
          <t>4363 BLANCA ROXANA SUBIETA RAMIREZ - CAJA</t>
        </is>
      </c>
      <c r="D107" s="7" t="n"/>
      <c r="E107" s="8" t="n"/>
      <c r="F107" s="9" t="n">
        <v>27138.9</v>
      </c>
      <c r="I107" s="10" t="inlineStr">
        <is>
          <t>EFECTIVO</t>
        </is>
      </c>
      <c r="J107" s="5" t="inlineStr">
        <is>
          <t>3136 GONZALO JESUS VARGAS CASTRO</t>
        </is>
      </c>
    </row>
    <row r="108">
      <c r="A108" s="5" t="inlineStr">
        <is>
          <t>CCAJ-PT53/6/2023</t>
        </is>
      </c>
      <c r="B108" s="6" t="n">
        <v>44936.72382033565</v>
      </c>
      <c r="C108" s="5" t="inlineStr">
        <is>
          <t>4363 BLANCA ROXANA SUBIETA RAMIREZ - CAJA</t>
        </is>
      </c>
      <c r="D108" s="7" t="n"/>
      <c r="E108" s="8" t="n"/>
      <c r="F108" s="9" t="n">
        <v>19731.1</v>
      </c>
      <c r="I108" s="10" t="inlineStr">
        <is>
          <t>EFECTIVO</t>
        </is>
      </c>
      <c r="J108" s="5" t="inlineStr">
        <is>
          <t>3313 JOSE ADRIAN ORCKO CHECA</t>
        </is>
      </c>
    </row>
    <row r="109">
      <c r="A109" s="5" t="inlineStr">
        <is>
          <t>CCAJ-PT53/6/2023</t>
        </is>
      </c>
      <c r="B109" s="6" t="n">
        <v>44936.72382033565</v>
      </c>
      <c r="C109" s="5" t="inlineStr">
        <is>
          <t>4363 BLANCA ROXANA SUBIETA RAMIREZ - CAJA</t>
        </is>
      </c>
      <c r="D109" s="7" t="n"/>
      <c r="E109" s="8" t="n"/>
      <c r="F109" s="9" t="n">
        <v>11111.2</v>
      </c>
      <c r="I109" s="10" t="inlineStr">
        <is>
          <t>EFECTIVO</t>
        </is>
      </c>
      <c r="J109" s="5" t="inlineStr">
        <is>
          <t>4363 BLANCA ROXANA SUBIETA RAMIREZ</t>
        </is>
      </c>
    </row>
    <row r="110">
      <c r="A110" s="5" t="inlineStr">
        <is>
          <t>CCAJ-PT53/6/2023</t>
        </is>
      </c>
      <c r="B110" s="6" t="n">
        <v>44936.72382033565</v>
      </c>
      <c r="C110" s="5" t="inlineStr">
        <is>
          <t>4363 BLANCA ROXANA SUBIETA RAMIREZ - CAJA</t>
        </is>
      </c>
      <c r="D110" s="7" t="n"/>
      <c r="E110" s="8" t="n"/>
      <c r="F110" s="9" t="n">
        <v>784.2</v>
      </c>
      <c r="I110" s="10" t="inlineStr">
        <is>
          <t>EFECTIVO</t>
        </is>
      </c>
      <c r="J110" s="8" t="inlineStr">
        <is>
          <t>4536 JUAN FELIX ALEJO APAZA</t>
        </is>
      </c>
    </row>
    <row r="111">
      <c r="A111" s="11" t="inlineStr">
        <is>
          <t>SAP</t>
        </is>
      </c>
      <c r="B111" s="3" t="n"/>
      <c r="C111" s="3" t="n"/>
      <c r="D111" s="7" t="n"/>
      <c r="E111" s="8" t="n"/>
      <c r="F111" s="12">
        <f>SUM(F105:G110)</f>
        <v/>
      </c>
      <c r="H111" s="9" t="n"/>
      <c r="I111" s="10" t="n"/>
      <c r="J111" s="5" t="n"/>
    </row>
    <row r="112" ht="15.75" customHeight="1">
      <c r="A112" s="13" t="inlineStr">
        <is>
          <t>FECHA</t>
        </is>
      </c>
      <c r="B112" s="13" t="inlineStr">
        <is>
          <t>CIERRE DE CAJA</t>
        </is>
      </c>
      <c r="C112" s="13" t="inlineStr">
        <is>
          <t>IMPORTE</t>
        </is>
      </c>
      <c r="D112" s="14" t="n">
        <v>112576616</v>
      </c>
      <c r="E112" s="8" t="n"/>
      <c r="H112" s="9" t="n"/>
      <c r="I112" s="10" t="n"/>
      <c r="J112" s="5" t="n"/>
    </row>
    <row r="113">
      <c r="A113" s="5" t="n"/>
      <c r="B113" s="6" t="n"/>
      <c r="C113" s="5" t="n"/>
      <c r="D113" s="7" t="n"/>
      <c r="E113" s="8" t="n"/>
      <c r="H113" s="9" t="n"/>
      <c r="I113" s="10" t="n"/>
      <c r="J113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11/01/2022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98" t="inlineStr">
        <is>
          <t>Cierre Caja</t>
        </is>
      </c>
      <c r="B117" s="98" t="inlineStr">
        <is>
          <t>Fecha</t>
        </is>
      </c>
      <c r="C117" s="98" t="inlineStr">
        <is>
          <t>Cajero</t>
        </is>
      </c>
      <c r="D117" s="98" t="inlineStr">
        <is>
          <t>Nro Voucher</t>
        </is>
      </c>
      <c r="E117" s="98" t="inlineStr">
        <is>
          <t>Nro Cuenta</t>
        </is>
      </c>
      <c r="F117" s="98" t="inlineStr">
        <is>
          <t>Tipo Ingreso</t>
        </is>
      </c>
      <c r="G117" s="99" t="n"/>
      <c r="H117" s="100" t="n"/>
      <c r="I117" s="98" t="inlineStr">
        <is>
          <t>TIPO DE INGRESO</t>
        </is>
      </c>
      <c r="J117" s="98" t="inlineStr">
        <is>
          <t>Cobrador</t>
        </is>
      </c>
    </row>
    <row r="118">
      <c r="A118" s="101" t="n"/>
      <c r="B118" s="101" t="n"/>
      <c r="C118" s="101" t="n"/>
      <c r="D118" s="101" t="n"/>
      <c r="E118" s="101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101" t="n"/>
      <c r="J118" s="101" t="n"/>
    </row>
    <row r="119">
      <c r="A119" s="5" t="inlineStr">
        <is>
          <t>CCAJ-PT53/7/2023</t>
        </is>
      </c>
      <c r="B119" s="6" t="n">
        <v>44937.70637120371</v>
      </c>
      <c r="C119" s="5" t="inlineStr">
        <is>
          <t>4363 BLANCA ROXANA SUBIETA RAMIREZ - CAJA</t>
        </is>
      </c>
      <c r="D119" s="7" t="n"/>
      <c r="E119" s="8" t="n"/>
      <c r="F119" s="9" t="n">
        <v>10032.1</v>
      </c>
      <c r="I119" s="10" t="inlineStr">
        <is>
          <t>EFECTIVO</t>
        </is>
      </c>
      <c r="J119" s="5" t="inlineStr">
        <is>
          <t>3313 JOSE ADRIAN ORCKO CHECA</t>
        </is>
      </c>
    </row>
    <row r="120">
      <c r="A120" s="5" t="inlineStr">
        <is>
          <t>CCAJ-PT53/7/2023</t>
        </is>
      </c>
      <c r="B120" s="6" t="n">
        <v>44937.70637120371</v>
      </c>
      <c r="C120" s="5" t="inlineStr">
        <is>
          <t>4363 BLANCA ROXANA SUBIETA RAMIREZ - CAJA</t>
        </is>
      </c>
      <c r="D120" s="7" t="n"/>
      <c r="E120" s="8" t="n"/>
      <c r="F120" s="9" t="n">
        <v>21663.1</v>
      </c>
      <c r="I120" s="10" t="inlineStr">
        <is>
          <t>EFECTIVO</t>
        </is>
      </c>
      <c r="J120" s="8" t="inlineStr">
        <is>
          <t>4536 JUAN FELIX ALEJO APAZA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37">
        <f>SUM(F119:G120)</f>
        <v/>
      </c>
      <c r="H121" s="9" t="n"/>
      <c r="I121" s="10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14" t="n">
        <v>112587144</v>
      </c>
      <c r="E122" s="8" t="n"/>
      <c r="H122" s="9" t="n"/>
      <c r="I122" s="10" t="n"/>
      <c r="J122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8" t="inlineStr">
        <is>
          <t>Cierre Caja</t>
        </is>
      </c>
      <c r="B127" s="98" t="inlineStr">
        <is>
          <t>Fecha</t>
        </is>
      </c>
      <c r="C127" s="98" t="inlineStr">
        <is>
          <t>Cajero</t>
        </is>
      </c>
      <c r="D127" s="98" t="inlineStr">
        <is>
          <t>Nro Voucher</t>
        </is>
      </c>
      <c r="E127" s="98" t="inlineStr">
        <is>
          <t>Nro Cuenta</t>
        </is>
      </c>
      <c r="F127" s="98" t="inlineStr">
        <is>
          <t>Tipo Ingreso</t>
        </is>
      </c>
      <c r="G127" s="99" t="n"/>
      <c r="H127" s="100" t="n"/>
      <c r="I127" s="98" t="inlineStr">
        <is>
          <t>TIPO DE INGRESO</t>
        </is>
      </c>
      <c r="J127" s="98" t="inlineStr">
        <is>
          <t>Cobrador</t>
        </is>
      </c>
    </row>
    <row r="128">
      <c r="A128" s="101" t="n"/>
      <c r="B128" s="101" t="n"/>
      <c r="C128" s="101" t="n"/>
      <c r="D128" s="101" t="n"/>
      <c r="E128" s="101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101" t="n"/>
      <c r="J128" s="101" t="n"/>
    </row>
    <row r="129">
      <c r="A129" s="5" t="inlineStr">
        <is>
          <t>CCAJ-PT53/8/2023</t>
        </is>
      </c>
      <c r="B129" s="6" t="n">
        <v>44938.74398175926</v>
      </c>
      <c r="C129" s="5" t="inlineStr">
        <is>
          <t>4363 BLANCA ROXANA SUBIETA RAMIREZ - CAJA</t>
        </is>
      </c>
      <c r="D129" s="7" t="n"/>
      <c r="E129" s="8" t="n"/>
      <c r="F129" s="9" t="n">
        <v>112280</v>
      </c>
      <c r="I129" s="10" t="inlineStr">
        <is>
          <t>EFECTIVO</t>
        </is>
      </c>
      <c r="J129" s="5" t="inlineStr">
        <is>
          <t>3136 GONZALO JESUS VARGAS CASTRO</t>
        </is>
      </c>
    </row>
    <row r="130">
      <c r="A130" s="5" t="inlineStr">
        <is>
          <t>CCAJ-PT53/8/2023</t>
        </is>
      </c>
      <c r="B130" s="6" t="n">
        <v>44938.74398175926</v>
      </c>
      <c r="C130" s="5" t="inlineStr">
        <is>
          <t>4363 BLANCA ROXANA SUBIETA RAMIREZ - CAJA</t>
        </is>
      </c>
      <c r="D130" s="7" t="n"/>
      <c r="E130" s="8" t="n"/>
      <c r="F130" s="9" t="n">
        <v>14316.4</v>
      </c>
      <c r="I130" s="10" t="inlineStr">
        <is>
          <t>EFECTIVO</t>
        </is>
      </c>
      <c r="J130" s="8" t="inlineStr">
        <is>
          <t>4536 JUAN FELIX ALEJO APAZA</t>
        </is>
      </c>
    </row>
    <row r="131">
      <c r="A131" s="5" t="inlineStr">
        <is>
          <t>CCAJ-PT53/8/2023</t>
        </is>
      </c>
      <c r="B131" s="6" t="n">
        <v>44938.74398175926</v>
      </c>
      <c r="C131" s="5" t="inlineStr">
        <is>
          <t>4363 BLANCA ROXANA SUBIETA RAMIREZ - CAJA</t>
        </is>
      </c>
      <c r="D131" s="7" t="n"/>
      <c r="E131" s="8" t="n"/>
      <c r="F131" s="9" t="n">
        <v>70236.7</v>
      </c>
      <c r="I131" s="10" t="inlineStr">
        <is>
          <t>EFECTIVO</t>
        </is>
      </c>
      <c r="J131" s="5" t="inlineStr">
        <is>
          <t>4509 JOSE MANUEL MOREIRA MIRANDA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49">
        <f>SUM(F129:G131)</f>
        <v/>
      </c>
      <c r="I132" s="10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112587146</v>
      </c>
      <c r="E133" s="8" t="n"/>
      <c r="F133" s="9" t="n"/>
      <c r="I133" s="10" t="n"/>
      <c r="J133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13/01/2022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8" t="inlineStr">
        <is>
          <t>Cierre Caja</t>
        </is>
      </c>
      <c r="B138" s="98" t="inlineStr">
        <is>
          <t>Fecha</t>
        </is>
      </c>
      <c r="C138" s="98" t="inlineStr">
        <is>
          <t>Cajero</t>
        </is>
      </c>
      <c r="D138" s="98" t="inlineStr">
        <is>
          <t>Nro Voucher</t>
        </is>
      </c>
      <c r="E138" s="98" t="inlineStr">
        <is>
          <t>Nro Cuenta</t>
        </is>
      </c>
      <c r="F138" s="98" t="inlineStr">
        <is>
          <t>Tipo Ingreso</t>
        </is>
      </c>
      <c r="G138" s="99" t="n"/>
      <c r="H138" s="100" t="n"/>
      <c r="I138" s="98" t="inlineStr">
        <is>
          <t>TIPO DE INGRESO</t>
        </is>
      </c>
      <c r="J138" s="98" t="inlineStr">
        <is>
          <t>Cobrador</t>
        </is>
      </c>
    </row>
    <row r="139">
      <c r="A139" s="101" t="n"/>
      <c r="B139" s="101" t="n"/>
      <c r="C139" s="101" t="n"/>
      <c r="D139" s="101" t="n"/>
      <c r="E139" s="101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101" t="n"/>
      <c r="J139" s="101" t="n"/>
    </row>
    <row r="140">
      <c r="A140" s="5" t="inlineStr">
        <is>
          <t>CCAJ-PT53/9/2023</t>
        </is>
      </c>
      <c r="B140" s="6" t="n">
        <v>44939.70059908565</v>
      </c>
      <c r="C140" s="5" t="inlineStr">
        <is>
          <t>4363 BLANCA ROXANA SUBIETA RAMIREZ - CAJA</t>
        </is>
      </c>
      <c r="D140" s="7" t="n">
        <v>35229367</v>
      </c>
      <c r="E140" s="5" t="inlineStr">
        <is>
          <t>BANCO UNION-10000020161539</t>
        </is>
      </c>
      <c r="H140" s="9" t="n">
        <v>9200</v>
      </c>
      <c r="I140" s="5" t="inlineStr">
        <is>
          <t>DEPÓSITO BANCARIO</t>
        </is>
      </c>
      <c r="J140" s="5" t="inlineStr">
        <is>
          <t>3136 GONZALO JESUS VARGAS CASTRO</t>
        </is>
      </c>
    </row>
    <row r="141">
      <c r="A141" s="5" t="inlineStr">
        <is>
          <t>CCAJ-PT53/9/2023</t>
        </is>
      </c>
      <c r="B141" s="6" t="n">
        <v>44939.70059908565</v>
      </c>
      <c r="C141" s="5" t="inlineStr">
        <is>
          <t>4363 BLANCA ROXANA SUBIETA RAMIREZ - CAJA</t>
        </is>
      </c>
      <c r="D141" s="7" t="n"/>
      <c r="E141" s="8" t="n"/>
      <c r="F141" s="9" t="n">
        <v>19474.5</v>
      </c>
      <c r="I141" s="10" t="inlineStr">
        <is>
          <t>EFECTIVO</t>
        </is>
      </c>
      <c r="J141" s="5" t="inlineStr">
        <is>
          <t>3136 GONZALO JESUS VARGAS CASTRO</t>
        </is>
      </c>
    </row>
    <row r="142">
      <c r="A142" s="5" t="inlineStr">
        <is>
          <t>CCAJ-PT53/9/2023</t>
        </is>
      </c>
      <c r="B142" s="6" t="n">
        <v>44939.70059908565</v>
      </c>
      <c r="C142" s="5" t="inlineStr">
        <is>
          <t>4363 BLANCA ROXANA SUBIETA RAMIREZ - CAJA</t>
        </is>
      </c>
      <c r="D142" s="7" t="n"/>
      <c r="E142" s="8" t="n"/>
      <c r="F142" s="9" t="n">
        <v>5749.1</v>
      </c>
      <c r="I142" s="10" t="inlineStr">
        <is>
          <t>EFECTIVO</t>
        </is>
      </c>
      <c r="J142" s="5" t="inlineStr">
        <is>
          <t>3313 JOSE ADRIAN ORCKO CHECA</t>
        </is>
      </c>
    </row>
    <row r="143">
      <c r="A143" s="5" t="inlineStr">
        <is>
          <t>CCAJ-PT53/9/2023</t>
        </is>
      </c>
      <c r="B143" s="6" t="n">
        <v>44939.70059908565</v>
      </c>
      <c r="C143" s="5" t="inlineStr">
        <is>
          <t>4363 BLANCA ROXANA SUBIETA RAMIREZ - CAJA</t>
        </is>
      </c>
      <c r="D143" s="7" t="n"/>
      <c r="E143" s="8" t="n"/>
      <c r="F143" s="9" t="n">
        <v>21087.1</v>
      </c>
      <c r="I143" s="10" t="inlineStr">
        <is>
          <t>EFECTIVO</t>
        </is>
      </c>
      <c r="J143" s="8" t="inlineStr">
        <is>
          <t>4536 JUAN FELIX ALEJO APAZA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F144" s="37">
        <f>SUM(F140:G143)</f>
        <v/>
      </c>
      <c r="H144" s="9" t="n"/>
      <c r="I144" s="5" t="n"/>
      <c r="J144" s="8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14" t="n">
        <v>112603533</v>
      </c>
      <c r="E145" s="8" t="n"/>
      <c r="H145" s="9" t="n"/>
      <c r="I145" s="5" t="n"/>
      <c r="J145" s="8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14/01/2022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8" t="inlineStr">
        <is>
          <t>Cierre Caja</t>
        </is>
      </c>
      <c r="B150" s="98" t="inlineStr">
        <is>
          <t>Fecha</t>
        </is>
      </c>
      <c r="C150" s="98" t="inlineStr">
        <is>
          <t>Cajero</t>
        </is>
      </c>
      <c r="D150" s="98" t="inlineStr">
        <is>
          <t>Nro Voucher</t>
        </is>
      </c>
      <c r="E150" s="98" t="inlineStr">
        <is>
          <t>Nro Cuenta</t>
        </is>
      </c>
      <c r="F150" s="98" t="inlineStr">
        <is>
          <t>Tipo Ingreso</t>
        </is>
      </c>
      <c r="G150" s="99" t="n"/>
      <c r="H150" s="100" t="n"/>
      <c r="I150" s="98" t="inlineStr">
        <is>
          <t>TIPO DE INGRESO</t>
        </is>
      </c>
      <c r="J150" s="98" t="inlineStr">
        <is>
          <t>Cobrador</t>
        </is>
      </c>
    </row>
    <row r="151">
      <c r="A151" s="101" t="n"/>
      <c r="B151" s="101" t="n"/>
      <c r="C151" s="101" t="n"/>
      <c r="D151" s="101" t="n"/>
      <c r="E151" s="101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101" t="n"/>
      <c r="J151" s="101" t="n"/>
    </row>
    <row r="152">
      <c r="A152" s="40" t="inlineStr">
        <is>
          <t>NO HUBO CIERRES DE CAJA, SABADO</t>
        </is>
      </c>
      <c r="B152" s="41" t="n"/>
      <c r="C152" s="42" t="n"/>
      <c r="D152" s="7" t="n"/>
      <c r="E152" s="8" t="n"/>
      <c r="F152" s="9" t="n"/>
      <c r="I152" s="10" t="n"/>
      <c r="J152" s="8" t="n"/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8" t="n"/>
    </row>
    <row r="154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7" t="n"/>
      <c r="E154" s="8" t="n"/>
      <c r="F154" s="9" t="n"/>
      <c r="I154" s="10" t="n"/>
      <c r="J154" s="8" t="n"/>
    </row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16/01/2022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8" t="inlineStr">
        <is>
          <t>Cierre Caja</t>
        </is>
      </c>
      <c r="B159" s="98" t="inlineStr">
        <is>
          <t>Fecha</t>
        </is>
      </c>
      <c r="C159" s="98" t="inlineStr">
        <is>
          <t>Cajero</t>
        </is>
      </c>
      <c r="D159" s="98" t="inlineStr">
        <is>
          <t>Nro Voucher</t>
        </is>
      </c>
      <c r="E159" s="98" t="inlineStr">
        <is>
          <t>Nro Cuenta</t>
        </is>
      </c>
      <c r="F159" s="98" t="inlineStr">
        <is>
          <t>Tipo Ingreso</t>
        </is>
      </c>
      <c r="G159" s="99" t="n"/>
      <c r="H159" s="100" t="n"/>
      <c r="I159" s="98" t="inlineStr">
        <is>
          <t>TIPO DE INGRESO</t>
        </is>
      </c>
      <c r="J159" s="98" t="inlineStr">
        <is>
          <t>Cobrador</t>
        </is>
      </c>
    </row>
    <row r="160">
      <c r="A160" s="101" t="n"/>
      <c r="B160" s="101" t="n"/>
      <c r="C160" s="101" t="n"/>
      <c r="D160" s="101" t="n"/>
      <c r="E160" s="101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101" t="n"/>
      <c r="J160" s="101" t="n"/>
    </row>
    <row r="161">
      <c r="A161" s="5" t="inlineStr">
        <is>
          <t>CCAJ-PT53/10/2023</t>
        </is>
      </c>
      <c r="B161" s="6" t="n">
        <v>44942.72021434028</v>
      </c>
      <c r="C161" s="5" t="inlineStr">
        <is>
          <t>4363 BLANCA ROXANA SUBIETA RAMIREZ - CAJA</t>
        </is>
      </c>
      <c r="D161" s="7" t="n">
        <v>377222</v>
      </c>
      <c r="E161" s="8" t="inlineStr">
        <is>
          <t>BISA-100070073</t>
        </is>
      </c>
      <c r="H161" s="9" t="n">
        <v>1219.11</v>
      </c>
      <c r="I161" s="5" t="inlineStr">
        <is>
          <t>DEPÓSITO BANCARIO</t>
        </is>
      </c>
      <c r="J161" s="5" t="inlineStr">
        <is>
          <t>3136 GONZALO JESUS VARGAS CASTRO</t>
        </is>
      </c>
    </row>
    <row r="162">
      <c r="A162" s="5" t="inlineStr">
        <is>
          <t>CCAJ-PT53/10/2023</t>
        </is>
      </c>
      <c r="B162" s="6" t="n">
        <v>44942.72021434028</v>
      </c>
      <c r="C162" s="5" t="inlineStr">
        <is>
          <t>4363 BLANCA ROXANA SUBIETA RAMIREZ - CAJA</t>
        </is>
      </c>
      <c r="D162" s="7" t="n">
        <v>35345536</v>
      </c>
      <c r="E162" s="5" t="inlineStr">
        <is>
          <t>BANCO UNION-10000020161539</t>
        </is>
      </c>
      <c r="H162" s="9" t="n">
        <v>10000</v>
      </c>
      <c r="I162" s="5" t="inlineStr">
        <is>
          <t>DEPÓSITO BANCARIO</t>
        </is>
      </c>
      <c r="J162" s="5" t="inlineStr">
        <is>
          <t>3136 GONZALO JESUS VARGAS CASTRO</t>
        </is>
      </c>
    </row>
    <row r="163">
      <c r="A163" s="5" t="inlineStr">
        <is>
          <t>CCAJ-PT53/10/2023</t>
        </is>
      </c>
      <c r="B163" s="6" t="n">
        <v>44942.72021434028</v>
      </c>
      <c r="C163" s="5" t="inlineStr">
        <is>
          <t>4363 BLANCA ROXANA SUBIETA RAMIREZ - CAJA</t>
        </is>
      </c>
      <c r="D163" s="7" t="n"/>
      <c r="E163" s="8" t="n"/>
      <c r="F163" s="9" t="n">
        <v>73005.39999999999</v>
      </c>
      <c r="I163" s="10" t="inlineStr">
        <is>
          <t>EFECTIVO</t>
        </is>
      </c>
      <c r="J163" s="5" t="inlineStr">
        <is>
          <t>3136 GONZALO JESUS VARGAS CASTRO</t>
        </is>
      </c>
    </row>
    <row r="164">
      <c r="A164" s="5" t="inlineStr">
        <is>
          <t>CCAJ-PT53/10/2023</t>
        </is>
      </c>
      <c r="B164" s="6" t="n">
        <v>44942.72021434028</v>
      </c>
      <c r="C164" s="5" t="inlineStr">
        <is>
          <t>4363 BLANCA ROXANA SUBIETA RAMIREZ - CAJA</t>
        </is>
      </c>
      <c r="D164" s="7" t="n"/>
      <c r="E164" s="8" t="n"/>
      <c r="F164" s="9" t="n">
        <v>38668.2</v>
      </c>
      <c r="I164" s="10" t="inlineStr">
        <is>
          <t>EFECTIVO</t>
        </is>
      </c>
      <c r="J164" s="5" t="inlineStr">
        <is>
          <t>3313 JOSE ADRIAN ORCKO CHECA</t>
        </is>
      </c>
    </row>
    <row r="165">
      <c r="A165" s="5" t="inlineStr">
        <is>
          <t>CCAJ-PT53/10/2023</t>
        </is>
      </c>
      <c r="B165" s="6" t="n">
        <v>44942.72021434028</v>
      </c>
      <c r="C165" s="5" t="inlineStr">
        <is>
          <t>4363 BLANCA ROXANA SUBIETA RAMIREZ - CAJA</t>
        </is>
      </c>
      <c r="D165" s="7" t="n"/>
      <c r="E165" s="8" t="n"/>
      <c r="F165" s="9" t="n">
        <v>31789.2</v>
      </c>
      <c r="I165" s="10" t="inlineStr">
        <is>
          <t>EFECTIVO</t>
        </is>
      </c>
      <c r="J165" s="8" t="inlineStr">
        <is>
          <t>4536 JUAN FELIX ALEJO APAZA</t>
        </is>
      </c>
    </row>
    <row r="166">
      <c r="A166" s="5" t="inlineStr">
        <is>
          <t>CCAJ-PT53/10/2023</t>
        </is>
      </c>
      <c r="B166" s="6" t="n">
        <v>44942.72021434028</v>
      </c>
      <c r="C166" s="5" t="inlineStr">
        <is>
          <t>4363 BLANCA ROXANA SUBIETA RAMIREZ - CAJA</t>
        </is>
      </c>
      <c r="D166" s="7" t="n"/>
      <c r="E166" s="8" t="n"/>
      <c r="F166" s="9" t="n">
        <v>181.5</v>
      </c>
      <c r="I166" s="10" t="inlineStr">
        <is>
          <t>EFECTIVO</t>
        </is>
      </c>
      <c r="J166" s="8" t="inlineStr">
        <is>
          <t>4509 JOSE MOREIRA - T03</t>
        </is>
      </c>
    </row>
    <row r="167">
      <c r="A167" s="11" t="inlineStr">
        <is>
          <t>SAP</t>
        </is>
      </c>
      <c r="B167" s="3" t="n"/>
      <c r="C167" s="3" t="n"/>
      <c r="D167" s="7" t="n"/>
      <c r="E167" s="8" t="n"/>
      <c r="F167" s="37">
        <f>SUM(F161:G166)</f>
        <v/>
      </c>
      <c r="H167" s="9" t="n"/>
      <c r="I167" s="10" t="n"/>
      <c r="J167" s="5" t="n"/>
    </row>
    <row r="168" ht="15.75" customHeight="1">
      <c r="A168" s="13" t="inlineStr">
        <is>
          <t>FECHA</t>
        </is>
      </c>
      <c r="B168" s="13" t="inlineStr">
        <is>
          <t>CIERRE DE CAJA</t>
        </is>
      </c>
      <c r="C168" s="13" t="inlineStr">
        <is>
          <t>IMPORTE</t>
        </is>
      </c>
      <c r="D168" s="14" t="n">
        <v>112617024</v>
      </c>
      <c r="E168" s="8" t="n"/>
      <c r="H168" s="9" t="n"/>
      <c r="I168" s="10" t="n"/>
      <c r="J168" s="5" t="n"/>
    </row>
    <row r="171">
      <c r="A171" s="1" t="inlineStr">
        <is>
          <t>Cierre Caja</t>
        </is>
      </c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3" t="inlineStr">
        <is>
          <t>Del 17/01/2022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98" t="inlineStr">
        <is>
          <t>Cierre Caja</t>
        </is>
      </c>
      <c r="B173" s="98" t="inlineStr">
        <is>
          <t>Fecha</t>
        </is>
      </c>
      <c r="C173" s="98" t="inlineStr">
        <is>
          <t>Cajero</t>
        </is>
      </c>
      <c r="D173" s="98" t="inlineStr">
        <is>
          <t>Nro Voucher</t>
        </is>
      </c>
      <c r="E173" s="98" t="inlineStr">
        <is>
          <t>Nro Cuenta</t>
        </is>
      </c>
      <c r="F173" s="98" t="inlineStr">
        <is>
          <t>Tipo Ingreso</t>
        </is>
      </c>
      <c r="G173" s="99" t="n"/>
      <c r="H173" s="100" t="n"/>
      <c r="I173" s="98" t="inlineStr">
        <is>
          <t>TIPO DE INGRESO</t>
        </is>
      </c>
      <c r="J173" s="98" t="inlineStr">
        <is>
          <t>Cobrador</t>
        </is>
      </c>
    </row>
    <row r="174">
      <c r="A174" s="101" t="n"/>
      <c r="B174" s="101" t="n"/>
      <c r="C174" s="101" t="n"/>
      <c r="D174" s="101" t="n"/>
      <c r="E174" s="101" t="n"/>
      <c r="F174" s="4" t="inlineStr">
        <is>
          <t>EFECTIVO</t>
        </is>
      </c>
      <c r="G174" s="4" t="inlineStr">
        <is>
          <t>CHEQUE</t>
        </is>
      </c>
      <c r="H174" s="4" t="inlineStr">
        <is>
          <t>TRANSFERENCIA</t>
        </is>
      </c>
      <c r="I174" s="101" t="n"/>
      <c r="J174" s="101" t="n"/>
    </row>
    <row r="175">
      <c r="A175" s="5" t="inlineStr">
        <is>
          <t>CCAJ-PT53/11/2023</t>
        </is>
      </c>
      <c r="B175" s="6" t="n">
        <v>44943.79548119213</v>
      </c>
      <c r="C175" s="5" t="inlineStr">
        <is>
          <t>4363 BLANCA ROXANA SUBIETA RAMIREZ - CAJA</t>
        </is>
      </c>
      <c r="D175" s="7" t="n"/>
      <c r="E175" s="8" t="n"/>
      <c r="F175" s="9" t="n">
        <v>75470.10000000001</v>
      </c>
      <c r="I175" s="10" t="inlineStr">
        <is>
          <t>EFECTIVO</t>
        </is>
      </c>
      <c r="J175" s="5" t="inlineStr">
        <is>
          <t>3136 GONZALO JESUS VARGAS CASTRO</t>
        </is>
      </c>
    </row>
    <row r="176">
      <c r="A176" s="5" t="inlineStr">
        <is>
          <t>CCAJ-PT53/11/2023</t>
        </is>
      </c>
      <c r="B176" s="6" t="n">
        <v>44943.79548119213</v>
      </c>
      <c r="C176" s="5" t="inlineStr">
        <is>
          <t>4363 BLANCA ROXANA SUBIETA RAMIREZ - CAJA</t>
        </is>
      </c>
      <c r="D176" s="7" t="n"/>
      <c r="E176" s="8" t="n"/>
      <c r="F176" s="9" t="n">
        <v>11139.8</v>
      </c>
      <c r="I176" s="10" t="inlineStr">
        <is>
          <t>EFECTIVO</t>
        </is>
      </c>
      <c r="J176" s="5" t="inlineStr">
        <is>
          <t>3313 JOSE ADRIAN ORCKO CHECA</t>
        </is>
      </c>
    </row>
    <row r="177">
      <c r="A177" s="5" t="inlineStr">
        <is>
          <t>CCAJ-PT53/11/2023</t>
        </is>
      </c>
      <c r="B177" s="6" t="n">
        <v>44943.79548119213</v>
      </c>
      <c r="C177" s="5" t="inlineStr">
        <is>
          <t>4363 BLANCA ROXANA SUBIETA RAMIREZ - CAJA</t>
        </is>
      </c>
      <c r="D177" s="7" t="n"/>
      <c r="E177" s="8" t="n"/>
      <c r="F177" s="9" t="n">
        <v>2285</v>
      </c>
      <c r="I177" s="10" t="inlineStr">
        <is>
          <t>EFECTIVO</t>
        </is>
      </c>
      <c r="J177" s="8" t="inlineStr">
        <is>
          <t>4536 JUAN FELIX ALEJO APAZA</t>
        </is>
      </c>
    </row>
    <row r="178">
      <c r="A178" s="5" t="inlineStr">
        <is>
          <t>CCAJ-PT53/11/2023</t>
        </is>
      </c>
      <c r="B178" s="6" t="n">
        <v>44943.79548119213</v>
      </c>
      <c r="C178" s="5" t="inlineStr">
        <is>
          <t>4363 BLANCA ROXANA SUBIETA RAMIREZ - CAJA</t>
        </is>
      </c>
      <c r="D178" s="7" t="n"/>
      <c r="E178" s="8" t="n"/>
      <c r="F178" s="9" t="n">
        <v>54874.2</v>
      </c>
      <c r="I178" s="10" t="inlineStr">
        <is>
          <t>EFECTIVO</t>
        </is>
      </c>
      <c r="J178" s="5" t="inlineStr">
        <is>
          <t>4509 JOSE MANUEL MOREIRA MIRANDA</t>
        </is>
      </c>
    </row>
    <row r="179">
      <c r="A179" s="11" t="inlineStr">
        <is>
          <t>SAP</t>
        </is>
      </c>
      <c r="B179" s="3" t="n"/>
      <c r="C179" s="3" t="n"/>
      <c r="D179" s="7" t="n"/>
      <c r="E179" s="8" t="n"/>
      <c r="F179" s="37">
        <f>SUM(F175:G178)</f>
        <v/>
      </c>
      <c r="G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14" t="n">
        <v>112617025</v>
      </c>
      <c r="E180" s="8" t="n"/>
      <c r="G180" s="9" t="n"/>
      <c r="I180" s="10" t="n"/>
      <c r="J180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18/01/2022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8" t="inlineStr">
        <is>
          <t>Cierre Caja</t>
        </is>
      </c>
      <c r="B185" s="98" t="inlineStr">
        <is>
          <t>Fecha</t>
        </is>
      </c>
      <c r="C185" s="98" t="inlineStr">
        <is>
          <t>Cajero</t>
        </is>
      </c>
      <c r="D185" s="98" t="inlineStr">
        <is>
          <t>Nro Voucher</t>
        </is>
      </c>
      <c r="E185" s="98" t="inlineStr">
        <is>
          <t>Nro Cuenta</t>
        </is>
      </c>
      <c r="F185" s="98" t="inlineStr">
        <is>
          <t>Tipo Ingreso</t>
        </is>
      </c>
      <c r="G185" s="99" t="n"/>
      <c r="H185" s="100" t="n"/>
      <c r="I185" s="98" t="inlineStr">
        <is>
          <t>TIPO DE INGRESO</t>
        </is>
      </c>
      <c r="J185" s="98" t="inlineStr">
        <is>
          <t>Cobrador</t>
        </is>
      </c>
    </row>
    <row r="186">
      <c r="A186" s="101" t="n"/>
      <c r="B186" s="101" t="n"/>
      <c r="C186" s="101" t="n"/>
      <c r="D186" s="101" t="n"/>
      <c r="E186" s="101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101" t="n"/>
      <c r="J186" s="101" t="n"/>
    </row>
    <row r="187">
      <c r="A187" s="5" t="inlineStr">
        <is>
          <t>CCAJ-PT53/12/2023</t>
        </is>
      </c>
      <c r="B187" s="6" t="n">
        <v>44944.79173733796</v>
      </c>
      <c r="C187" s="5" t="inlineStr">
        <is>
          <t>4363 BLANCA ROXANA SUBIETA RAMIREZ - CAJA</t>
        </is>
      </c>
      <c r="D187" s="7" t="n">
        <v>336633</v>
      </c>
      <c r="E187" s="8" t="inlineStr">
        <is>
          <t>BISA-100070073</t>
        </is>
      </c>
      <c r="H187" s="9" t="n">
        <v>2046.91</v>
      </c>
      <c r="I187" s="5" t="inlineStr">
        <is>
          <t>DEPÓSITO BANCARIO</t>
        </is>
      </c>
      <c r="J187" s="5" t="inlineStr">
        <is>
          <t>3136 GONZALO JESUS VARGAS CASTRO</t>
        </is>
      </c>
    </row>
    <row r="188">
      <c r="A188" s="5" t="inlineStr">
        <is>
          <t>CCAJ-PT53/12/2023</t>
        </is>
      </c>
      <c r="B188" s="6" t="n">
        <v>44944.79173733796</v>
      </c>
      <c r="C188" s="5" t="inlineStr">
        <is>
          <t>4363 BLANCA ROXANA SUBIETA RAMIREZ - CAJA</t>
        </is>
      </c>
      <c r="D188" s="7" t="n"/>
      <c r="E188" s="8" t="n"/>
      <c r="F188" s="9" t="n">
        <v>34697.8</v>
      </c>
      <c r="I188" s="10" t="inlineStr">
        <is>
          <t>EFECTIVO</t>
        </is>
      </c>
      <c r="J188" s="5" t="inlineStr">
        <is>
          <t>3136 GONZALO JESUS VARGAS CASTRO</t>
        </is>
      </c>
    </row>
    <row r="189">
      <c r="A189" s="5" t="inlineStr">
        <is>
          <t>CCAJ-PT53/12/2023</t>
        </is>
      </c>
      <c r="B189" s="6" t="n">
        <v>44944.79173733796</v>
      </c>
      <c r="C189" s="5" t="inlineStr">
        <is>
          <t>4363 BLANCA ROXANA SUBIETA RAMIREZ - CAJA</t>
        </is>
      </c>
      <c r="D189" s="7" t="n"/>
      <c r="E189" s="8" t="n"/>
      <c r="F189" s="9" t="n">
        <v>22619.4</v>
      </c>
      <c r="I189" s="10" t="inlineStr">
        <is>
          <t>EFECTIVO</t>
        </is>
      </c>
      <c r="J189" s="5" t="inlineStr">
        <is>
          <t>3313 JOSE ADRIAN ORCKO CHECA</t>
        </is>
      </c>
    </row>
    <row r="190">
      <c r="A190" s="5" t="inlineStr">
        <is>
          <t>CCAJ-PT53/12/2023</t>
        </is>
      </c>
      <c r="B190" s="6" t="n">
        <v>44944.79173733796</v>
      </c>
      <c r="C190" s="5" t="inlineStr">
        <is>
          <t>4363 BLANCA ROXANA SUBIETA RAMIREZ - CAJA</t>
        </is>
      </c>
      <c r="D190" s="7" t="n"/>
      <c r="E190" s="8" t="n"/>
      <c r="F190" s="9" t="n">
        <v>1686.5</v>
      </c>
      <c r="I190" s="10" t="inlineStr">
        <is>
          <t>EFECTIVO</t>
        </is>
      </c>
      <c r="J190" s="5" t="inlineStr">
        <is>
          <t>4363 BLANCA ROXANA SUBIETA RAMIREZ</t>
        </is>
      </c>
    </row>
    <row r="191">
      <c r="A191" s="5" t="inlineStr">
        <is>
          <t>CCAJ-PT53/12/2023</t>
        </is>
      </c>
      <c r="B191" s="6" t="n">
        <v>44944.79173733796</v>
      </c>
      <c r="C191" s="5" t="inlineStr">
        <is>
          <t>4363 BLANCA ROXANA SUBIETA RAMIREZ - CAJA</t>
        </is>
      </c>
      <c r="D191" s="7" t="n"/>
      <c r="E191" s="8" t="n"/>
      <c r="F191" s="9" t="n">
        <v>14103.2</v>
      </c>
      <c r="I191" s="10" t="inlineStr">
        <is>
          <t>EFECTIVO</t>
        </is>
      </c>
      <c r="J191" s="8" t="inlineStr">
        <is>
          <t>4536 JUAN FELIX ALEJO APAZA</t>
        </is>
      </c>
    </row>
    <row r="192">
      <c r="A192" s="5" t="inlineStr">
        <is>
          <t>CCAJ-PT53/12/2023</t>
        </is>
      </c>
      <c r="B192" s="6" t="n">
        <v>44944.79173733796</v>
      </c>
      <c r="C192" s="5" t="inlineStr">
        <is>
          <t>4363 BLANCA ROXANA SUBIETA RAMIREZ - CAJA</t>
        </is>
      </c>
      <c r="D192" s="7" t="n"/>
      <c r="E192" s="8" t="n"/>
      <c r="F192" s="9" t="n">
        <v>9240</v>
      </c>
      <c r="I192" s="10" t="inlineStr">
        <is>
          <t>EFECTIVO</t>
        </is>
      </c>
      <c r="J192" s="8" t="inlineStr">
        <is>
          <t>4509 JOSE MOREIRA - T02</t>
        </is>
      </c>
    </row>
    <row r="193">
      <c r="A193" s="11" t="inlineStr">
        <is>
          <t>SAP</t>
        </is>
      </c>
      <c r="B193" s="3" t="n"/>
      <c r="C193" s="3" t="n"/>
      <c r="D193" s="7" t="n"/>
      <c r="E193" s="8" t="n"/>
      <c r="F193" s="54">
        <f>SUM(F187:G192)</f>
        <v/>
      </c>
      <c r="I193" s="10" t="n"/>
      <c r="J193" s="5" t="n"/>
    </row>
    <row r="194" ht="15.75" customHeight="1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14" t="n">
        <v>112636351</v>
      </c>
      <c r="E194" s="8" t="n"/>
      <c r="F194" s="9" t="n"/>
      <c r="I194" s="10" t="n"/>
      <c r="J194" s="5" t="n"/>
    </row>
    <row r="195">
      <c r="A195" s="5" t="n"/>
      <c r="B195" s="6" t="n"/>
      <c r="C195" s="5" t="n"/>
      <c r="D195" s="7" t="n"/>
      <c r="E195" s="8" t="n"/>
      <c r="F195" s="9" t="n"/>
      <c r="I195" s="10" t="n"/>
      <c r="J195" s="5" t="n"/>
    </row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19/01/2022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98" t="inlineStr">
        <is>
          <t>Cierre Caja</t>
        </is>
      </c>
      <c r="B199" s="98" t="inlineStr">
        <is>
          <t>Fecha</t>
        </is>
      </c>
      <c r="C199" s="98" t="inlineStr">
        <is>
          <t>Cajero</t>
        </is>
      </c>
      <c r="D199" s="98" t="inlineStr">
        <is>
          <t>Nro Voucher</t>
        </is>
      </c>
      <c r="E199" s="98" t="inlineStr">
        <is>
          <t>Nro Cuenta</t>
        </is>
      </c>
      <c r="F199" s="98" t="inlineStr">
        <is>
          <t>Tipo Ingreso</t>
        </is>
      </c>
      <c r="G199" s="99" t="n"/>
      <c r="H199" s="100" t="n"/>
      <c r="I199" s="98" t="inlineStr">
        <is>
          <t>TIPO DE INGRESO</t>
        </is>
      </c>
      <c r="J199" s="98" t="inlineStr">
        <is>
          <t>Cobrador</t>
        </is>
      </c>
    </row>
    <row r="200">
      <c r="A200" s="101" t="n"/>
      <c r="B200" s="101" t="n"/>
      <c r="C200" s="101" t="n"/>
      <c r="D200" s="101" t="n"/>
      <c r="E200" s="101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101" t="n"/>
      <c r="J200" s="101" t="n"/>
    </row>
    <row r="201">
      <c r="A201" s="5" t="inlineStr">
        <is>
          <t>CCAJ-PT53/13/2023</t>
        </is>
      </c>
      <c r="B201" s="6" t="n">
        <v>44945.84159841435</v>
      </c>
      <c r="C201" s="5" t="inlineStr">
        <is>
          <t>4363 BLANCA ROXANA SUBIETA RAMIREZ - CAJA</t>
        </is>
      </c>
      <c r="D201" s="7" t="n"/>
      <c r="E201" s="8" t="n"/>
      <c r="G201" s="9" t="n">
        <v>1661.5</v>
      </c>
      <c r="I201" s="10" t="inlineStr">
        <is>
          <t>CHEQUE</t>
        </is>
      </c>
      <c r="J201" s="8" t="inlineStr">
        <is>
          <t>4536 JUAN FELIX ALEJO APAZA</t>
        </is>
      </c>
    </row>
    <row r="202">
      <c r="A202" s="5" t="inlineStr">
        <is>
          <t>CCAJ-PT53/13/2023</t>
        </is>
      </c>
      <c r="B202" s="6" t="n">
        <v>44945.84159841435</v>
      </c>
      <c r="C202" s="5" t="inlineStr">
        <is>
          <t>4363 BLANCA ROXANA SUBIETA RAMIREZ - CAJA</t>
        </is>
      </c>
      <c r="D202" s="7" t="n">
        <v>392489</v>
      </c>
      <c r="E202" s="8" t="inlineStr">
        <is>
          <t>BISA-100070073</t>
        </is>
      </c>
      <c r="H202" s="9" t="n">
        <v>1393.56</v>
      </c>
      <c r="I202" s="5" t="inlineStr">
        <is>
          <t>DEPÓSITO BANCARIO</t>
        </is>
      </c>
      <c r="J202" s="5" t="inlineStr">
        <is>
          <t>3136 GONZALO JESUS VARGAS CASTRO</t>
        </is>
      </c>
    </row>
    <row r="203">
      <c r="A203" s="5" t="inlineStr">
        <is>
          <t>CCAJ-PT53/13/2023</t>
        </is>
      </c>
      <c r="B203" s="6" t="n">
        <v>44945.84159841435</v>
      </c>
      <c r="C203" s="5" t="inlineStr">
        <is>
          <t>4363 BLANCA ROXANA SUBIETA RAMIREZ - CAJA</t>
        </is>
      </c>
      <c r="D203" s="7" t="n">
        <v>392490</v>
      </c>
      <c r="E203" s="8" t="inlineStr">
        <is>
          <t>BISA-100070073</t>
        </is>
      </c>
      <c r="H203" s="9" t="n">
        <v>31793.01</v>
      </c>
      <c r="I203" s="5" t="inlineStr">
        <is>
          <t>DEPÓSITO BANCARIO</t>
        </is>
      </c>
      <c r="J203" s="5" t="inlineStr">
        <is>
          <t>3136 GONZALO JESUS VARGAS CASTRO</t>
        </is>
      </c>
    </row>
    <row r="204">
      <c r="A204" s="5" t="inlineStr">
        <is>
          <t>CCAJ-PT53/13/2023</t>
        </is>
      </c>
      <c r="B204" s="6" t="n">
        <v>44945.84159841435</v>
      </c>
      <c r="C204" s="5" t="inlineStr">
        <is>
          <t>4363 BLANCA ROXANA SUBIETA RAMIREZ - CAJA</t>
        </is>
      </c>
      <c r="D204" s="15" t="n">
        <v>51517390401</v>
      </c>
      <c r="E204" s="8" t="inlineStr">
        <is>
          <t>BISA-100070073</t>
        </is>
      </c>
      <c r="H204" s="9" t="n">
        <v>400</v>
      </c>
      <c r="I204" s="5" t="inlineStr">
        <is>
          <t>DEPÓSITO BANCARIO</t>
        </is>
      </c>
      <c r="J204" s="5" t="inlineStr">
        <is>
          <t>4363 BLANCA ROXANA SUBIETA RAMIREZ</t>
        </is>
      </c>
    </row>
    <row r="205">
      <c r="A205" s="5" t="inlineStr">
        <is>
          <t>CCAJ-PT53/13/2023</t>
        </is>
      </c>
      <c r="B205" s="6" t="n">
        <v>44945.84159841435</v>
      </c>
      <c r="C205" s="5" t="inlineStr">
        <is>
          <t>4363 BLANCA ROXANA SUBIETA RAMIREZ - CAJA</t>
        </is>
      </c>
      <c r="D205" s="7" t="n"/>
      <c r="E205" s="8" t="n"/>
      <c r="F205" s="9" t="n">
        <v>41204.8</v>
      </c>
      <c r="I205" s="10" t="inlineStr">
        <is>
          <t>EFECTIVO</t>
        </is>
      </c>
      <c r="J205" s="5" t="inlineStr">
        <is>
          <t>3136 GONZALO JESUS VARGAS CASTRO</t>
        </is>
      </c>
    </row>
    <row r="206">
      <c r="A206" s="5" t="inlineStr">
        <is>
          <t>CCAJ-PT53/13/2023</t>
        </is>
      </c>
      <c r="B206" s="6" t="n">
        <v>44945.84159841435</v>
      </c>
      <c r="C206" s="5" t="inlineStr">
        <is>
          <t>4363 BLANCA ROXANA SUBIETA RAMIREZ - CAJA</t>
        </is>
      </c>
      <c r="D206" s="7" t="n"/>
      <c r="E206" s="8" t="n"/>
      <c r="F206" s="9" t="n">
        <v>14866.8</v>
      </c>
      <c r="I206" s="10" t="inlineStr">
        <is>
          <t>EFECTIVO</t>
        </is>
      </c>
      <c r="J206" s="5" t="inlineStr">
        <is>
          <t>3313 JOSE ADRIAN ORCKO CHECA</t>
        </is>
      </c>
    </row>
    <row r="207">
      <c r="A207" s="5" t="inlineStr">
        <is>
          <t>CCAJ-PT53/13/2023</t>
        </is>
      </c>
      <c r="B207" s="6" t="n">
        <v>44945.84159841435</v>
      </c>
      <c r="C207" s="5" t="inlineStr">
        <is>
          <t>4363 BLANCA ROXANA SUBIETA RAMIREZ - CAJA</t>
        </is>
      </c>
      <c r="D207" s="7" t="n"/>
      <c r="E207" s="8" t="n"/>
      <c r="F207" s="9" t="n">
        <v>13423.7</v>
      </c>
      <c r="I207" s="10" t="inlineStr">
        <is>
          <t>EFECTIVO</t>
        </is>
      </c>
      <c r="J207" s="8" t="inlineStr">
        <is>
          <t>4536 JUAN FELIX ALEJO APAZA</t>
        </is>
      </c>
    </row>
    <row r="208">
      <c r="A208" s="11" t="inlineStr">
        <is>
          <t>SAP</t>
        </is>
      </c>
      <c r="B208" s="3" t="n"/>
      <c r="C208" s="3" t="n"/>
      <c r="D208" s="7" t="n"/>
      <c r="E208" s="8" t="n"/>
      <c r="F208" s="54">
        <f>SUM(F201:G207)</f>
        <v/>
      </c>
      <c r="H208" s="9" t="n"/>
      <c r="I208" s="10" t="n"/>
      <c r="J208" s="5" t="n"/>
    </row>
    <row r="209" ht="15.75" customHeight="1">
      <c r="A209" s="13" t="inlineStr">
        <is>
          <t>FECHA</t>
        </is>
      </c>
      <c r="B209" s="13" t="inlineStr">
        <is>
          <t>CIERRE DE CAJA</t>
        </is>
      </c>
      <c r="C209" s="13" t="inlineStr">
        <is>
          <t>IMPORTE</t>
        </is>
      </c>
      <c r="D209" s="14" t="n">
        <v>112636352</v>
      </c>
      <c r="E209" s="8" t="n"/>
      <c r="H209" s="9" t="n"/>
      <c r="I209" s="10" t="n"/>
      <c r="J209" s="5" t="n"/>
    </row>
    <row r="212">
      <c r="A212" s="1" t="inlineStr">
        <is>
          <t>Cierre Caja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3" t="inlineStr">
        <is>
          <t>Del 20/01/2023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98" t="inlineStr">
        <is>
          <t>Cierre Caja</t>
        </is>
      </c>
      <c r="B214" s="98" t="inlineStr">
        <is>
          <t>Fecha</t>
        </is>
      </c>
      <c r="C214" s="98" t="inlineStr">
        <is>
          <t>Cajero</t>
        </is>
      </c>
      <c r="D214" s="98" t="inlineStr">
        <is>
          <t>Nro Voucher</t>
        </is>
      </c>
      <c r="E214" s="98" t="inlineStr">
        <is>
          <t>Nro Cuenta</t>
        </is>
      </c>
      <c r="F214" s="98" t="inlineStr">
        <is>
          <t>Tipo Ingreso</t>
        </is>
      </c>
      <c r="G214" s="99" t="n"/>
      <c r="H214" s="100" t="n"/>
      <c r="I214" s="98" t="inlineStr">
        <is>
          <t>TIPO DE INGRESO</t>
        </is>
      </c>
      <c r="J214" s="98" t="inlineStr">
        <is>
          <t>Cobrador</t>
        </is>
      </c>
    </row>
    <row r="215">
      <c r="A215" s="101" t="n"/>
      <c r="B215" s="101" t="n"/>
      <c r="C215" s="101" t="n"/>
      <c r="D215" s="101" t="n"/>
      <c r="E215" s="101" t="n"/>
      <c r="F215" s="4" t="inlineStr">
        <is>
          <t>EFECTIVO</t>
        </is>
      </c>
      <c r="G215" s="4" t="inlineStr">
        <is>
          <t>CHEQUE</t>
        </is>
      </c>
      <c r="H215" s="4" t="inlineStr">
        <is>
          <t>TRANSFERENCIA</t>
        </is>
      </c>
      <c r="I215" s="101" t="n"/>
      <c r="J215" s="101" t="n"/>
    </row>
    <row r="216">
      <c r="A216" s="5" t="inlineStr">
        <is>
          <t>CCAJ-PT53/14/2023</t>
        </is>
      </c>
      <c r="B216" s="6" t="n">
        <v>44946.85274533565</v>
      </c>
      <c r="C216" s="5" t="inlineStr">
        <is>
          <t>4363 BLANCA ROXANA SUBIETA RAMIREZ - CAJA</t>
        </is>
      </c>
      <c r="D216" s="15" t="n">
        <v>57610330748</v>
      </c>
      <c r="E216" s="8" t="inlineStr">
        <is>
          <t>BISA-100070073</t>
        </is>
      </c>
      <c r="H216" s="9" t="n">
        <v>431.36</v>
      </c>
      <c r="I216" s="5" t="inlineStr">
        <is>
          <t>DEPÓSITO BANCARIO</t>
        </is>
      </c>
      <c r="J216" s="8" t="inlineStr">
        <is>
          <t>4536 JUAN FELIX ALEJO APAZA</t>
        </is>
      </c>
    </row>
    <row r="217">
      <c r="A217" s="5" t="inlineStr">
        <is>
          <t>CCAJ-PT53/14/2023</t>
        </is>
      </c>
      <c r="B217" s="6" t="n">
        <v>44946.85274533565</v>
      </c>
      <c r="C217" s="5" t="inlineStr">
        <is>
          <t>4363 BLANCA ROXANA SUBIETA RAMIREZ - CAJA</t>
        </is>
      </c>
      <c r="D217" s="7" t="n">
        <v>131957</v>
      </c>
      <c r="E217" s="5" t="inlineStr">
        <is>
          <t>MERCANTIL SANTA CRUZ-4010501329</t>
        </is>
      </c>
      <c r="H217" s="9" t="n">
        <v>6929.5</v>
      </c>
      <c r="I217" s="5" t="inlineStr">
        <is>
          <t>DEPÓSITO BANCARIO</t>
        </is>
      </c>
      <c r="J217" s="5" t="inlineStr">
        <is>
          <t>4363 BLANCA ROXANA SUBIETA RAMIREZ</t>
        </is>
      </c>
    </row>
    <row r="218">
      <c r="A218" s="5" t="inlineStr">
        <is>
          <t>CCAJ-PT53/14/2023</t>
        </is>
      </c>
      <c r="B218" s="6" t="n">
        <v>44946.85274533565</v>
      </c>
      <c r="C218" s="5" t="inlineStr">
        <is>
          <t>4363 BLANCA ROXANA SUBIETA RAMIREZ - CAJA</t>
        </is>
      </c>
      <c r="D218" s="7" t="n">
        <v>143926</v>
      </c>
      <c r="E218" s="5" t="inlineStr">
        <is>
          <t>MERCANTIL SANTA CRUZ-4010501329</t>
        </is>
      </c>
      <c r="H218" s="9" t="n">
        <v>3300</v>
      </c>
      <c r="I218" s="5" t="inlineStr">
        <is>
          <t>DEPÓSITO BANCARIO</t>
        </is>
      </c>
      <c r="J218" s="5" t="inlineStr">
        <is>
          <t>4363 BLANCA ROXANA SUBIETA RAMIREZ</t>
        </is>
      </c>
    </row>
    <row r="219">
      <c r="A219" s="5" t="inlineStr">
        <is>
          <t>CCAJ-PT53/14/2023</t>
        </is>
      </c>
      <c r="B219" s="6" t="n">
        <v>44946.85274533565</v>
      </c>
      <c r="C219" s="5" t="inlineStr">
        <is>
          <t>4363 BLANCA ROXANA SUBIETA RAMIREZ - CAJA</t>
        </is>
      </c>
      <c r="D219" s="7" t="n">
        <v>3092041416</v>
      </c>
      <c r="E219" s="5" t="inlineStr">
        <is>
          <t>BANCO UNION-10000020161539</t>
        </is>
      </c>
      <c r="H219" s="9" t="n">
        <v>6440.46</v>
      </c>
      <c r="I219" s="5" t="inlineStr">
        <is>
          <t>DEPÓSITO BANCARIO</t>
        </is>
      </c>
      <c r="J219" s="5" t="inlineStr">
        <is>
          <t>4363 BLANCA ROXANA SUBIETA RAMIREZ</t>
        </is>
      </c>
    </row>
    <row r="220">
      <c r="A220" s="5" t="inlineStr">
        <is>
          <t>CCAJ-PT53/14/2023</t>
        </is>
      </c>
      <c r="B220" s="6" t="n">
        <v>44946.85274533565</v>
      </c>
      <c r="C220" s="5" t="inlineStr">
        <is>
          <t>4363 BLANCA ROXANA SUBIETA RAMIREZ - CAJA</t>
        </is>
      </c>
      <c r="D220" s="15" t="n">
        <v>1.426230120422046e+16</v>
      </c>
      <c r="E220" s="8" t="inlineStr">
        <is>
          <t>BISA-100070073</t>
        </is>
      </c>
      <c r="H220" s="9" t="n">
        <v>1550.82</v>
      </c>
      <c r="I220" s="5" t="inlineStr">
        <is>
          <t>DEPÓSITO BANCARIO</t>
        </is>
      </c>
      <c r="J220" s="5" t="inlineStr">
        <is>
          <t>3136 GONZALO JESUS VARGAS CASTRO</t>
        </is>
      </c>
    </row>
    <row r="221">
      <c r="A221" s="5" t="inlineStr">
        <is>
          <t>CCAJ-PT53/14/2023</t>
        </is>
      </c>
      <c r="B221" s="6" t="n">
        <v>44946.85274533565</v>
      </c>
      <c r="C221" s="5" t="inlineStr">
        <is>
          <t>4363 BLANCA ROXANA SUBIETA RAMIREZ - CAJA</t>
        </is>
      </c>
      <c r="D221" s="15" t="n">
        <v>1.426230120265941e+16</v>
      </c>
      <c r="E221" s="8" t="inlineStr">
        <is>
          <t>BISA-100070073</t>
        </is>
      </c>
      <c r="H221" s="9" t="n">
        <v>20000</v>
      </c>
      <c r="I221" s="5" t="inlineStr">
        <is>
          <t>DEPÓSITO BANCARIO</t>
        </is>
      </c>
      <c r="J221" s="5" t="inlineStr">
        <is>
          <t>3136 GONZALO JESUS VARGAS CASTRO</t>
        </is>
      </c>
    </row>
    <row r="222">
      <c r="A222" s="5" t="inlineStr">
        <is>
          <t>CCAJ-PT53/14/2023</t>
        </is>
      </c>
      <c r="B222" s="6" t="n">
        <v>44946.85274533565</v>
      </c>
      <c r="C222" s="5" t="inlineStr">
        <is>
          <t>4363 BLANCA ROXANA SUBIETA RAMIREZ - CAJA</t>
        </is>
      </c>
      <c r="D222" s="7" t="n">
        <v>337165</v>
      </c>
      <c r="E222" s="8" t="inlineStr">
        <is>
          <t>BISA-100070073</t>
        </is>
      </c>
      <c r="H222" s="9" t="n">
        <v>696.45</v>
      </c>
      <c r="I222" s="5" t="inlineStr">
        <is>
          <t>DEPÓSITO BANCARIO</t>
        </is>
      </c>
      <c r="J222" s="5" t="inlineStr">
        <is>
          <t>3136 GONZALO JESUS VARGAS CASTRO</t>
        </is>
      </c>
    </row>
    <row r="223">
      <c r="A223" s="5" t="inlineStr">
        <is>
          <t>CCAJ-PT53/14/202</t>
        </is>
      </c>
      <c r="B223" s="6" t="n">
        <v>44946.85274533565</v>
      </c>
      <c r="C223" s="5" t="inlineStr">
        <is>
          <t xml:space="preserve">4363 BLANCA ROXANA SUBIETA </t>
        </is>
      </c>
      <c r="D223" s="7" t="n"/>
      <c r="E223" s="8" t="n"/>
      <c r="F223" s="9" t="n">
        <v>25881</v>
      </c>
      <c r="I223" s="10" t="inlineStr">
        <is>
          <t>EFECTIVO</t>
        </is>
      </c>
      <c r="J223" s="5" t="inlineStr">
        <is>
          <t>3313 JOSE ADRIAN ORCKO CHECA</t>
        </is>
      </c>
    </row>
    <row r="224">
      <c r="A224" s="5" t="inlineStr">
        <is>
          <t>CCAJ-PT53/14/2023</t>
        </is>
      </c>
      <c r="B224" s="6" t="n">
        <v>44946.85274533565</v>
      </c>
      <c r="C224" s="5" t="inlineStr">
        <is>
          <t>4363 BLANCA ROXANA SUBIETA RAMIREZ - CAJA</t>
        </is>
      </c>
      <c r="D224" s="7" t="n"/>
      <c r="E224" s="8" t="n"/>
      <c r="F224" s="9" t="n">
        <v>25878</v>
      </c>
      <c r="I224" s="10" t="inlineStr">
        <is>
          <t>EFECTIVO</t>
        </is>
      </c>
      <c r="J224" s="5" t="inlineStr">
        <is>
          <t>3136 GONZALO JESUS VARGAS CASTRO</t>
        </is>
      </c>
    </row>
    <row r="225">
      <c r="A225" s="5" t="inlineStr">
        <is>
          <t>CCAJ-PT53/14/2023</t>
        </is>
      </c>
      <c r="B225" s="6" t="n">
        <v>44946.85274533565</v>
      </c>
      <c r="C225" s="5" t="inlineStr">
        <is>
          <t>4363 BLANCA ROXANA SUBIETA RAMIREZ - CAJA</t>
        </is>
      </c>
      <c r="D225" s="7" t="n"/>
      <c r="E225" s="8" t="n"/>
      <c r="F225" s="9" t="n">
        <v>1624</v>
      </c>
      <c r="I225" s="10" t="inlineStr">
        <is>
          <t>EFECTIVO</t>
        </is>
      </c>
      <c r="J225" s="5" t="inlineStr">
        <is>
          <t>4363 BLANCA ROXANA SUBIETA RAMIREZ</t>
        </is>
      </c>
    </row>
    <row r="226">
      <c r="A226" s="5" t="inlineStr">
        <is>
          <t>CCAJ-PT53/14/2023</t>
        </is>
      </c>
      <c r="B226" s="6" t="n">
        <v>44946.85274533565</v>
      </c>
      <c r="C226" s="5" t="inlineStr">
        <is>
          <t>4363 BLANCA ROXANA SUBIETA RAMIREZ - CAJA</t>
        </is>
      </c>
      <c r="D226" s="7" t="n"/>
      <c r="E226" s="8" t="n"/>
      <c r="F226" s="9" t="n">
        <v>14207.5</v>
      </c>
      <c r="I226" s="10" t="inlineStr">
        <is>
          <t>EFECTIVO</t>
        </is>
      </c>
      <c r="J226" s="8" t="inlineStr">
        <is>
          <t>4536 JUAN FELIX ALEJO APAZA</t>
        </is>
      </c>
    </row>
    <row r="227">
      <c r="A227" s="5" t="inlineStr">
        <is>
          <t>CCAJ-PT53/14/2023</t>
        </is>
      </c>
      <c r="B227" s="6" t="n">
        <v>44946.85274533565</v>
      </c>
      <c r="C227" s="5" t="inlineStr">
        <is>
          <t>4363 BLANCA ROXANA SUBIETA RAMIREZ - CAJA</t>
        </is>
      </c>
      <c r="D227" s="7" t="n"/>
      <c r="E227" s="8" t="n"/>
      <c r="F227" s="9" t="n">
        <v>182535.8</v>
      </c>
      <c r="I227" s="10" t="inlineStr">
        <is>
          <t>EFECTIVO</t>
        </is>
      </c>
      <c r="J227" s="5" t="inlineStr">
        <is>
          <t>4509 JOSE MANUEL MOREIRA MIRANDA</t>
        </is>
      </c>
    </row>
    <row r="228">
      <c r="A228" s="11" t="inlineStr">
        <is>
          <t>SAP</t>
        </is>
      </c>
      <c r="B228" s="3" t="n"/>
      <c r="C228" s="3" t="n"/>
      <c r="D228" s="10" t="n"/>
      <c r="E228" s="8" t="n"/>
      <c r="F228" s="37">
        <f>SUM(F216:G227)</f>
        <v/>
      </c>
      <c r="H228" s="9" t="n"/>
      <c r="I228" s="10" t="n"/>
      <c r="J228" s="5" t="n"/>
    </row>
    <row r="229" ht="15.75" customHeight="1">
      <c r="A229" s="13" t="inlineStr">
        <is>
          <t>FECHA</t>
        </is>
      </c>
      <c r="B229" s="13" t="inlineStr">
        <is>
          <t>CIERRE DE CAJA</t>
        </is>
      </c>
      <c r="C229" s="13" t="inlineStr">
        <is>
          <t>IMPORTE</t>
        </is>
      </c>
      <c r="D229" s="14" t="n">
        <v>112651362</v>
      </c>
      <c r="E229" s="8" t="n"/>
      <c r="H229" s="9" t="n"/>
      <c r="I229" s="10" t="n"/>
      <c r="J229" s="5" t="n"/>
    </row>
    <row r="232">
      <c r="A232" s="1" t="inlineStr">
        <is>
          <t>Cierre Caja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3" t="inlineStr">
        <is>
          <t>Del 21/01/2023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98" t="inlineStr">
        <is>
          <t>Cierre Caja</t>
        </is>
      </c>
      <c r="B234" s="98" t="inlineStr">
        <is>
          <t>Fecha</t>
        </is>
      </c>
      <c r="C234" s="98" t="inlineStr">
        <is>
          <t>Cajero</t>
        </is>
      </c>
      <c r="D234" s="98" t="inlineStr">
        <is>
          <t>Nro Voucher</t>
        </is>
      </c>
      <c r="E234" s="98" t="inlineStr">
        <is>
          <t>Nro Cuenta</t>
        </is>
      </c>
      <c r="F234" s="98" t="inlineStr">
        <is>
          <t>Tipo Ingreso</t>
        </is>
      </c>
      <c r="G234" s="99" t="n"/>
      <c r="H234" s="100" t="n"/>
      <c r="I234" s="98" t="inlineStr">
        <is>
          <t>TIPO DE INGRESO</t>
        </is>
      </c>
      <c r="J234" s="98" t="inlineStr">
        <is>
          <t>Cobrador</t>
        </is>
      </c>
    </row>
    <row r="235">
      <c r="A235" s="101" t="n"/>
      <c r="B235" s="101" t="n"/>
      <c r="C235" s="101" t="n"/>
      <c r="D235" s="101" t="n"/>
      <c r="E235" s="101" t="n"/>
      <c r="F235" s="4" t="inlineStr">
        <is>
          <t>EFECTIVO</t>
        </is>
      </c>
      <c r="G235" s="4" t="inlineStr">
        <is>
          <t>CHEQUE</t>
        </is>
      </c>
      <c r="H235" s="4" t="inlineStr">
        <is>
          <t>TRANSFERENCIA</t>
        </is>
      </c>
      <c r="I235" s="101" t="n"/>
      <c r="J235" s="101" t="n"/>
    </row>
    <row r="236">
      <c r="A236" s="40" t="inlineStr">
        <is>
          <t>NO HUBO CIERRES DE CAJA, SABADO</t>
        </is>
      </c>
      <c r="B236" s="41" t="n"/>
      <c r="C236" s="42" t="n"/>
      <c r="D236" s="7" t="n"/>
      <c r="E236" s="8" t="n"/>
      <c r="F236" s="9" t="n"/>
      <c r="I236" s="10" t="n"/>
      <c r="J236" s="8" t="n"/>
    </row>
    <row r="237">
      <c r="A237" s="11" t="inlineStr">
        <is>
          <t>SAP</t>
        </is>
      </c>
      <c r="B237" s="3" t="n"/>
      <c r="C237" s="3" t="n"/>
      <c r="D237" s="10" t="n"/>
      <c r="E237" s="8" t="n"/>
      <c r="H237" s="9" t="n"/>
      <c r="I237" s="10" t="n"/>
      <c r="J237" s="5" t="n"/>
    </row>
    <row r="238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10" t="n"/>
      <c r="E238" s="8" t="n"/>
      <c r="H238" s="9" t="n"/>
      <c r="I238" s="10" t="n"/>
      <c r="J238" s="5" t="n"/>
    </row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23/01/2023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8" t="inlineStr">
        <is>
          <t>Cierre Caja</t>
        </is>
      </c>
      <c r="B243" s="98" t="inlineStr">
        <is>
          <t>Fecha</t>
        </is>
      </c>
      <c r="C243" s="98" t="inlineStr">
        <is>
          <t>Cajero</t>
        </is>
      </c>
      <c r="D243" s="98" t="inlineStr">
        <is>
          <t>Nro Voucher</t>
        </is>
      </c>
      <c r="E243" s="98" t="inlineStr">
        <is>
          <t>Nro Cuenta</t>
        </is>
      </c>
      <c r="F243" s="98" t="inlineStr">
        <is>
          <t>Tipo Ingreso</t>
        </is>
      </c>
      <c r="G243" s="99" t="n"/>
      <c r="H243" s="100" t="n"/>
      <c r="I243" s="98" t="inlineStr">
        <is>
          <t>TIPO DE INGRESO</t>
        </is>
      </c>
      <c r="J243" s="98" t="inlineStr">
        <is>
          <t>Cobrador</t>
        </is>
      </c>
    </row>
    <row r="244">
      <c r="A244" s="101" t="n"/>
      <c r="B244" s="101" t="n"/>
      <c r="C244" s="101" t="n"/>
      <c r="D244" s="101" t="n"/>
      <c r="E244" s="101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101" t="n"/>
      <c r="J244" s="101" t="n"/>
    </row>
    <row r="245">
      <c r="A245" s="40" t="inlineStr">
        <is>
          <t>NO HUBO CIERRES DE CAJA DEBIDO A FERIADO NACIONAL POR EL DIA DEL ESTADO PLURINACIONAL</t>
        </is>
      </c>
      <c r="B245" s="41" t="n"/>
      <c r="C245" s="42" t="n"/>
      <c r="D245" s="70" t="n"/>
      <c r="E245" s="71" t="n"/>
      <c r="F245" s="9" t="n"/>
      <c r="I245" s="10" t="n"/>
      <c r="J245" s="5" t="n"/>
    </row>
    <row r="246">
      <c r="A246" s="11" t="inlineStr">
        <is>
          <t>SAP</t>
        </is>
      </c>
      <c r="B246" s="3" t="n"/>
      <c r="C246" s="3" t="n"/>
      <c r="D246" s="7" t="n"/>
      <c r="E246" s="8" t="n"/>
      <c r="H246" s="9" t="n"/>
      <c r="I246" s="10" t="n"/>
      <c r="J246" s="5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/>
      <c r="E247" s="14" t="n"/>
      <c r="H247" s="9" t="n"/>
      <c r="I247" s="10" t="n"/>
      <c r="J247" s="5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24/01/2023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8" t="inlineStr">
        <is>
          <t>Cierre Caja</t>
        </is>
      </c>
      <c r="B252" s="98" t="inlineStr">
        <is>
          <t>Fecha</t>
        </is>
      </c>
      <c r="C252" s="98" t="inlineStr">
        <is>
          <t>Cajero</t>
        </is>
      </c>
      <c r="D252" s="98" t="inlineStr">
        <is>
          <t>Nro Voucher</t>
        </is>
      </c>
      <c r="E252" s="98" t="inlineStr">
        <is>
          <t>Nro Cuenta</t>
        </is>
      </c>
      <c r="F252" s="98" t="inlineStr">
        <is>
          <t>Tipo Ingreso</t>
        </is>
      </c>
      <c r="G252" s="99" t="n"/>
      <c r="H252" s="100" t="n"/>
      <c r="I252" s="98" t="inlineStr">
        <is>
          <t>TIPO DE INGRESO</t>
        </is>
      </c>
      <c r="J252" s="98" t="inlineStr">
        <is>
          <t>Cobrador</t>
        </is>
      </c>
    </row>
    <row r="253">
      <c r="A253" s="101" t="n"/>
      <c r="B253" s="101" t="n"/>
      <c r="C253" s="101" t="n"/>
      <c r="D253" s="101" t="n"/>
      <c r="E253" s="101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101" t="n"/>
      <c r="J253" s="101" t="n"/>
    </row>
    <row r="254">
      <c r="A254" s="5" t="inlineStr">
        <is>
          <t>CCAJ-PT53/15/2023</t>
        </is>
      </c>
      <c r="B254" s="6" t="n">
        <v>44950.77435613426</v>
      </c>
      <c r="C254" s="5" t="inlineStr">
        <is>
          <t>4363 BLANCA ROXANA SUBIETA RAMIREZ - CAJA</t>
        </is>
      </c>
      <c r="D254" s="7" t="n">
        <v>36047196</v>
      </c>
      <c r="E254" s="5" t="inlineStr">
        <is>
          <t>BANCO UNION-10000020161539</t>
        </is>
      </c>
      <c r="H254" s="9" t="n">
        <v>11800</v>
      </c>
      <c r="I254" s="5" t="inlineStr">
        <is>
          <t>DEPÓSITO BANCARIO</t>
        </is>
      </c>
      <c r="J254" s="5" t="inlineStr">
        <is>
          <t>3136 GONZALO JESUS VARGAS CASTRO</t>
        </is>
      </c>
    </row>
    <row r="255">
      <c r="A255" s="5" t="inlineStr">
        <is>
          <t>CCAJ-PT53/15/2023</t>
        </is>
      </c>
      <c r="B255" s="6" t="n">
        <v>44950.77435613426</v>
      </c>
      <c r="C255" s="5" t="inlineStr">
        <is>
          <t>4363 BLANCA ROXANA SUBIETA RAMIREZ - CAJA</t>
        </is>
      </c>
      <c r="D255" s="7" t="n">
        <v>36147943</v>
      </c>
      <c r="E255" s="5" t="inlineStr">
        <is>
          <t>BANCO UNION-10000020161539</t>
        </is>
      </c>
      <c r="H255" s="9" t="n">
        <v>12000</v>
      </c>
      <c r="I255" s="5" t="inlineStr">
        <is>
          <t>DEPÓSITO BANCARIO</t>
        </is>
      </c>
      <c r="J255" s="5" t="inlineStr">
        <is>
          <t>3136 GONZALO JESUS VARGAS CASTRO</t>
        </is>
      </c>
    </row>
    <row r="256">
      <c r="A256" s="5" t="inlineStr">
        <is>
          <t>CCAJ-PT53/15/2023</t>
        </is>
      </c>
      <c r="B256" s="6" t="n">
        <v>44950.77435613426</v>
      </c>
      <c r="C256" s="5" t="inlineStr">
        <is>
          <t>4363 BLANCA ROXANA SUBIETA RAMIREZ - CAJA</t>
        </is>
      </c>
      <c r="D256" s="7" t="n"/>
      <c r="E256" s="8" t="n"/>
      <c r="F256" s="9" t="n">
        <v>68908.3</v>
      </c>
      <c r="I256" s="10" t="inlineStr">
        <is>
          <t>EFECTIVO</t>
        </is>
      </c>
      <c r="J256" s="5" t="inlineStr">
        <is>
          <t>3136 GONZALO JESUS VARGAS CASTRO</t>
        </is>
      </c>
    </row>
    <row r="257">
      <c r="A257" s="5" t="inlineStr">
        <is>
          <t>CCAJ-PT53/15/2023</t>
        </is>
      </c>
      <c r="B257" s="6" t="n">
        <v>44950.77435613426</v>
      </c>
      <c r="C257" s="5" t="inlineStr">
        <is>
          <t>4363 BLANCA ROXANA SUBIETA RAMIREZ - CAJA</t>
        </is>
      </c>
      <c r="D257" s="7" t="n"/>
      <c r="E257" s="8" t="n"/>
      <c r="F257" s="9" t="n">
        <v>31036.8</v>
      </c>
      <c r="I257" s="10" t="inlineStr">
        <is>
          <t>EFECTIVO</t>
        </is>
      </c>
      <c r="J257" s="5" t="inlineStr">
        <is>
          <t>3313 JOSE ADRIAN ORCKO CHECA</t>
        </is>
      </c>
    </row>
    <row r="258">
      <c r="A258" s="5" t="inlineStr">
        <is>
          <t>CCAJ-PT53/15/2023</t>
        </is>
      </c>
      <c r="B258" s="6" t="n">
        <v>44950.77435613426</v>
      </c>
      <c r="C258" s="5" t="inlineStr">
        <is>
          <t>4363 BLANCA ROXANA SUBIETA RAMIREZ - CAJA</t>
        </is>
      </c>
      <c r="D258" s="7" t="n"/>
      <c r="E258" s="8" t="n"/>
      <c r="F258" s="9" t="n">
        <v>12658.8</v>
      </c>
      <c r="I258" s="10" t="inlineStr">
        <is>
          <t>EFECTIVO</t>
        </is>
      </c>
      <c r="J258" s="5" t="inlineStr">
        <is>
          <t>4363 BLANCA ROXANA SUBIETA RAMIREZ</t>
        </is>
      </c>
    </row>
    <row r="259">
      <c r="A259" s="5" t="inlineStr">
        <is>
          <t>CCAJ-PT53/15/2023</t>
        </is>
      </c>
      <c r="B259" s="6" t="n">
        <v>44950.77435613426</v>
      </c>
      <c r="C259" s="5" t="inlineStr">
        <is>
          <t>4363 BLANCA ROXANA SUBIETA RAMIREZ - CAJA</t>
        </is>
      </c>
      <c r="D259" s="7" t="n"/>
      <c r="E259" s="8" t="n"/>
      <c r="F259" s="9" t="n">
        <v>21865.2</v>
      </c>
      <c r="I259" s="10" t="inlineStr">
        <is>
          <t>EFECTIVO</t>
        </is>
      </c>
      <c r="J259" s="8" t="inlineStr">
        <is>
          <t>4536 JUAN FELIX ALEJO APAZA</t>
        </is>
      </c>
    </row>
    <row r="260">
      <c r="A260" s="5" t="inlineStr">
        <is>
          <t>CCAJ-PT53/15/2023</t>
        </is>
      </c>
      <c r="B260" s="6" t="n">
        <v>44950.77435613426</v>
      </c>
      <c r="C260" s="5" t="inlineStr">
        <is>
          <t>4363 BLANCA ROXANA SUBIETA RAMIREZ - CAJA</t>
        </is>
      </c>
      <c r="D260" s="7" t="n"/>
      <c r="E260" s="8" t="n"/>
      <c r="F260" s="9" t="n">
        <v>31917.3</v>
      </c>
      <c r="I260" s="10" t="inlineStr">
        <is>
          <t>EFECTIVO</t>
        </is>
      </c>
      <c r="J260" s="5" t="inlineStr">
        <is>
          <t>4509 JOSE MANUEL MOREIRA MIRANDA</t>
        </is>
      </c>
    </row>
    <row r="261">
      <c r="A261" s="5" t="inlineStr">
        <is>
          <t>CCAJ-PT53/15/2023</t>
        </is>
      </c>
      <c r="B261" s="6" t="n">
        <v>44950.77435613426</v>
      </c>
      <c r="C261" s="5" t="inlineStr">
        <is>
          <t>4363 BLANCA ROXANA SUBIETA RAMIREZ - CAJA</t>
        </is>
      </c>
      <c r="D261" s="7" t="n"/>
      <c r="E261" s="8" t="n"/>
      <c r="F261" s="9" t="n">
        <v>83425.39999999999</v>
      </c>
      <c r="I261" s="10" t="inlineStr">
        <is>
          <t>EFECTIVO</t>
        </is>
      </c>
      <c r="J261" s="8" t="inlineStr">
        <is>
          <t>4509 JOSE MOREIRA - T02</t>
        </is>
      </c>
    </row>
    <row r="262">
      <c r="A262" s="11" t="inlineStr">
        <is>
          <t>SAP</t>
        </is>
      </c>
      <c r="B262" s="3" t="n"/>
      <c r="C262" s="3" t="n"/>
      <c r="D262" s="7" t="n"/>
      <c r="E262" s="8" t="n"/>
      <c r="F262" s="12">
        <f>SUM(F254:G261)</f>
        <v/>
      </c>
      <c r="H262" s="9" t="n"/>
      <c r="I262" s="10" t="n"/>
      <c r="J262" s="5" t="n"/>
    </row>
    <row r="263" ht="15.75" customHeight="1">
      <c r="A263" s="13" t="inlineStr">
        <is>
          <t>FECHA</t>
        </is>
      </c>
      <c r="B263" s="13" t="inlineStr">
        <is>
          <t>CIERRE DE CAJA</t>
        </is>
      </c>
      <c r="C263" s="13" t="inlineStr">
        <is>
          <t>IMPORTE</t>
        </is>
      </c>
      <c r="D263" s="14" t="n">
        <v>112651363</v>
      </c>
      <c r="E263" s="8" t="n"/>
      <c r="H263" s="9" t="n"/>
      <c r="I263" s="10" t="n"/>
      <c r="J263" s="5" t="n"/>
    </row>
    <row r="266">
      <c r="A266" s="1" t="inlineStr">
        <is>
          <t>Cierre Caja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3" t="inlineStr">
        <is>
          <t>Del 25/01/2023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98" t="inlineStr">
        <is>
          <t>Cierre Caja</t>
        </is>
      </c>
      <c r="B268" s="98" t="inlineStr">
        <is>
          <t>Fecha</t>
        </is>
      </c>
      <c r="C268" s="98" t="inlineStr">
        <is>
          <t>Cajero</t>
        </is>
      </c>
      <c r="D268" s="98" t="inlineStr">
        <is>
          <t>Nro Voucher</t>
        </is>
      </c>
      <c r="E268" s="98" t="inlineStr">
        <is>
          <t>Nro Cuenta</t>
        </is>
      </c>
      <c r="F268" s="98" t="inlineStr">
        <is>
          <t>Tipo Ingreso</t>
        </is>
      </c>
      <c r="G268" s="99" t="n"/>
      <c r="H268" s="100" t="n"/>
      <c r="I268" s="98" t="inlineStr">
        <is>
          <t>TIPO DE INGRESO</t>
        </is>
      </c>
      <c r="J268" s="98" t="inlineStr">
        <is>
          <t>Cobrador</t>
        </is>
      </c>
    </row>
    <row r="269">
      <c r="A269" s="101" t="n"/>
      <c r="B269" s="101" t="n"/>
      <c r="C269" s="101" t="n"/>
      <c r="D269" s="101" t="n"/>
      <c r="E269" s="101" t="n"/>
      <c r="F269" s="4" t="inlineStr">
        <is>
          <t>EFECTIVO</t>
        </is>
      </c>
      <c r="G269" s="4" t="inlineStr">
        <is>
          <t>CHEQUE</t>
        </is>
      </c>
      <c r="H269" s="4" t="inlineStr">
        <is>
          <t>TRANSFERENCIA</t>
        </is>
      </c>
      <c r="I269" s="101" t="n"/>
      <c r="J269" s="101" t="n"/>
    </row>
    <row r="270">
      <c r="A270" s="5" t="inlineStr">
        <is>
          <t>CCAJ-PT53/16/2023</t>
        </is>
      </c>
      <c r="B270" s="6" t="n">
        <v>44951.74456802083</v>
      </c>
      <c r="C270" s="5" t="inlineStr">
        <is>
          <t>4363 BLANCA ROXANA SUBIETA RAMIREZ - CAJA</t>
        </is>
      </c>
      <c r="D270" s="15" t="n">
        <v>1.426230125986261e+16</v>
      </c>
      <c r="E270" s="8" t="inlineStr">
        <is>
          <t>BISA-100070073</t>
        </is>
      </c>
      <c r="H270" s="9" t="n">
        <v>10000</v>
      </c>
      <c r="I270" s="5" t="inlineStr">
        <is>
          <t>DEPÓSITO BANCARIO</t>
        </is>
      </c>
      <c r="J270" s="5" t="inlineStr">
        <is>
          <t>3136 GONZALO JESUS VARGAS CASTRO</t>
        </is>
      </c>
    </row>
    <row r="271">
      <c r="A271" s="5" t="inlineStr">
        <is>
          <t>CCAJ-PT53/16/2023</t>
        </is>
      </c>
      <c r="B271" s="6" t="n">
        <v>44951.74456802083</v>
      </c>
      <c r="C271" s="5" t="inlineStr">
        <is>
          <t>4363 BLANCA ROXANA SUBIETA RAMIREZ - CAJA</t>
        </is>
      </c>
      <c r="D271" s="7" t="n"/>
      <c r="E271" s="8" t="n"/>
      <c r="F271" s="9" t="n">
        <v>57459.1</v>
      </c>
      <c r="I271" s="10" t="inlineStr">
        <is>
          <t>EFECTIVO</t>
        </is>
      </c>
      <c r="J271" s="5" t="inlineStr">
        <is>
          <t>3136 GONZALO JESUS VARGAS CASTRO</t>
        </is>
      </c>
    </row>
    <row r="272">
      <c r="A272" s="5" t="inlineStr">
        <is>
          <t>CCAJ-PT53/16/2023</t>
        </is>
      </c>
      <c r="B272" s="6" t="n">
        <v>44951.74456802083</v>
      </c>
      <c r="C272" s="5" t="inlineStr">
        <is>
          <t>4363 BLANCA ROXANA SUBIETA RAMIREZ - CAJA</t>
        </is>
      </c>
      <c r="D272" s="7" t="n"/>
      <c r="E272" s="8" t="n"/>
      <c r="F272" s="9" t="n">
        <v>21145.3</v>
      </c>
      <c r="I272" s="10" t="inlineStr">
        <is>
          <t>EFECTIVO</t>
        </is>
      </c>
      <c r="J272" s="5" t="inlineStr">
        <is>
          <t>3313 JOSE ADRIAN ORCKO CHECA</t>
        </is>
      </c>
    </row>
    <row r="273">
      <c r="A273" s="5" t="inlineStr">
        <is>
          <t>CCAJ-PT53/16/2023</t>
        </is>
      </c>
      <c r="B273" s="6" t="n">
        <v>44951.74456802083</v>
      </c>
      <c r="C273" s="5" t="inlineStr">
        <is>
          <t>4363 BLANCA ROXANA SUBIETA RAMIREZ - CAJA</t>
        </is>
      </c>
      <c r="D273" s="7" t="n"/>
      <c r="E273" s="8" t="n"/>
      <c r="F273" s="9" t="n">
        <v>4375.8</v>
      </c>
      <c r="I273" s="10" t="inlineStr">
        <is>
          <t>EFECTIVO</t>
        </is>
      </c>
      <c r="J273" s="8" t="inlineStr">
        <is>
          <t>4536 JUAN FELIX ALEJO APAZA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F274" s="37">
        <f>SUM(F270:G273)</f>
        <v/>
      </c>
      <c r="H274" s="9" t="n"/>
      <c r="I274" s="10" t="n"/>
      <c r="J274" s="5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14" t="n">
        <v>112672172</v>
      </c>
      <c r="E275" s="8" t="n"/>
      <c r="H275" s="9" t="n"/>
      <c r="I275" s="10" t="n"/>
      <c r="J275" s="5" t="n"/>
    </row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26/01/2023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98" t="inlineStr">
        <is>
          <t>Cierre Caja</t>
        </is>
      </c>
      <c r="B280" s="98" t="inlineStr">
        <is>
          <t>Fecha</t>
        </is>
      </c>
      <c r="C280" s="98" t="inlineStr">
        <is>
          <t>Cajero</t>
        </is>
      </c>
      <c r="D280" s="98" t="inlineStr">
        <is>
          <t>Nro Voucher</t>
        </is>
      </c>
      <c r="E280" s="98" t="inlineStr">
        <is>
          <t>Nro Cuenta</t>
        </is>
      </c>
      <c r="F280" s="98" t="inlineStr">
        <is>
          <t>Tipo Ingreso</t>
        </is>
      </c>
      <c r="G280" s="99" t="n"/>
      <c r="H280" s="100" t="n"/>
      <c r="I280" s="98" t="inlineStr">
        <is>
          <t>TIPO DE INGRESO</t>
        </is>
      </c>
      <c r="J280" s="98" t="inlineStr">
        <is>
          <t>Cobrador</t>
        </is>
      </c>
    </row>
    <row r="281">
      <c r="A281" s="101" t="n"/>
      <c r="B281" s="101" t="n"/>
      <c r="C281" s="101" t="n"/>
      <c r="D281" s="101" t="n"/>
      <c r="E281" s="101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101" t="n"/>
      <c r="J281" s="101" t="n"/>
    </row>
    <row r="282">
      <c r="A282" s="5" t="inlineStr">
        <is>
          <t>CCAJ-PT53/17/2023</t>
        </is>
      </c>
      <c r="B282" s="6" t="n">
        <v>44952.74116075232</v>
      </c>
      <c r="C282" s="5" t="inlineStr">
        <is>
          <t>4363 BLANCA ROXANA SUBIETA RAMIREZ - CAJA</t>
        </is>
      </c>
      <c r="D282" s="7" t="n"/>
      <c r="E282" s="8" t="n"/>
      <c r="F282" s="9" t="n">
        <v>32919.9</v>
      </c>
      <c r="I282" s="10" t="inlineStr">
        <is>
          <t>EFECTIVO</t>
        </is>
      </c>
      <c r="J282" s="5" t="inlineStr">
        <is>
          <t>3136 GONZALO JESUS VARGAS CASTRO</t>
        </is>
      </c>
    </row>
    <row r="283">
      <c r="A283" s="5" t="inlineStr">
        <is>
          <t>CCAJ-PT53/17/2023</t>
        </is>
      </c>
      <c r="B283" s="6" t="n">
        <v>44952.74116075232</v>
      </c>
      <c r="C283" s="5" t="inlineStr">
        <is>
          <t>4363 BLANCA ROXANA SUBIETA RAMIREZ - CAJA</t>
        </is>
      </c>
      <c r="D283" s="7" t="n"/>
      <c r="E283" s="8" t="n"/>
      <c r="F283" s="9" t="n">
        <v>21500</v>
      </c>
      <c r="I283" s="10" t="inlineStr">
        <is>
          <t>EFECTIVO</t>
        </is>
      </c>
      <c r="J283" s="5" t="inlineStr">
        <is>
          <t>3313 JOSE ADRIAN ORCKO CHECA</t>
        </is>
      </c>
    </row>
    <row r="284">
      <c r="A284" s="5" t="inlineStr">
        <is>
          <t>CCAJ-PT53/17/2023</t>
        </is>
      </c>
      <c r="B284" s="6" t="n">
        <v>44952.74116075232</v>
      </c>
      <c r="C284" s="5" t="inlineStr">
        <is>
          <t>4363 BLANCA ROXANA SUBIETA RAMIREZ - CAJA</t>
        </is>
      </c>
      <c r="D284" s="7" t="n"/>
      <c r="E284" s="8" t="n"/>
      <c r="F284" s="9" t="n">
        <v>1622.6</v>
      </c>
      <c r="I284" s="10" t="inlineStr">
        <is>
          <t>EFECTIVO</t>
        </is>
      </c>
      <c r="J284" s="5" t="inlineStr">
        <is>
          <t>4363 BLANCA ROXANA SUBIETA RAMIREZ</t>
        </is>
      </c>
    </row>
    <row r="285">
      <c r="A285" s="5" t="inlineStr">
        <is>
          <t>CCAJ-PT53/17/2023</t>
        </is>
      </c>
      <c r="B285" s="6" t="n">
        <v>44952.74116075232</v>
      </c>
      <c r="C285" s="5" t="inlineStr">
        <is>
          <t>4363 BLANCA ROXANA SUBIETA RAMIREZ - CAJA</t>
        </is>
      </c>
      <c r="D285" s="7" t="n"/>
      <c r="E285" s="8" t="n"/>
      <c r="F285" s="9" t="n">
        <v>11786.7</v>
      </c>
      <c r="I285" s="10" t="inlineStr">
        <is>
          <t>EFECTIVO</t>
        </is>
      </c>
      <c r="J285" s="8" t="inlineStr">
        <is>
          <t>4536 JUAN FELIX ALEJO APAZA</t>
        </is>
      </c>
    </row>
    <row r="286">
      <c r="A286" s="5" t="inlineStr">
        <is>
          <t>CCAJ-PT53/17/2023</t>
        </is>
      </c>
      <c r="B286" s="6" t="n">
        <v>44952.74116075232</v>
      </c>
      <c r="C286" s="5" t="inlineStr">
        <is>
          <t>4363 BLANCA ROXANA SUBIETA RAMIREZ - CAJA</t>
        </is>
      </c>
      <c r="D286" s="7" t="n"/>
      <c r="E286" s="8" t="n"/>
      <c r="F286" s="9" t="n">
        <v>17132.1</v>
      </c>
      <c r="I286" s="10" t="inlineStr">
        <is>
          <t>EFECTIVO</t>
        </is>
      </c>
      <c r="J286" s="8" t="inlineStr">
        <is>
          <t>4509 JOSE MOREIRA - T02</t>
        </is>
      </c>
    </row>
    <row r="287">
      <c r="A287" s="11" t="inlineStr">
        <is>
          <t>SAP</t>
        </is>
      </c>
      <c r="B287" s="3" t="n"/>
      <c r="C287" s="3" t="n"/>
      <c r="D287" s="7" t="n"/>
      <c r="E287" s="8" t="n"/>
      <c r="F287" s="12">
        <f>SUM(F282:G286)</f>
        <v/>
      </c>
      <c r="H287" s="9" t="n"/>
      <c r="I287" s="10" t="n"/>
      <c r="J287" s="5" t="n"/>
    </row>
    <row r="288" ht="15.75" customHeight="1">
      <c r="A288" s="13" t="inlineStr">
        <is>
          <t>FECHA</t>
        </is>
      </c>
      <c r="B288" s="13" t="inlineStr">
        <is>
          <t>CIERRE DE CAJA</t>
        </is>
      </c>
      <c r="C288" s="13" t="inlineStr">
        <is>
          <t>IMPORTE</t>
        </is>
      </c>
      <c r="D288" s="14" t="n">
        <v>112672173</v>
      </c>
      <c r="E288" s="8" t="n"/>
      <c r="H288" s="9" t="n"/>
      <c r="I288" s="10" t="n"/>
      <c r="J288" s="5" t="n"/>
    </row>
    <row r="292">
      <c r="A292" s="1" t="inlineStr">
        <is>
          <t>Cierre Caja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3" t="inlineStr">
        <is>
          <t>Del 27/01/2023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98" t="inlineStr">
        <is>
          <t>Cierre Caja</t>
        </is>
      </c>
      <c r="B294" s="98" t="inlineStr">
        <is>
          <t>Fecha</t>
        </is>
      </c>
      <c r="C294" s="98" t="inlineStr">
        <is>
          <t>Cajero</t>
        </is>
      </c>
      <c r="D294" s="98" t="inlineStr">
        <is>
          <t>Nro Voucher</t>
        </is>
      </c>
      <c r="E294" s="98" t="inlineStr">
        <is>
          <t>Nro Cuenta</t>
        </is>
      </c>
      <c r="F294" s="98" t="inlineStr">
        <is>
          <t>Tipo Ingreso</t>
        </is>
      </c>
      <c r="G294" s="99" t="n"/>
      <c r="H294" s="100" t="n"/>
      <c r="I294" s="98" t="inlineStr">
        <is>
          <t>TIPO DE INGRESO</t>
        </is>
      </c>
      <c r="J294" s="98" t="inlineStr">
        <is>
          <t>Cobrador</t>
        </is>
      </c>
    </row>
    <row r="295">
      <c r="A295" s="101" t="n"/>
      <c r="B295" s="101" t="n"/>
      <c r="C295" s="101" t="n"/>
      <c r="D295" s="101" t="n"/>
      <c r="E295" s="101" t="n"/>
      <c r="F295" s="4" t="inlineStr">
        <is>
          <t>EFECTIVO</t>
        </is>
      </c>
      <c r="G295" s="4" t="inlineStr">
        <is>
          <t>CHEQUE</t>
        </is>
      </c>
      <c r="H295" s="4" t="inlineStr">
        <is>
          <t>TRANSFERENCIA</t>
        </is>
      </c>
      <c r="I295" s="101" t="n"/>
      <c r="J295" s="101" t="n"/>
    </row>
    <row r="296">
      <c r="A296" s="5" t="inlineStr">
        <is>
          <t>CCAJ-PT53/18/2023</t>
        </is>
      </c>
      <c r="B296" s="6" t="n">
        <v>44953.72609810186</v>
      </c>
      <c r="C296" s="5" t="inlineStr">
        <is>
          <t>4363 BLANCA ROXANA SUBIETA RAMIREZ - CAJA</t>
        </is>
      </c>
      <c r="D296" s="15" t="n">
        <v>45173193751</v>
      </c>
      <c r="E296" s="8" t="inlineStr">
        <is>
          <t>BISA-100070073</t>
        </is>
      </c>
      <c r="H296" s="9" t="n">
        <v>2495</v>
      </c>
      <c r="I296" s="5" t="inlineStr">
        <is>
          <t>DEPÓSITO BANCARIO</t>
        </is>
      </c>
      <c r="J296" s="5" t="inlineStr">
        <is>
          <t>4363 BLANCA ROXANA SUBIETA RAMIREZ</t>
        </is>
      </c>
    </row>
    <row r="297">
      <c r="A297" s="5" t="inlineStr">
        <is>
          <t>CCAJ-PT53/18/2023</t>
        </is>
      </c>
      <c r="B297" s="6" t="n">
        <v>44953.72609810186</v>
      </c>
      <c r="C297" s="5" t="inlineStr">
        <is>
          <t>4363 BLANCA ROXANA SUBIETA RAMIREZ - CAJA</t>
        </is>
      </c>
      <c r="D297" s="15" t="n">
        <v>51517436382</v>
      </c>
      <c r="E297" s="8" t="inlineStr">
        <is>
          <t>BISA-100070073</t>
        </is>
      </c>
      <c r="H297" s="9" t="n">
        <v>565.33</v>
      </c>
      <c r="I297" s="5" t="inlineStr">
        <is>
          <t>DEPÓSITO BANCARIO</t>
        </is>
      </c>
      <c r="J297" s="5" t="inlineStr">
        <is>
          <t>3136 GONZALO JESUS VARGAS CASTRO</t>
        </is>
      </c>
    </row>
    <row r="298">
      <c r="A298" s="5" t="inlineStr">
        <is>
          <t>CCAJ-PT53/18/2023</t>
        </is>
      </c>
      <c r="B298" s="6" t="n">
        <v>44953.72609810186</v>
      </c>
      <c r="C298" s="5" t="inlineStr">
        <is>
          <t>4363 BLANCA ROXANA SUBIETA RAMIREZ - CAJA</t>
        </is>
      </c>
      <c r="D298" s="7" t="n"/>
      <c r="E298" s="8" t="n"/>
      <c r="F298" s="9" t="n">
        <v>65624.10000000001</v>
      </c>
      <c r="I298" s="10" t="inlineStr">
        <is>
          <t>EFECTIVO</t>
        </is>
      </c>
      <c r="J298" s="5" t="inlineStr">
        <is>
          <t>3136 GONZALO JESUS VARGAS CASTRO</t>
        </is>
      </c>
    </row>
    <row r="299">
      <c r="A299" s="5" t="inlineStr">
        <is>
          <t>CCAJ-PT53/18/2023</t>
        </is>
      </c>
      <c r="B299" s="6" t="n">
        <v>44953.72609810186</v>
      </c>
      <c r="C299" s="5" t="inlineStr">
        <is>
          <t>4363 BLANCA ROXANA SUBIETA RAMIREZ - CAJA</t>
        </is>
      </c>
      <c r="D299" s="7" t="n"/>
      <c r="E299" s="8" t="n"/>
      <c r="F299" s="9" t="n">
        <v>16993.7</v>
      </c>
      <c r="I299" s="10" t="inlineStr">
        <is>
          <t>EFECTIVO</t>
        </is>
      </c>
      <c r="J299" s="5" t="inlineStr">
        <is>
          <t>3313 JOSE ADRIAN ORCKO CHECA</t>
        </is>
      </c>
    </row>
    <row r="300">
      <c r="A300" s="5" t="inlineStr">
        <is>
          <t>CCAJ-PT53/18/2023</t>
        </is>
      </c>
      <c r="B300" s="6" t="n">
        <v>44953.72609810186</v>
      </c>
      <c r="C300" s="5" t="inlineStr">
        <is>
          <t>4363 BLANCA ROXANA SUBIETA RAMIREZ - CAJA</t>
        </is>
      </c>
      <c r="D300" s="7" t="n"/>
      <c r="E300" s="8" t="n"/>
      <c r="F300" s="9" t="n">
        <v>520.8</v>
      </c>
      <c r="I300" s="10" t="inlineStr">
        <is>
          <t>EFECTIVO</t>
        </is>
      </c>
      <c r="J300" s="5" t="inlineStr">
        <is>
          <t>4363 BLANCA ROXANA SUBIETA RAMIREZ</t>
        </is>
      </c>
    </row>
    <row r="301">
      <c r="A301" s="5" t="inlineStr">
        <is>
          <t>CCAJ-PT53/18/2023</t>
        </is>
      </c>
      <c r="B301" s="6" t="n">
        <v>44953.72609810186</v>
      </c>
      <c r="C301" s="5" t="inlineStr">
        <is>
          <t>4363 BLANCA ROXANA SUBIETA RAMIREZ - CAJA</t>
        </is>
      </c>
      <c r="D301" s="7" t="n"/>
      <c r="E301" s="8" t="n"/>
      <c r="F301" s="9" t="n">
        <v>10157</v>
      </c>
      <c r="I301" s="10" t="inlineStr">
        <is>
          <t>EFECTIVO</t>
        </is>
      </c>
      <c r="J301" s="8" t="inlineStr">
        <is>
          <t>4536 JUAN FELIX ALEJO APAZA</t>
        </is>
      </c>
    </row>
    <row r="302">
      <c r="A302" s="11" t="inlineStr">
        <is>
          <t>SAP</t>
        </is>
      </c>
      <c r="B302" s="3" t="n"/>
      <c r="C302" s="3" t="n"/>
      <c r="D302" s="7" t="n"/>
      <c r="E302" s="8" t="n"/>
      <c r="F302" s="37">
        <f>SUM(F296:G301)</f>
        <v/>
      </c>
      <c r="H302" s="9" t="n"/>
      <c r="I302" s="5" t="n"/>
      <c r="J302" s="8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14" t="n">
        <v>112681921</v>
      </c>
      <c r="E303" s="8" t="n"/>
      <c r="H303" s="9" t="n"/>
      <c r="I303" s="5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5" t="n"/>
      <c r="J304" s="8" t="n"/>
    </row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28/01/2023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8" t="inlineStr">
        <is>
          <t>Cierre Caja</t>
        </is>
      </c>
      <c r="B308" s="98" t="inlineStr">
        <is>
          <t>Fecha</t>
        </is>
      </c>
      <c r="C308" s="98" t="inlineStr">
        <is>
          <t>Cajero</t>
        </is>
      </c>
      <c r="D308" s="98" t="inlineStr">
        <is>
          <t>Nro Voucher</t>
        </is>
      </c>
      <c r="E308" s="98" t="inlineStr">
        <is>
          <t>Nro Cuenta</t>
        </is>
      </c>
      <c r="F308" s="98" t="inlineStr">
        <is>
          <t>Tipo Ingreso</t>
        </is>
      </c>
      <c r="G308" s="99" t="n"/>
      <c r="H308" s="100" t="n"/>
      <c r="I308" s="98" t="inlineStr">
        <is>
          <t>TIPO DE INGRESO</t>
        </is>
      </c>
      <c r="J308" s="98" t="inlineStr">
        <is>
          <t>Cobrador</t>
        </is>
      </c>
    </row>
    <row r="309">
      <c r="A309" s="101" t="n"/>
      <c r="B309" s="101" t="n"/>
      <c r="C309" s="101" t="n"/>
      <c r="D309" s="101" t="n"/>
      <c r="E309" s="101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101" t="n"/>
      <c r="J309" s="101" t="n"/>
    </row>
    <row r="310">
      <c r="A310" s="40" t="inlineStr">
        <is>
          <t>NO HUBO CIERRES DE CAJA, SABADO</t>
        </is>
      </c>
      <c r="B310" s="41" t="n"/>
      <c r="C310" s="42" t="n"/>
      <c r="D310" s="7" t="n"/>
      <c r="E310" s="8" t="n"/>
      <c r="F310" s="9" t="n"/>
      <c r="I310" s="10" t="n"/>
      <c r="J310" s="8" t="n"/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5" t="n"/>
      <c r="J311" s="8" t="n"/>
    </row>
    <row r="312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7" t="n"/>
      <c r="E312" s="8" t="n"/>
      <c r="H312" s="9" t="n"/>
      <c r="I312" s="5" t="n"/>
      <c r="J312" s="8" t="n"/>
    </row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30/01/2023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8" t="inlineStr">
        <is>
          <t>Cierre Caja</t>
        </is>
      </c>
      <c r="B317" s="98" t="inlineStr">
        <is>
          <t>Fecha</t>
        </is>
      </c>
      <c r="C317" s="98" t="inlineStr">
        <is>
          <t>Cajero</t>
        </is>
      </c>
      <c r="D317" s="98" t="inlineStr">
        <is>
          <t>Nro Voucher</t>
        </is>
      </c>
      <c r="E317" s="98" t="inlineStr">
        <is>
          <t>Nro Cuenta</t>
        </is>
      </c>
      <c r="F317" s="98" t="inlineStr">
        <is>
          <t>Tipo Ingreso</t>
        </is>
      </c>
      <c r="G317" s="99" t="n"/>
      <c r="H317" s="100" t="n"/>
      <c r="I317" s="98" t="inlineStr">
        <is>
          <t>TIPO DE INGRESO</t>
        </is>
      </c>
      <c r="J317" s="98" t="inlineStr">
        <is>
          <t>Cobrador</t>
        </is>
      </c>
    </row>
    <row r="318">
      <c r="A318" s="101" t="n"/>
      <c r="B318" s="101" t="n"/>
      <c r="C318" s="101" t="n"/>
      <c r="D318" s="101" t="n"/>
      <c r="E318" s="101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101" t="n"/>
      <c r="J318" s="101" t="n"/>
    </row>
    <row r="319">
      <c r="A319" s="5" t="inlineStr">
        <is>
          <t>CCAJ-PT53/19/2023</t>
        </is>
      </c>
      <c r="B319" s="6" t="n">
        <v>44956.72745118056</v>
      </c>
      <c r="C319" s="5" t="inlineStr">
        <is>
          <t>4363 BLANCA ROXANA SUBIETA RAMIREZ - CAJA</t>
        </is>
      </c>
      <c r="D319" s="7" t="n">
        <v>36641152</v>
      </c>
      <c r="E319" s="5" t="inlineStr">
        <is>
          <t>BANCO UNION-10000020161539</t>
        </is>
      </c>
      <c r="H319" s="9" t="n">
        <v>29900</v>
      </c>
      <c r="I319" s="5" t="inlineStr">
        <is>
          <t>DEPÓSITO BANCARIO</t>
        </is>
      </c>
      <c r="J319" s="5" t="inlineStr">
        <is>
          <t>3136 GONZALO JESUS VARGAS CASTRO</t>
        </is>
      </c>
    </row>
    <row r="320">
      <c r="A320" s="5" t="inlineStr">
        <is>
          <t>CCAJ-PT53/19/2023</t>
        </is>
      </c>
      <c r="B320" s="6" t="n">
        <v>44956.72745118056</v>
      </c>
      <c r="C320" s="5" t="inlineStr">
        <is>
          <t>4363 BLANCA ROXANA SUBIETA RAMIREZ - CAJA</t>
        </is>
      </c>
      <c r="D320" s="7" t="n">
        <v>393973</v>
      </c>
      <c r="E320" s="8" t="inlineStr">
        <is>
          <t>BISA-100070073</t>
        </is>
      </c>
      <c r="H320" s="9" t="n">
        <v>2131.35</v>
      </c>
      <c r="I320" s="5" t="inlineStr">
        <is>
          <t>DEPÓSITO BANCARIO</t>
        </is>
      </c>
      <c r="J320" s="5" t="inlineStr">
        <is>
          <t>3136 GONZALO JESUS VARGAS CASTRO</t>
        </is>
      </c>
    </row>
    <row r="321">
      <c r="A321" s="5" t="inlineStr">
        <is>
          <t>CCAJ-PT53/19/2023</t>
        </is>
      </c>
      <c r="B321" s="6" t="n">
        <v>44956.72745118056</v>
      </c>
      <c r="C321" s="5" t="inlineStr">
        <is>
          <t>4363 BLANCA ROXANA SUBIETA RAMIREZ - CAJA</t>
        </is>
      </c>
      <c r="D321" s="7" t="n">
        <v>36722040</v>
      </c>
      <c r="E321" s="5" t="inlineStr">
        <is>
          <t>BANCO UNION-10000020161539</t>
        </is>
      </c>
      <c r="H321" s="9" t="n">
        <v>22400</v>
      </c>
      <c r="I321" s="5" t="inlineStr">
        <is>
          <t>DEPÓSITO BANCARIO</t>
        </is>
      </c>
      <c r="J321" s="5" t="inlineStr">
        <is>
          <t>3136 GONZALO JESUS VARGAS CASTRO</t>
        </is>
      </c>
    </row>
    <row r="322">
      <c r="A322" s="5" t="inlineStr">
        <is>
          <t>CCAJ-PT53/19/2023</t>
        </is>
      </c>
      <c r="B322" s="6" t="n">
        <v>44956.72745118056</v>
      </c>
      <c r="C322" s="5" t="inlineStr">
        <is>
          <t>4363 BLANCA ROXANA SUBIETA RAMIREZ - CAJA</t>
        </is>
      </c>
      <c r="D322" s="7" t="n">
        <v>3101385838</v>
      </c>
      <c r="E322" s="5" t="inlineStr">
        <is>
          <t>BANCO UNION-10000020161539</t>
        </is>
      </c>
      <c r="H322" s="9" t="n">
        <v>1000</v>
      </c>
      <c r="I322" s="5" t="inlineStr">
        <is>
          <t>DEPÓSITO BANCARIO</t>
        </is>
      </c>
      <c r="J322" s="5" t="inlineStr">
        <is>
          <t>4363 BLANCA ROXANA SUBIETA RAMIREZ</t>
        </is>
      </c>
    </row>
    <row r="323">
      <c r="A323" s="5" t="inlineStr">
        <is>
          <t>CCAJ-PT53/19/2023</t>
        </is>
      </c>
      <c r="B323" s="6" t="n">
        <v>44956.72745118056</v>
      </c>
      <c r="C323" s="5" t="inlineStr">
        <is>
          <t>4363 BLANCA ROXANA SUBIETA RAMIREZ - CAJA</t>
        </is>
      </c>
      <c r="D323" s="7" t="n">
        <v>3104761845</v>
      </c>
      <c r="E323" s="5" t="inlineStr">
        <is>
          <t>BANCO UNION-10000020161539</t>
        </is>
      </c>
      <c r="H323" s="9" t="n">
        <v>21431.6</v>
      </c>
      <c r="I323" s="5" t="inlineStr">
        <is>
          <t>DEPÓSITO BANCARIO</t>
        </is>
      </c>
      <c r="J323" s="5" t="inlineStr">
        <is>
          <t>4363 BLANCA ROXANA SUBIETA RAMIREZ</t>
        </is>
      </c>
    </row>
    <row r="324">
      <c r="A324" s="5" t="inlineStr">
        <is>
          <t>CCAJ-PT53/19/2023</t>
        </is>
      </c>
      <c r="B324" s="6" t="n">
        <v>44956.72745118056</v>
      </c>
      <c r="C324" s="5" t="inlineStr">
        <is>
          <t>4363 BLANCA ROXANA SUBIETA RAMIREZ - CAJA</t>
        </is>
      </c>
      <c r="D324" s="7" t="n">
        <v>3105126887</v>
      </c>
      <c r="E324" s="5" t="inlineStr">
        <is>
          <t>BANCO UNION-10000020161539</t>
        </is>
      </c>
      <c r="H324" s="9" t="n">
        <v>3980.6</v>
      </c>
      <c r="I324" s="5" t="inlineStr">
        <is>
          <t>DEPÓSITO BANCARIO</t>
        </is>
      </c>
      <c r="J324" s="5" t="inlineStr">
        <is>
          <t>3136 GONZALO JESUS VARGAS CASTRO</t>
        </is>
      </c>
    </row>
    <row r="325">
      <c r="A325" s="5" t="inlineStr">
        <is>
          <t>CCAJ-PT53/19/2023</t>
        </is>
      </c>
      <c r="B325" s="6" t="n">
        <v>44956.72745118056</v>
      </c>
      <c r="C325" s="5" t="inlineStr">
        <is>
          <t>4363 BLANCA ROXANA SUBIETA RAMIREZ - CAJA</t>
        </is>
      </c>
      <c r="D325" s="7" t="n">
        <v>3105055090</v>
      </c>
      <c r="E325" s="5" t="inlineStr">
        <is>
          <t>BANCO UNION-10000020161539</t>
        </is>
      </c>
      <c r="H325" s="9" t="n">
        <v>3899.4</v>
      </c>
      <c r="I325" s="5" t="inlineStr">
        <is>
          <t>DEPÓSITO BANCARIO</t>
        </is>
      </c>
      <c r="J325" s="5" t="inlineStr">
        <is>
          <t>4363 BLANCA ROXANA SUBIETA RAMIREZ</t>
        </is>
      </c>
    </row>
    <row r="326">
      <c r="A326" s="5" t="inlineStr">
        <is>
          <t>CCAJ-PT53/19/2023</t>
        </is>
      </c>
      <c r="B326" s="6" t="n">
        <v>44956.72745118056</v>
      </c>
      <c r="C326" s="5" t="inlineStr">
        <is>
          <t>4363 BLANCA ROXANA SUBIETA RAMIREZ - CAJA</t>
        </is>
      </c>
      <c r="D326" s="7" t="n"/>
      <c r="E326" s="8" t="n"/>
      <c r="F326" s="9" t="n">
        <v>78892.7</v>
      </c>
      <c r="I326" s="10" t="inlineStr">
        <is>
          <t>EFECTIVO</t>
        </is>
      </c>
      <c r="J326" s="5" t="inlineStr">
        <is>
          <t>3136 GONZALO JESUS VARGAS CASTRO</t>
        </is>
      </c>
    </row>
    <row r="327">
      <c r="A327" s="5" t="inlineStr">
        <is>
          <t>CCAJ-PT53/19/2023</t>
        </is>
      </c>
      <c r="B327" s="6" t="n">
        <v>44956.72745118056</v>
      </c>
      <c r="C327" s="5" t="inlineStr">
        <is>
          <t>4363 BLANCA ROXANA SUBIETA RAMIREZ - CAJA</t>
        </is>
      </c>
      <c r="D327" s="7" t="n"/>
      <c r="E327" s="8" t="n"/>
      <c r="F327" s="9" t="n">
        <v>38914.5</v>
      </c>
      <c r="I327" s="10" t="inlineStr">
        <is>
          <t>EFECTIVO</t>
        </is>
      </c>
      <c r="J327" s="5" t="inlineStr">
        <is>
          <t>3313 JOSE ADRIAN ORCKO CHECA</t>
        </is>
      </c>
    </row>
    <row r="328">
      <c r="A328" s="5" t="inlineStr">
        <is>
          <t>CCAJ-PT53/19/2023</t>
        </is>
      </c>
      <c r="B328" s="6" t="n">
        <v>44956.72745118056</v>
      </c>
      <c r="C328" s="5" t="inlineStr">
        <is>
          <t>4363 BLANCA ROXANA SUBIETA RAMIREZ - CAJA</t>
        </is>
      </c>
      <c r="D328" s="7" t="n"/>
      <c r="E328" s="8" t="n"/>
      <c r="F328" s="9" t="n">
        <v>1725.5</v>
      </c>
      <c r="I328" s="10" t="inlineStr">
        <is>
          <t>EFECTIVO</t>
        </is>
      </c>
      <c r="J328" s="5" t="inlineStr">
        <is>
          <t>4363 BLANCA ROXANA SUBIETA RAMIREZ</t>
        </is>
      </c>
    </row>
    <row r="329">
      <c r="A329" s="5" t="inlineStr">
        <is>
          <t>CCAJ-PT53/19/2023</t>
        </is>
      </c>
      <c r="B329" s="6" t="n">
        <v>44956.72745118056</v>
      </c>
      <c r="C329" s="5" t="inlineStr">
        <is>
          <t>4363 BLANCA ROXANA SUBIETA RAMIREZ - CAJA</t>
        </is>
      </c>
      <c r="D329" s="7" t="n"/>
      <c r="E329" s="8" t="n"/>
      <c r="F329" s="9" t="n">
        <v>38630.9</v>
      </c>
      <c r="I329" s="10" t="inlineStr">
        <is>
          <t>EFECTIVO</t>
        </is>
      </c>
      <c r="J329" s="8" t="inlineStr">
        <is>
          <t>4536 JUAN FELIX ALEJO APAZA</t>
        </is>
      </c>
    </row>
    <row r="330">
      <c r="A330" s="5" t="inlineStr">
        <is>
          <t>CCAJ-PT53/19/2023</t>
        </is>
      </c>
      <c r="B330" s="6" t="n">
        <v>44956.72745118056</v>
      </c>
      <c r="C330" s="5" t="inlineStr">
        <is>
          <t>4363 BLANCA ROXANA SUBIETA RAMIREZ - CAJA</t>
        </is>
      </c>
      <c r="D330" s="7" t="n"/>
      <c r="E330" s="8" t="n"/>
      <c r="F330" s="9" t="n">
        <v>94256.60000000001</v>
      </c>
      <c r="I330" s="10" t="inlineStr">
        <is>
          <t>EFECTIVO</t>
        </is>
      </c>
      <c r="J330" s="5" t="inlineStr">
        <is>
          <t>4509 JOSE MANUEL MOREIRA MIRANDA</t>
        </is>
      </c>
    </row>
    <row r="331">
      <c r="A331" s="11" t="inlineStr">
        <is>
          <t>SAP</t>
        </is>
      </c>
      <c r="B331" s="3" t="n"/>
      <c r="C331" s="3" t="n"/>
      <c r="D331" s="7" t="n"/>
      <c r="E331" s="8" t="n"/>
      <c r="F331" s="37">
        <f>SUM(F319:G330)</f>
        <v/>
      </c>
      <c r="G331" s="9" t="n"/>
      <c r="I331" s="10" t="n"/>
      <c r="J331" s="8" t="n"/>
    </row>
    <row r="332" ht="15.75" customHeight="1">
      <c r="A332" s="13" t="inlineStr">
        <is>
          <t>FECHA</t>
        </is>
      </c>
      <c r="B332" s="13" t="inlineStr">
        <is>
          <t>CIERRE DE CAJA</t>
        </is>
      </c>
      <c r="C332" s="13" t="inlineStr">
        <is>
          <t>IMPORTE</t>
        </is>
      </c>
      <c r="D332" s="14" t="n">
        <v>112695381</v>
      </c>
      <c r="E332" s="8" t="n"/>
      <c r="G332" s="9" t="n"/>
      <c r="I332" s="10" t="n"/>
      <c r="J332" s="8" t="n"/>
    </row>
    <row r="335">
      <c r="A335" s="1" t="inlineStr">
        <is>
          <t>Cierre Caja</t>
        </is>
      </c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3" t="inlineStr">
        <is>
          <t>Del 31/01/2023</t>
        </is>
      </c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98" t="inlineStr">
        <is>
          <t>Cierre Caja</t>
        </is>
      </c>
      <c r="B337" s="98" t="inlineStr">
        <is>
          <t>Fecha</t>
        </is>
      </c>
      <c r="C337" s="98" t="inlineStr">
        <is>
          <t>Cajero</t>
        </is>
      </c>
      <c r="D337" s="98" t="inlineStr">
        <is>
          <t>Nro Voucher</t>
        </is>
      </c>
      <c r="E337" s="98" t="inlineStr">
        <is>
          <t>Nro Cuenta</t>
        </is>
      </c>
      <c r="F337" s="98" t="inlineStr">
        <is>
          <t>Tipo Ingreso</t>
        </is>
      </c>
      <c r="G337" s="99" t="n"/>
      <c r="H337" s="100" t="n"/>
      <c r="I337" s="98" t="inlineStr">
        <is>
          <t>TIPO DE INGRESO</t>
        </is>
      </c>
      <c r="J337" s="98" t="inlineStr">
        <is>
          <t>Cobrador</t>
        </is>
      </c>
    </row>
    <row r="338">
      <c r="A338" s="101" t="n"/>
      <c r="B338" s="101" t="n"/>
      <c r="C338" s="101" t="n"/>
      <c r="D338" s="101" t="n"/>
      <c r="E338" s="101" t="n"/>
      <c r="F338" s="4" t="inlineStr">
        <is>
          <t>EFECTIVO</t>
        </is>
      </c>
      <c r="G338" s="4" t="inlineStr">
        <is>
          <t>CHEQUE</t>
        </is>
      </c>
      <c r="H338" s="4" t="inlineStr">
        <is>
          <t>TRANSFERENCIA</t>
        </is>
      </c>
      <c r="I338" s="101" t="n"/>
      <c r="J338" s="101" t="n"/>
    </row>
    <row r="339">
      <c r="A339" s="5" t="inlineStr">
        <is>
          <t>CCAJ-PT53/20/2023</t>
        </is>
      </c>
      <c r="B339" s="6" t="n">
        <v>44957.79164502315</v>
      </c>
      <c r="C339" s="5" t="inlineStr">
        <is>
          <t>4363 BLANCA ROXANA SUBIETA RAMIREZ - CAJA</t>
        </is>
      </c>
      <c r="D339" s="15" t="n">
        <v>1.426230131534283e+16</v>
      </c>
      <c r="E339" s="8" t="inlineStr">
        <is>
          <t>BISA-100070073</t>
        </is>
      </c>
      <c r="H339" s="9" t="n">
        <v>25000</v>
      </c>
      <c r="I339" s="5" t="inlineStr">
        <is>
          <t>DEPÓSITO BANCARIO</t>
        </is>
      </c>
      <c r="J339" s="5" t="inlineStr">
        <is>
          <t>3136 GONZALO JESUS VARGAS CASTRO</t>
        </is>
      </c>
    </row>
    <row r="340">
      <c r="A340" s="5" t="inlineStr">
        <is>
          <t>CCAJ-PT53/20/2023</t>
        </is>
      </c>
      <c r="B340" s="6" t="n">
        <v>44957.79164502315</v>
      </c>
      <c r="C340" s="5" t="inlineStr">
        <is>
          <t>4363 BLANCA ROXANA SUBIETA RAMIREZ - CAJA</t>
        </is>
      </c>
      <c r="D340" s="7" t="n"/>
      <c r="E340" s="8" t="n"/>
      <c r="F340" s="9" t="n">
        <v>49724.3</v>
      </c>
      <c r="I340" s="10" t="inlineStr">
        <is>
          <t>EFECTIVO</t>
        </is>
      </c>
      <c r="J340" s="5" t="inlineStr">
        <is>
          <t>3136 GONZALO JESUS VARGAS CASTRO</t>
        </is>
      </c>
    </row>
    <row r="341">
      <c r="A341" s="5" t="inlineStr">
        <is>
          <t>CCAJ-PT53/20/2023</t>
        </is>
      </c>
      <c r="B341" s="6" t="n">
        <v>44957.79164502315</v>
      </c>
      <c r="C341" s="5" t="inlineStr">
        <is>
          <t>4363 BLANCA ROXANA SUBIETA RAMIREZ - CAJA</t>
        </is>
      </c>
      <c r="D341" s="7" t="n"/>
      <c r="E341" s="8" t="n"/>
      <c r="F341" s="9" t="n">
        <v>26505</v>
      </c>
      <c r="I341" s="10" t="inlineStr">
        <is>
          <t>EFECTIVO</t>
        </is>
      </c>
      <c r="J341" s="5" t="inlineStr">
        <is>
          <t>3313 JOSE ADRIAN ORCKO CHECA</t>
        </is>
      </c>
    </row>
    <row r="342">
      <c r="A342" s="5" t="inlineStr">
        <is>
          <t>CCAJ-PT53/20/2023</t>
        </is>
      </c>
      <c r="B342" s="6" t="n">
        <v>44957.79164502315</v>
      </c>
      <c r="C342" s="5" t="inlineStr">
        <is>
          <t>4363 BLANCA ROXANA SUBIETA RAMIREZ - CAJA</t>
        </is>
      </c>
      <c r="D342" s="7" t="n"/>
      <c r="E342" s="8" t="n"/>
      <c r="F342" s="9" t="n">
        <v>17281.8</v>
      </c>
      <c r="I342" s="10" t="inlineStr">
        <is>
          <t>EFECTIVO</t>
        </is>
      </c>
      <c r="J342" s="5" t="inlineStr">
        <is>
          <t>4363 BLANCA ROXANA SUBIETA RAMIREZ</t>
        </is>
      </c>
    </row>
    <row r="343">
      <c r="A343" s="11" t="inlineStr">
        <is>
          <t>SAP</t>
        </is>
      </c>
      <c r="B343" s="3" t="n"/>
      <c r="C343" s="3" t="n"/>
      <c r="D343" s="7" t="n"/>
      <c r="E343" s="8" t="n"/>
      <c r="F343" s="37">
        <f>SUM(F339:G342)</f>
        <v/>
      </c>
      <c r="G343" s="9" t="n"/>
      <c r="I343" s="10" t="n"/>
      <c r="J343" s="5" t="n"/>
    </row>
    <row r="344" ht="15.75" customHeight="1">
      <c r="A344" s="13" t="inlineStr">
        <is>
          <t>FECHA</t>
        </is>
      </c>
      <c r="B344" s="13" t="inlineStr">
        <is>
          <t>CIERRE DE CAJA</t>
        </is>
      </c>
      <c r="C344" s="13" t="inlineStr">
        <is>
          <t>IMPORTE</t>
        </is>
      </c>
      <c r="D344" s="14" t="n">
        <v>112695382</v>
      </c>
      <c r="E344" s="8" t="n"/>
      <c r="G344" s="9" t="n"/>
      <c r="I344" s="10" t="n"/>
      <c r="J344" s="5" t="n"/>
    </row>
    <row r="347">
      <c r="A347" s="1" t="inlineStr">
        <is>
          <t>Cierre Caja</t>
        </is>
      </c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3" t="inlineStr">
        <is>
          <t>Del 01/02/2023</t>
        </is>
      </c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98" t="inlineStr">
        <is>
          <t>Cierre Caja</t>
        </is>
      </c>
      <c r="B349" s="98" t="inlineStr">
        <is>
          <t>Fecha</t>
        </is>
      </c>
      <c r="C349" s="98" t="inlineStr">
        <is>
          <t>Cajero</t>
        </is>
      </c>
      <c r="D349" s="98" t="inlineStr">
        <is>
          <t>Nro Voucher</t>
        </is>
      </c>
      <c r="E349" s="98" t="inlineStr">
        <is>
          <t>Nro Cuenta</t>
        </is>
      </c>
      <c r="F349" s="98" t="inlineStr">
        <is>
          <t>Tipo Ingreso</t>
        </is>
      </c>
      <c r="G349" s="99" t="n"/>
      <c r="H349" s="100" t="n"/>
      <c r="I349" s="98" t="inlineStr">
        <is>
          <t>TIPO DE INGRESO</t>
        </is>
      </c>
      <c r="J349" s="98" t="inlineStr">
        <is>
          <t>Cobrador</t>
        </is>
      </c>
    </row>
    <row r="350">
      <c r="A350" s="101" t="n"/>
      <c r="B350" s="101" t="n"/>
      <c r="C350" s="101" t="n"/>
      <c r="D350" s="101" t="n"/>
      <c r="E350" s="101" t="n"/>
      <c r="F350" s="4" t="inlineStr">
        <is>
          <t>EFECTIVO</t>
        </is>
      </c>
      <c r="G350" s="4" t="inlineStr">
        <is>
          <t>CHEQUE</t>
        </is>
      </c>
      <c r="H350" s="4" t="inlineStr">
        <is>
          <t>TRANSFERENCIA</t>
        </is>
      </c>
      <c r="I350" s="101" t="n"/>
      <c r="J350" s="101" t="n"/>
    </row>
    <row r="351">
      <c r="A351" s="5" t="inlineStr">
        <is>
          <t>CCAJ-PT53/21/2023</t>
        </is>
      </c>
      <c r="B351" s="6" t="n">
        <v>44958.74526871528</v>
      </c>
      <c r="C351" s="5" t="inlineStr">
        <is>
          <t>4363 BLANCA ROXANA SUBIETA RAMIREZ - CAJA</t>
        </is>
      </c>
      <c r="D351" s="7" t="n">
        <v>16099884</v>
      </c>
      <c r="E351" s="8" t="inlineStr">
        <is>
          <t>BISA-100070073</t>
        </is>
      </c>
      <c r="H351" s="9" t="n">
        <v>8280</v>
      </c>
      <c r="I351" s="5" t="inlineStr">
        <is>
          <t>DEPÓSITO BANCARIO</t>
        </is>
      </c>
      <c r="J351" s="8" t="inlineStr">
        <is>
          <t>4536 JUAN FELIX ALEJO APAZA</t>
        </is>
      </c>
    </row>
    <row r="352">
      <c r="A352" s="5" t="inlineStr">
        <is>
          <t>CCAJ-PT53/21/2023</t>
        </is>
      </c>
      <c r="B352" s="6" t="n">
        <v>44958.74526871528</v>
      </c>
      <c r="C352" s="5" t="inlineStr">
        <is>
          <t>4363 BLANCA ROXANA SUBIETA RAMIREZ - CAJA</t>
        </is>
      </c>
      <c r="D352" s="7" t="n"/>
      <c r="E352" s="8" t="n"/>
      <c r="F352" s="9" t="n">
        <v>18859.9</v>
      </c>
      <c r="I352" s="10" t="inlineStr">
        <is>
          <t>EFECTIVO</t>
        </is>
      </c>
      <c r="J352" s="5" t="inlineStr">
        <is>
          <t>3136 GONZALO JESUS VARGAS CASTRO</t>
        </is>
      </c>
    </row>
    <row r="353">
      <c r="A353" s="5" t="inlineStr">
        <is>
          <t>CCAJ-PT53/21/2023</t>
        </is>
      </c>
      <c r="B353" s="6" t="n">
        <v>44958.74526871528</v>
      </c>
      <c r="C353" s="5" t="inlineStr">
        <is>
          <t>4363 BLANCA ROXANA SUBIETA RAMIREZ - CAJA</t>
        </is>
      </c>
      <c r="D353" s="7" t="n"/>
      <c r="E353" s="8" t="n"/>
      <c r="F353" s="9" t="n">
        <v>4983.7</v>
      </c>
      <c r="I353" s="10" t="inlineStr">
        <is>
          <t>EFECTIVO</t>
        </is>
      </c>
      <c r="J353" s="5" t="inlineStr">
        <is>
          <t>3313 JOSE ADRIAN ORCKO CHECA</t>
        </is>
      </c>
    </row>
    <row r="354">
      <c r="A354" s="11" t="inlineStr">
        <is>
          <t>SAP</t>
        </is>
      </c>
      <c r="B354" s="3" t="n"/>
      <c r="C354" s="3" t="n"/>
      <c r="D354" s="7" t="n"/>
      <c r="E354" s="8" t="n"/>
      <c r="F354" s="12">
        <f>SUM(F351:G353)</f>
        <v/>
      </c>
      <c r="H354" s="9" t="n"/>
      <c r="I354" s="10" t="n"/>
      <c r="J354" s="8" t="n"/>
    </row>
    <row r="355" ht="15.75" customHeight="1">
      <c r="A355" s="13" t="inlineStr">
        <is>
          <t>FECHA</t>
        </is>
      </c>
      <c r="B355" s="13" t="inlineStr">
        <is>
          <t>CIERRE DE CAJA</t>
        </is>
      </c>
      <c r="C355" s="13" t="inlineStr">
        <is>
          <t>IMPORTE</t>
        </is>
      </c>
      <c r="D355" s="14" t="n">
        <v>112722302</v>
      </c>
      <c r="E355" s="8" t="n"/>
      <c r="H355" s="9" t="n"/>
      <c r="I355" s="10" t="n"/>
      <c r="J355" s="8" t="n"/>
    </row>
    <row r="356">
      <c r="A356" s="5" t="n"/>
      <c r="B356" s="6" t="n"/>
      <c r="C356" s="5" t="n"/>
      <c r="D356" s="7" t="n"/>
      <c r="E356" s="8" t="n"/>
      <c r="H356" s="9" t="n"/>
      <c r="I356" s="10" t="n"/>
      <c r="J356" s="8" t="n"/>
    </row>
    <row r="357">
      <c r="A357" s="85" t="inlineStr">
        <is>
          <t xml:space="preserve">SE QUEDÓ CON LA REFERENCIA QUE REALIZO EL BOOT NO SE CAMBIO A TRASLADO ETV EN EL TRASLADO ETV </t>
        </is>
      </c>
      <c r="B357" s="86" t="n"/>
      <c r="C357" s="86" t="n"/>
      <c r="D357" s="87" t="n"/>
    </row>
    <row r="359">
      <c r="A359" s="1" t="inlineStr">
        <is>
          <t>Cierre Caja</t>
        </is>
      </c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3" t="inlineStr">
        <is>
          <t>Del 02/02/2023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98" t="inlineStr">
        <is>
          <t>Cierre Caja</t>
        </is>
      </c>
      <c r="B361" s="98" t="inlineStr">
        <is>
          <t>Fecha</t>
        </is>
      </c>
      <c r="C361" s="98" t="inlineStr">
        <is>
          <t>Cajero</t>
        </is>
      </c>
      <c r="D361" s="98" t="inlineStr">
        <is>
          <t>Nro Voucher</t>
        </is>
      </c>
      <c r="E361" s="98" t="inlineStr">
        <is>
          <t>Nro Cuenta</t>
        </is>
      </c>
      <c r="F361" s="98" t="inlineStr">
        <is>
          <t>Tipo Ingreso</t>
        </is>
      </c>
      <c r="G361" s="99" t="n"/>
      <c r="H361" s="100" t="n"/>
      <c r="I361" s="98" t="inlineStr">
        <is>
          <t>TIPO DE INGRESO</t>
        </is>
      </c>
      <c r="J361" s="98" t="inlineStr">
        <is>
          <t>Cobrador</t>
        </is>
      </c>
    </row>
    <row r="362">
      <c r="A362" s="101" t="n"/>
      <c r="B362" s="101" t="n"/>
      <c r="C362" s="101" t="n"/>
      <c r="D362" s="101" t="n"/>
      <c r="E362" s="101" t="n"/>
      <c r="F362" s="4" t="inlineStr">
        <is>
          <t>EFECTIVO</t>
        </is>
      </c>
      <c r="G362" s="4" t="inlineStr">
        <is>
          <t>CHEQUE</t>
        </is>
      </c>
      <c r="H362" s="4" t="inlineStr">
        <is>
          <t>TRANSFERENCIA</t>
        </is>
      </c>
      <c r="I362" s="101" t="n"/>
      <c r="J362" s="101" t="n"/>
    </row>
    <row r="363">
      <c r="A363" s="5" t="inlineStr">
        <is>
          <t>CCAJ-PT53/22/2023</t>
        </is>
      </c>
      <c r="B363" s="6" t="n">
        <v>44959.79695140047</v>
      </c>
      <c r="C363" s="5" t="inlineStr">
        <is>
          <t>4363 BLANCA ROXANA SUBIETA RAMIREZ - CAJA</t>
        </is>
      </c>
      <c r="D363" s="7" t="n"/>
      <c r="E363" s="8" t="n"/>
      <c r="F363" s="9" t="n">
        <v>20703.6</v>
      </c>
      <c r="I363" s="10" t="inlineStr">
        <is>
          <t>EFECTIVO</t>
        </is>
      </c>
      <c r="J363" s="5" t="inlineStr">
        <is>
          <t>3136 GONZALO JESUS VARGAS CASTRO</t>
        </is>
      </c>
    </row>
    <row r="364">
      <c r="A364" s="5" t="inlineStr">
        <is>
          <t>CCAJ-PT53/22/2023</t>
        </is>
      </c>
      <c r="B364" s="6" t="n">
        <v>44959.79695140047</v>
      </c>
      <c r="C364" s="5" t="inlineStr">
        <is>
          <t>4363 BLANCA ROXANA SUBIETA RAMIREZ - CAJA</t>
        </is>
      </c>
      <c r="D364" s="7" t="n"/>
      <c r="E364" s="8" t="n"/>
      <c r="F364" s="9" t="n">
        <v>696.9</v>
      </c>
      <c r="I364" s="10" t="inlineStr">
        <is>
          <t>EFECTIVO</t>
        </is>
      </c>
      <c r="J364" s="5" t="inlineStr">
        <is>
          <t>4363 BLANCA ROXANA SUBIETA RAMIREZ</t>
        </is>
      </c>
    </row>
    <row r="365">
      <c r="A365" s="11" t="inlineStr">
        <is>
          <t>SAP</t>
        </is>
      </c>
      <c r="B365" s="3" t="n"/>
      <c r="C365" s="3" t="n"/>
      <c r="D365" s="7" t="n"/>
      <c r="E365" s="8" t="n"/>
      <c r="F365" s="12">
        <f>SUM(F363:G364)</f>
        <v/>
      </c>
      <c r="H365" s="9" t="n"/>
      <c r="I365" s="10" t="n"/>
      <c r="J365" s="5" t="n"/>
    </row>
    <row r="366" ht="15.75" customHeight="1">
      <c r="A366" s="13" t="inlineStr">
        <is>
          <t>FECHA</t>
        </is>
      </c>
      <c r="B366" s="13" t="inlineStr">
        <is>
          <t>CIERRE DE CAJA</t>
        </is>
      </c>
      <c r="C366" s="13" t="inlineStr">
        <is>
          <t>IMPORTE</t>
        </is>
      </c>
      <c r="D366" s="14" t="n">
        <v>112722303</v>
      </c>
      <c r="E366" s="8" t="n"/>
      <c r="H366" s="9" t="n"/>
      <c r="I366" s="10" t="n"/>
      <c r="J366" s="5" t="n"/>
    </row>
    <row r="369">
      <c r="A369" s="1" t="inlineStr">
        <is>
          <t>Cierre Caja</t>
        </is>
      </c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3" t="inlineStr">
        <is>
          <t>Del 03/02/2023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98" t="inlineStr">
        <is>
          <t>Cierre Caja</t>
        </is>
      </c>
      <c r="B371" s="98" t="inlineStr">
        <is>
          <t>Fecha</t>
        </is>
      </c>
      <c r="C371" s="98" t="inlineStr">
        <is>
          <t>Cajero</t>
        </is>
      </c>
      <c r="D371" s="98" t="inlineStr">
        <is>
          <t>Nro Voucher</t>
        </is>
      </c>
      <c r="E371" s="98" t="inlineStr">
        <is>
          <t>Nro Cuenta</t>
        </is>
      </c>
      <c r="F371" s="98" t="inlineStr">
        <is>
          <t>Tipo Ingreso</t>
        </is>
      </c>
      <c r="G371" s="99" t="n"/>
      <c r="H371" s="100" t="n"/>
      <c r="I371" s="98" t="inlineStr">
        <is>
          <t>TIPO DE INGRESO</t>
        </is>
      </c>
      <c r="J371" s="98" t="inlineStr">
        <is>
          <t>Cobrador</t>
        </is>
      </c>
    </row>
    <row r="372">
      <c r="A372" s="101" t="n"/>
      <c r="B372" s="101" t="n"/>
      <c r="C372" s="101" t="n"/>
      <c r="D372" s="101" t="n"/>
      <c r="E372" s="101" t="n"/>
      <c r="F372" s="4" t="inlineStr">
        <is>
          <t>EFECTIVO</t>
        </is>
      </c>
      <c r="G372" s="4" t="inlineStr">
        <is>
          <t>CHEQUE</t>
        </is>
      </c>
      <c r="H372" s="4" t="inlineStr">
        <is>
          <t>TRANSFERENCIA</t>
        </is>
      </c>
      <c r="I372" s="101" t="n"/>
      <c r="J372" s="101" t="n"/>
    </row>
    <row r="373">
      <c r="A373" s="5" t="inlineStr">
        <is>
          <t>CCAJ-PT53/23/2023</t>
        </is>
      </c>
      <c r="B373" s="6" t="n">
        <v>44960.74460503472</v>
      </c>
      <c r="C373" s="5" t="inlineStr">
        <is>
          <t>4363 BLANCA ROXANA SUBIETA RAMIREZ - CAJA</t>
        </is>
      </c>
      <c r="D373" s="15" t="n">
        <v>1.426230202518811e+16</v>
      </c>
      <c r="E373" s="8" t="inlineStr">
        <is>
          <t>BISA-100070073</t>
        </is>
      </c>
      <c r="H373" s="9" t="n">
        <v>3840</v>
      </c>
      <c r="I373" s="5" t="inlineStr">
        <is>
          <t>DEPÓSITO BANCARIO</t>
        </is>
      </c>
      <c r="J373" s="8" t="inlineStr">
        <is>
          <t>4536 JUAN FELIX ALEJO APAZA</t>
        </is>
      </c>
    </row>
    <row r="374">
      <c r="A374" s="5" t="inlineStr">
        <is>
          <t>CCAJ-PT53/23/2023</t>
        </is>
      </c>
      <c r="B374" s="6" t="n">
        <v>44960.74460503472</v>
      </c>
      <c r="C374" s="5" t="inlineStr">
        <is>
          <t>4363 BLANCA ROXANA SUBIETA RAMIREZ - CAJA</t>
        </is>
      </c>
      <c r="D374" s="7" t="n"/>
      <c r="E374" s="8" t="n"/>
      <c r="F374" s="9" t="n">
        <v>2157.6</v>
      </c>
      <c r="I374" s="10" t="inlineStr">
        <is>
          <t>EFECTIVO</t>
        </is>
      </c>
      <c r="J374" s="5" t="inlineStr">
        <is>
          <t>3136 GONZALO JESUS VARGAS CASTRO</t>
        </is>
      </c>
    </row>
    <row r="375">
      <c r="A375" s="5" t="inlineStr">
        <is>
          <t>CCAJ-PT53/23/2023</t>
        </is>
      </c>
      <c r="B375" s="6" t="n">
        <v>44960.74460503472</v>
      </c>
      <c r="C375" s="5" t="inlineStr">
        <is>
          <t>4363 BLANCA ROXANA SUBIETA RAMIREZ - CAJA</t>
        </is>
      </c>
      <c r="D375" s="7" t="n"/>
      <c r="E375" s="8" t="n"/>
      <c r="F375" s="9" t="n">
        <v>28922.5</v>
      </c>
      <c r="I375" s="10" t="inlineStr">
        <is>
          <t>EFECTIVO</t>
        </is>
      </c>
      <c r="J375" s="5" t="inlineStr">
        <is>
          <t>3313 JOSE ADRIAN ORCKO CHECA</t>
        </is>
      </c>
    </row>
    <row r="376">
      <c r="A376" s="5" t="inlineStr">
        <is>
          <t>CCAJ-PT53/23/2023</t>
        </is>
      </c>
      <c r="B376" s="6" t="n">
        <v>44960.74460503472</v>
      </c>
      <c r="C376" s="5" t="inlineStr">
        <is>
          <t>4363 BLANCA ROXANA SUBIETA RAMIREZ - CAJA</t>
        </is>
      </c>
      <c r="D376" s="7" t="n"/>
      <c r="E376" s="8" t="n"/>
      <c r="F376" s="9" t="n">
        <v>48697.9</v>
      </c>
      <c r="I376" s="10" t="inlineStr">
        <is>
          <t>EFECTIVO</t>
        </is>
      </c>
      <c r="J376" s="8" t="inlineStr">
        <is>
          <t>4536 JUAN FELIX ALEJO APAZA</t>
        </is>
      </c>
    </row>
    <row r="377">
      <c r="A377" s="11" t="inlineStr">
        <is>
          <t>SAP</t>
        </is>
      </c>
      <c r="B377" s="3" t="n"/>
      <c r="C377" s="3" t="n"/>
      <c r="D377" s="7" t="n"/>
      <c r="E377" s="8" t="n"/>
      <c r="F377" s="37">
        <f>SUM(F373:G376)</f>
        <v/>
      </c>
      <c r="H377" s="9" t="n"/>
      <c r="I377" s="10" t="n"/>
      <c r="J377" s="5" t="n"/>
    </row>
    <row r="378" ht="15.75" customHeight="1">
      <c r="A378" s="13" t="inlineStr">
        <is>
          <t>FECHA</t>
        </is>
      </c>
      <c r="B378" s="13" t="inlineStr">
        <is>
          <t>CIERRE DE CAJA</t>
        </is>
      </c>
      <c r="C378" s="13" t="inlineStr">
        <is>
          <t>IMPORTE</t>
        </is>
      </c>
      <c r="D378" s="14" t="n">
        <v>112729136</v>
      </c>
      <c r="E378" s="8" t="n"/>
      <c r="H378" s="9" t="n"/>
      <c r="I378" s="10" t="n"/>
      <c r="J378" s="5" t="n"/>
    </row>
    <row r="381">
      <c r="A381" s="1" t="inlineStr">
        <is>
          <t>Cierre Caja</t>
        </is>
      </c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3" t="inlineStr">
        <is>
          <t>Del 04/02/2023</t>
        </is>
      </c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98" t="inlineStr">
        <is>
          <t>Cierre Caja</t>
        </is>
      </c>
      <c r="B383" s="98" t="inlineStr">
        <is>
          <t>Fecha</t>
        </is>
      </c>
      <c r="C383" s="98" t="inlineStr">
        <is>
          <t>Cajero</t>
        </is>
      </c>
      <c r="D383" s="98" t="inlineStr">
        <is>
          <t>Nro Voucher</t>
        </is>
      </c>
      <c r="E383" s="98" t="inlineStr">
        <is>
          <t>Nro Cuenta</t>
        </is>
      </c>
      <c r="F383" s="98" t="inlineStr">
        <is>
          <t>Tipo Ingreso</t>
        </is>
      </c>
      <c r="G383" s="99" t="n"/>
      <c r="H383" s="100" t="n"/>
      <c r="I383" s="98" t="inlineStr">
        <is>
          <t>TIPO DE INGRESO</t>
        </is>
      </c>
      <c r="J383" s="98" t="inlineStr">
        <is>
          <t>Cobrador</t>
        </is>
      </c>
    </row>
    <row r="384">
      <c r="A384" s="101" t="n"/>
      <c r="B384" s="101" t="n"/>
      <c r="C384" s="101" t="n"/>
      <c r="D384" s="101" t="n"/>
      <c r="E384" s="101" t="n"/>
      <c r="F384" s="4" t="inlineStr">
        <is>
          <t>EFECTIVO</t>
        </is>
      </c>
      <c r="G384" s="4" t="inlineStr">
        <is>
          <t>CHEQUE</t>
        </is>
      </c>
      <c r="H384" s="4" t="inlineStr">
        <is>
          <t>TRANSFERENCIA</t>
        </is>
      </c>
      <c r="I384" s="101" t="n"/>
      <c r="J384" s="101" t="n"/>
    </row>
    <row r="385">
      <c r="A385" s="11" t="inlineStr">
        <is>
          <t>SAP</t>
        </is>
      </c>
      <c r="B385" s="3" t="n"/>
      <c r="C385" s="3" t="n"/>
      <c r="D385" s="7" t="n"/>
      <c r="E385" s="8" t="n"/>
      <c r="H385" s="9" t="n"/>
      <c r="I385" s="10" t="n"/>
      <c r="J385" s="5" t="n"/>
    </row>
    <row r="386">
      <c r="A386" s="13" t="inlineStr">
        <is>
          <t>FECHA</t>
        </is>
      </c>
      <c r="B386" s="13" t="inlineStr">
        <is>
          <t>CIERRE DE CAJA</t>
        </is>
      </c>
      <c r="C386" s="13" t="inlineStr">
        <is>
          <t>IMPORTE</t>
        </is>
      </c>
      <c r="D386" s="7" t="n"/>
      <c r="E386" s="8" t="n"/>
      <c r="H386" s="9" t="n"/>
      <c r="I386" s="10" t="n"/>
      <c r="J386" s="5" t="n"/>
    </row>
    <row r="387">
      <c r="A387" s="17" t="inlineStr">
        <is>
          <t>NO HUBO CIERRES DE CAJA, SABADO</t>
        </is>
      </c>
      <c r="B387" s="30" t="n"/>
      <c r="C387" s="30" t="n"/>
    </row>
    <row r="389">
      <c r="A389" s="1" t="inlineStr">
        <is>
          <t>Cierre Caja</t>
        </is>
      </c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3" t="inlineStr">
        <is>
          <t>Del 06/02/2023</t>
        </is>
      </c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98" t="inlineStr">
        <is>
          <t>Cierre Caja</t>
        </is>
      </c>
      <c r="B391" s="98" t="inlineStr">
        <is>
          <t>Fecha</t>
        </is>
      </c>
      <c r="C391" s="98" t="inlineStr">
        <is>
          <t>Cajero</t>
        </is>
      </c>
      <c r="D391" s="98" t="inlineStr">
        <is>
          <t>Nro Voucher</t>
        </is>
      </c>
      <c r="E391" s="98" t="inlineStr">
        <is>
          <t>Nro Cuenta</t>
        </is>
      </c>
      <c r="F391" s="98" t="inlineStr">
        <is>
          <t>Tipo Ingreso</t>
        </is>
      </c>
      <c r="G391" s="99" t="n"/>
      <c r="H391" s="100" t="n"/>
      <c r="I391" s="98" t="inlineStr">
        <is>
          <t>TIPO DE INGRESO</t>
        </is>
      </c>
      <c r="J391" s="98" t="inlineStr">
        <is>
          <t>Cobrador</t>
        </is>
      </c>
    </row>
    <row r="392">
      <c r="A392" s="101" t="n"/>
      <c r="B392" s="101" t="n"/>
      <c r="C392" s="101" t="n"/>
      <c r="D392" s="101" t="n"/>
      <c r="E392" s="101" t="n"/>
      <c r="F392" s="4" t="inlineStr">
        <is>
          <t>EFECTIVO</t>
        </is>
      </c>
      <c r="G392" s="4" t="inlineStr">
        <is>
          <t>CHEQUE</t>
        </is>
      </c>
      <c r="H392" s="4" t="inlineStr">
        <is>
          <t>TRANSFERENCIA</t>
        </is>
      </c>
      <c r="I392" s="101" t="n"/>
      <c r="J392" s="101" t="n"/>
    </row>
    <row r="393">
      <c r="A393" s="5" t="inlineStr">
        <is>
          <t>CCAJ-PT53/24/2023</t>
        </is>
      </c>
      <c r="B393" s="6" t="n">
        <v>44963.81870953704</v>
      </c>
      <c r="C393" s="5" t="inlineStr">
        <is>
          <t>4363 BLANCA ROXANA SUBIETA RAMIREZ - CAJA</t>
        </is>
      </c>
      <c r="D393" s="7" t="n">
        <v>3114725971</v>
      </c>
      <c r="E393" s="5" t="inlineStr">
        <is>
          <t>BANCO UNION-10000020161539</t>
        </is>
      </c>
      <c r="H393" s="9" t="n">
        <v>3000</v>
      </c>
      <c r="I393" s="5" t="inlineStr">
        <is>
          <t>DEPÓSITO BANCARIO</t>
        </is>
      </c>
      <c r="J393" s="8" t="inlineStr">
        <is>
          <t>4509 JOSE MOREIRA - T02</t>
        </is>
      </c>
    </row>
    <row r="394">
      <c r="A394" s="5" t="inlineStr">
        <is>
          <t>CCAJ-PT53/24/2023</t>
        </is>
      </c>
      <c r="B394" s="6" t="n">
        <v>44963.81870953704</v>
      </c>
      <c r="C394" s="5" t="inlineStr">
        <is>
          <t>4363 BLANCA ROXANA SUBIETA RAMIREZ - CAJA</t>
        </is>
      </c>
      <c r="D394" s="15" t="n">
        <v>45173209397</v>
      </c>
      <c r="E394" s="8" t="inlineStr">
        <is>
          <t>BISA-100070073</t>
        </is>
      </c>
      <c r="H394" s="9" t="n">
        <v>1493.68</v>
      </c>
      <c r="I394" s="5" t="inlineStr">
        <is>
          <t>DEPÓSITO BANCARIO</t>
        </is>
      </c>
      <c r="J394" s="5" t="inlineStr">
        <is>
          <t>4363 BLANCA ROXANA SUBIETA RAMIREZ</t>
        </is>
      </c>
    </row>
    <row r="395">
      <c r="A395" s="5" t="inlineStr">
        <is>
          <t>CCAJ-PT53/24/2023</t>
        </is>
      </c>
      <c r="B395" s="6" t="n">
        <v>44963.81870953704</v>
      </c>
      <c r="C395" s="5" t="inlineStr">
        <is>
          <t>4363 BLANCA ROXANA SUBIETA RAMIREZ - CAJA</t>
        </is>
      </c>
      <c r="D395" s="7" t="n">
        <v>395164</v>
      </c>
      <c r="E395" s="8" t="inlineStr">
        <is>
          <t>BISA-100070073</t>
        </is>
      </c>
      <c r="H395" s="9" t="n">
        <v>1634.09</v>
      </c>
      <c r="I395" s="5" t="inlineStr">
        <is>
          <t>DEPÓSITO BANCARIO</t>
        </is>
      </c>
      <c r="J395" s="5" t="inlineStr">
        <is>
          <t>3136 GONZALO JESUS VARGAS CASTRO</t>
        </is>
      </c>
    </row>
    <row r="396">
      <c r="A396" s="5" t="inlineStr">
        <is>
          <t>CCAJ-PT53/24/2023</t>
        </is>
      </c>
      <c r="B396" s="6" t="n">
        <v>44963.81870953704</v>
      </c>
      <c r="C396" s="5" t="inlineStr">
        <is>
          <t>4363 BLANCA ROXANA SUBIETA RAMIREZ - CAJA</t>
        </is>
      </c>
      <c r="D396" s="7" t="n">
        <v>3516374</v>
      </c>
      <c r="E396" s="8" t="inlineStr">
        <is>
          <t>BISA-100070073</t>
        </is>
      </c>
      <c r="H396" s="9" t="n">
        <v>344.8</v>
      </c>
      <c r="I396" s="5" t="inlineStr">
        <is>
          <t>DEPÓSITO BANCARIO</t>
        </is>
      </c>
      <c r="J396" s="5" t="inlineStr">
        <is>
          <t>3136 GONZALO JESUS VARGAS CASTRO</t>
        </is>
      </c>
    </row>
    <row r="397">
      <c r="A397" s="5" t="inlineStr">
        <is>
          <t>CCAJ-PT53/24/2023</t>
        </is>
      </c>
      <c r="B397" s="6" t="n">
        <v>44963.81870953704</v>
      </c>
      <c r="C397" s="5" t="inlineStr">
        <is>
          <t>4363 BLANCA ROXANA SUBIETA RAMIREZ - CAJA</t>
        </is>
      </c>
      <c r="D397" s="7" t="n">
        <v>395574</v>
      </c>
      <c r="E397" s="8" t="inlineStr">
        <is>
          <t>BISA-100070073</t>
        </is>
      </c>
      <c r="H397" s="9" t="n">
        <v>192.48</v>
      </c>
      <c r="I397" s="5" t="inlineStr">
        <is>
          <t>DEPÓSITO BANCARIO</t>
        </is>
      </c>
      <c r="J397" s="5" t="inlineStr">
        <is>
          <t>3136 GONZALO JESUS VARGAS CASTRO</t>
        </is>
      </c>
    </row>
    <row r="398">
      <c r="A398" s="5" t="inlineStr">
        <is>
          <t>CCAJ-PT53/24/2023</t>
        </is>
      </c>
      <c r="B398" s="6" t="n">
        <v>44963.81870953704</v>
      </c>
      <c r="C398" s="5" t="inlineStr">
        <is>
          <t>4363 BLANCA ROXANA SUBIETA RAMIREZ - CAJA</t>
        </is>
      </c>
      <c r="D398" s="7" t="n">
        <v>395573</v>
      </c>
      <c r="E398" s="8" t="inlineStr">
        <is>
          <t>BISA-100070073</t>
        </is>
      </c>
      <c r="H398" s="9" t="n">
        <v>16684.63</v>
      </c>
      <c r="I398" s="5" t="inlineStr">
        <is>
          <t>DEPÓSITO BANCARIO</t>
        </is>
      </c>
      <c r="J398" s="5" t="inlineStr">
        <is>
          <t>3136 GONZALO JESUS VARGAS CASTRO</t>
        </is>
      </c>
    </row>
    <row r="399">
      <c r="A399" s="5" t="inlineStr">
        <is>
          <t>CCAJ-PT53/24/2023</t>
        </is>
      </c>
      <c r="B399" s="6" t="n">
        <v>44963.81870953704</v>
      </c>
      <c r="C399" s="5" t="inlineStr">
        <is>
          <t>4363 BLANCA ROXANA SUBIETA RAMIREZ - CAJA</t>
        </is>
      </c>
      <c r="D399" s="7" t="n"/>
      <c r="E399" s="8" t="n"/>
      <c r="F399" s="9" t="n">
        <v>55680.1</v>
      </c>
      <c r="I399" s="10" t="inlineStr">
        <is>
          <t>EFECTIVO</t>
        </is>
      </c>
      <c r="J399" s="5" t="inlineStr">
        <is>
          <t>3136 GONZALO JESUS VARGAS CASTRO</t>
        </is>
      </c>
    </row>
    <row r="400">
      <c r="A400" s="5" t="inlineStr">
        <is>
          <t>CCAJ-PT53/24/2023</t>
        </is>
      </c>
      <c r="B400" s="6" t="n">
        <v>44963.81870953704</v>
      </c>
      <c r="C400" s="5" t="inlineStr">
        <is>
          <t>4363 BLANCA ROXANA SUBIETA RAMIREZ - CAJA</t>
        </is>
      </c>
      <c r="D400" s="7" t="n"/>
      <c r="E400" s="8" t="n"/>
      <c r="F400" s="9" t="n">
        <v>21244.5</v>
      </c>
      <c r="I400" s="10" t="inlineStr">
        <is>
          <t>EFECTIVO</t>
        </is>
      </c>
      <c r="J400" s="5" t="inlineStr">
        <is>
          <t>3313 JOSE ADRIAN ORCKO CHECA</t>
        </is>
      </c>
    </row>
    <row r="401">
      <c r="A401" s="5" t="inlineStr">
        <is>
          <t>CCAJ-PT53/24/2023</t>
        </is>
      </c>
      <c r="B401" s="6" t="n">
        <v>44963.81870953704</v>
      </c>
      <c r="C401" s="5" t="inlineStr">
        <is>
          <t>4363 BLANCA ROXANA SUBIETA RAMIREZ - CAJA</t>
        </is>
      </c>
      <c r="D401" s="7" t="n"/>
      <c r="E401" s="8" t="n"/>
      <c r="F401" s="9" t="n">
        <v>651.3</v>
      </c>
      <c r="I401" s="10" t="inlineStr">
        <is>
          <t>EFECTIVO</t>
        </is>
      </c>
      <c r="J401" s="5" t="inlineStr">
        <is>
          <t>4363 BLANCA ROXANA SUBIETA RAMIREZ</t>
        </is>
      </c>
    </row>
    <row r="402">
      <c r="A402" s="5" t="inlineStr">
        <is>
          <t>CCAJ-PT53/24/2023</t>
        </is>
      </c>
      <c r="B402" s="6" t="n">
        <v>44963.81870953704</v>
      </c>
      <c r="C402" s="5" t="inlineStr">
        <is>
          <t>4363 BLANCA ROXANA SUBIETA RAMIREZ - CAJA</t>
        </is>
      </c>
      <c r="D402" s="7" t="n"/>
      <c r="E402" s="8" t="n"/>
      <c r="F402" s="9" t="n">
        <v>15195.4</v>
      </c>
      <c r="I402" s="10" t="inlineStr">
        <is>
          <t>EFECTIVO</t>
        </is>
      </c>
      <c r="J402" s="8" t="inlineStr">
        <is>
          <t>4536 JUAN FELIX ALEJO APAZA</t>
        </is>
      </c>
    </row>
    <row r="403">
      <c r="A403" s="5" t="inlineStr">
        <is>
          <t>CCAJ-PT53/24/2023</t>
        </is>
      </c>
      <c r="B403" s="6" t="n">
        <v>44963.81870953704</v>
      </c>
      <c r="C403" s="5" t="inlineStr">
        <is>
          <t>4363 BLANCA ROXANA SUBIETA RAMIREZ - CAJA</t>
        </is>
      </c>
      <c r="D403" s="7" t="n"/>
      <c r="E403" s="8" t="n"/>
      <c r="F403" s="9" t="n">
        <v>53184.9</v>
      </c>
      <c r="I403" s="10" t="inlineStr">
        <is>
          <t>EFECTIVO</t>
        </is>
      </c>
      <c r="J403" s="8" t="inlineStr">
        <is>
          <t>4509 JOSE MOREIRA - T02</t>
        </is>
      </c>
    </row>
    <row r="404">
      <c r="A404" s="11" t="inlineStr">
        <is>
          <t>SAP</t>
        </is>
      </c>
      <c r="B404" s="3" t="n"/>
      <c r="C404" s="3" t="n"/>
      <c r="D404" s="7" t="n"/>
      <c r="E404" s="8" t="n"/>
      <c r="F404" s="12">
        <f>SUM(F394:G403)</f>
        <v/>
      </c>
      <c r="H404" s="9" t="n"/>
      <c r="I404" s="10" t="n"/>
      <c r="J404" s="5" t="n"/>
    </row>
    <row r="405">
      <c r="A405" s="13" t="inlineStr">
        <is>
          <t>FECHA</t>
        </is>
      </c>
      <c r="B405" s="13" t="inlineStr">
        <is>
          <t>CIERRE DE CAJA</t>
        </is>
      </c>
      <c r="C405" s="13" t="inlineStr">
        <is>
          <t>IMPORTE</t>
        </is>
      </c>
      <c r="D405" s="7" t="n"/>
      <c r="E405" s="8" t="n"/>
      <c r="H405" s="9" t="n"/>
      <c r="I405" s="10" t="n"/>
      <c r="J405" s="5" t="n"/>
    </row>
  </sheetData>
  <mergeCells count="256">
    <mergeCell ref="A371:A372"/>
    <mergeCell ref="B371:B372"/>
    <mergeCell ref="C371:C372"/>
    <mergeCell ref="D371:D372"/>
    <mergeCell ref="E371:E372"/>
    <mergeCell ref="F371:H371"/>
    <mergeCell ref="I371:I372"/>
    <mergeCell ref="J371:J372"/>
    <mergeCell ref="A383:A384"/>
    <mergeCell ref="B383:B384"/>
    <mergeCell ref="C383:C384"/>
    <mergeCell ref="D383:D384"/>
    <mergeCell ref="E383:E384"/>
    <mergeCell ref="F383:H383"/>
    <mergeCell ref="I383:I384"/>
    <mergeCell ref="J383:J384"/>
    <mergeCell ref="I294:I295"/>
    <mergeCell ref="J294:J295"/>
    <mergeCell ref="A294:A295"/>
    <mergeCell ref="B294:B295"/>
    <mergeCell ref="C294:C295"/>
    <mergeCell ref="D294:D295"/>
    <mergeCell ref="E294:E295"/>
    <mergeCell ref="F294:H294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268:A269"/>
    <mergeCell ref="B268:B269"/>
    <mergeCell ref="C268:C269"/>
    <mergeCell ref="D268:D269"/>
    <mergeCell ref="E268:E269"/>
    <mergeCell ref="F268:H268"/>
    <mergeCell ref="I268:I269"/>
    <mergeCell ref="J268:J269"/>
    <mergeCell ref="I214:I215"/>
    <mergeCell ref="J214:J215"/>
    <mergeCell ref="A214:A215"/>
    <mergeCell ref="B214:B215"/>
    <mergeCell ref="C214:C215"/>
    <mergeCell ref="D214:D215"/>
    <mergeCell ref="E214:E215"/>
    <mergeCell ref="F214:H214"/>
    <mergeCell ref="A234:A235"/>
    <mergeCell ref="B234:B235"/>
    <mergeCell ref="C234:C235"/>
    <mergeCell ref="D234:D235"/>
    <mergeCell ref="E234:E235"/>
    <mergeCell ref="F234:H234"/>
    <mergeCell ref="I234:I235"/>
    <mergeCell ref="J234:J235"/>
    <mergeCell ref="A3:A4"/>
    <mergeCell ref="B3:B4"/>
    <mergeCell ref="C3:C4"/>
    <mergeCell ref="D3:D4"/>
    <mergeCell ref="E3:E4"/>
    <mergeCell ref="A32:A33"/>
    <mergeCell ref="B32:B33"/>
    <mergeCell ref="A185:A186"/>
    <mergeCell ref="B185:B186"/>
    <mergeCell ref="C185:C186"/>
    <mergeCell ref="D185:D186"/>
    <mergeCell ref="E185:E186"/>
    <mergeCell ref="A23:A24"/>
    <mergeCell ref="B23:B24"/>
    <mergeCell ref="C23:C24"/>
    <mergeCell ref="D23:D24"/>
    <mergeCell ref="E23:E24"/>
    <mergeCell ref="E103:E104"/>
    <mergeCell ref="A138:A139"/>
    <mergeCell ref="B138:B139"/>
    <mergeCell ref="C138:C139"/>
    <mergeCell ref="D138:D139"/>
    <mergeCell ref="E138:E139"/>
    <mergeCell ref="A117:A118"/>
    <mergeCell ref="I3:I4"/>
    <mergeCell ref="J3:J4"/>
    <mergeCell ref="I32:I33"/>
    <mergeCell ref="J32:J33"/>
    <mergeCell ref="F32:H32"/>
    <mergeCell ref="F3:H3"/>
    <mergeCell ref="I23:I24"/>
    <mergeCell ref="J23:J24"/>
    <mergeCell ref="F23:H23"/>
    <mergeCell ref="I55:I56"/>
    <mergeCell ref="J55:J56"/>
    <mergeCell ref="A55:A56"/>
    <mergeCell ref="B55:B56"/>
    <mergeCell ref="C55:C56"/>
    <mergeCell ref="D55:D56"/>
    <mergeCell ref="E55:E56"/>
    <mergeCell ref="F55:H55"/>
    <mergeCell ref="F127:H127"/>
    <mergeCell ref="I127:I128"/>
    <mergeCell ref="J127:J128"/>
    <mergeCell ref="A127:A128"/>
    <mergeCell ref="B127:B128"/>
    <mergeCell ref="C127:C128"/>
    <mergeCell ref="D127:D128"/>
    <mergeCell ref="E127:E128"/>
    <mergeCell ref="F68:H68"/>
    <mergeCell ref="I68:I69"/>
    <mergeCell ref="J68:J69"/>
    <mergeCell ref="A80:A81"/>
    <mergeCell ref="B80:B81"/>
    <mergeCell ref="C80:C81"/>
    <mergeCell ref="D80:D81"/>
    <mergeCell ref="E80:E81"/>
    <mergeCell ref="F44:H44"/>
    <mergeCell ref="I44:I45"/>
    <mergeCell ref="J44:J45"/>
    <mergeCell ref="A44:A45"/>
    <mergeCell ref="B44:B45"/>
    <mergeCell ref="C44:C45"/>
    <mergeCell ref="D44:D45"/>
    <mergeCell ref="E44:E45"/>
    <mergeCell ref="C32:C33"/>
    <mergeCell ref="D32:D33"/>
    <mergeCell ref="E32:E33"/>
    <mergeCell ref="A68:A69"/>
    <mergeCell ref="B68:B69"/>
    <mergeCell ref="C68:C69"/>
    <mergeCell ref="D68:D69"/>
    <mergeCell ref="E68:E69"/>
    <mergeCell ref="F89:H89"/>
    <mergeCell ref="I89:I90"/>
    <mergeCell ref="J89:J90"/>
    <mergeCell ref="A89:A90"/>
    <mergeCell ref="B89:B90"/>
    <mergeCell ref="C89:C90"/>
    <mergeCell ref="D89:D90"/>
    <mergeCell ref="E89:E90"/>
    <mergeCell ref="F80:H80"/>
    <mergeCell ref="I80:I81"/>
    <mergeCell ref="J80:J81"/>
    <mergeCell ref="F159:H159"/>
    <mergeCell ref="I159:I160"/>
    <mergeCell ref="J159:J160"/>
    <mergeCell ref="I150:I151"/>
    <mergeCell ref="J150:J151"/>
    <mergeCell ref="A103:A104"/>
    <mergeCell ref="B103:B104"/>
    <mergeCell ref="C103:C104"/>
    <mergeCell ref="D103:D104"/>
    <mergeCell ref="A159:A160"/>
    <mergeCell ref="B159:B160"/>
    <mergeCell ref="C159:C160"/>
    <mergeCell ref="D159:D160"/>
    <mergeCell ref="E159:E160"/>
    <mergeCell ref="F117:H117"/>
    <mergeCell ref="I117:I118"/>
    <mergeCell ref="J117:J118"/>
    <mergeCell ref="B117:B118"/>
    <mergeCell ref="C117:C118"/>
    <mergeCell ref="D117:D118"/>
    <mergeCell ref="E117:E118"/>
    <mergeCell ref="F103:H103"/>
    <mergeCell ref="I103:I104"/>
    <mergeCell ref="J103:J104"/>
    <mergeCell ref="F138:H138"/>
    <mergeCell ref="I138:I139"/>
    <mergeCell ref="J138:J139"/>
    <mergeCell ref="A150:A151"/>
    <mergeCell ref="B150:B151"/>
    <mergeCell ref="C150:C151"/>
    <mergeCell ref="D150:D151"/>
    <mergeCell ref="E150:E151"/>
    <mergeCell ref="F150:H150"/>
    <mergeCell ref="F173:H173"/>
    <mergeCell ref="I173:I174"/>
    <mergeCell ref="J173:J174"/>
    <mergeCell ref="A173:A174"/>
    <mergeCell ref="B173:B174"/>
    <mergeCell ref="C173:C174"/>
    <mergeCell ref="D173:D174"/>
    <mergeCell ref="E173:E174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F185:H185"/>
    <mergeCell ref="I185:I186"/>
    <mergeCell ref="J185:J186"/>
    <mergeCell ref="A337:A338"/>
    <mergeCell ref="B337:B338"/>
    <mergeCell ref="C337:C338"/>
    <mergeCell ref="D337:D338"/>
    <mergeCell ref="E337:E338"/>
    <mergeCell ref="F337:H337"/>
    <mergeCell ref="I337:I338"/>
    <mergeCell ref="J337:J338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I280:I281"/>
    <mergeCell ref="J280:J281"/>
    <mergeCell ref="A280:A281"/>
    <mergeCell ref="B280:B281"/>
    <mergeCell ref="C280:C281"/>
    <mergeCell ref="D280:D281"/>
    <mergeCell ref="E280:E281"/>
    <mergeCell ref="F280:H280"/>
    <mergeCell ref="A391:A392"/>
    <mergeCell ref="B391:B392"/>
    <mergeCell ref="C391:C392"/>
    <mergeCell ref="D391:D392"/>
    <mergeCell ref="E391:E392"/>
    <mergeCell ref="F391:H391"/>
    <mergeCell ref="I391:I392"/>
    <mergeCell ref="J391:J392"/>
    <mergeCell ref="I349:I350"/>
    <mergeCell ref="J349:J350"/>
    <mergeCell ref="A349:A350"/>
    <mergeCell ref="B349:B350"/>
    <mergeCell ref="C349:C350"/>
    <mergeCell ref="D349:D350"/>
    <mergeCell ref="E349:E350"/>
    <mergeCell ref="F349:H349"/>
    <mergeCell ref="I361:I362"/>
    <mergeCell ref="J361:J362"/>
    <mergeCell ref="A361:A362"/>
    <mergeCell ref="B361:B362"/>
    <mergeCell ref="C361:C362"/>
    <mergeCell ref="D361:D362"/>
    <mergeCell ref="E361:E362"/>
    <mergeCell ref="F361:H361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30"/>
  <sheetViews>
    <sheetView topLeftCell="A323" workbookViewId="0">
      <selection activeCell="C342" sqref="C342:C343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3.5703125" customWidth="1" min="4" max="5"/>
    <col width="9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CCAJ-LP08/301/22</t>
        </is>
      </c>
      <c r="B5" s="6" t="n">
        <v>44926.71608521991</v>
      </c>
      <c r="C5" s="5" t="inlineStr">
        <is>
          <t>199 IBANA SOLIZ CUENTAS</t>
        </is>
      </c>
      <c r="D5" s="7" t="n"/>
      <c r="E5" s="8" t="n"/>
      <c r="F5" s="9" t="n">
        <v>2684.5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CCAJ-LP08/301/22</t>
        </is>
      </c>
      <c r="B6" s="6" t="n">
        <v>44926.71608521991</v>
      </c>
      <c r="C6" s="5" t="inlineStr">
        <is>
          <t>199 IBANA SOLIZ CUENTAS</t>
        </is>
      </c>
      <c r="D6" s="7" t="n"/>
      <c r="E6" s="8" t="n"/>
      <c r="H6" s="9" t="n">
        <v>387.88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5" t="inlineStr">
        <is>
          <t>CCAJ-LP08/301/22</t>
        </is>
      </c>
      <c r="B7" s="6" t="n">
        <v>44926.71608521991</v>
      </c>
      <c r="C7" s="5" t="inlineStr">
        <is>
          <t>199 IBANA SOLIZ CUENTAS</t>
        </is>
      </c>
      <c r="D7" s="7" t="n"/>
      <c r="E7" s="8" t="n"/>
      <c r="H7" s="9" t="n">
        <v>107.6</v>
      </c>
      <c r="I7" s="10" t="inlineStr">
        <is>
          <t>CÓDIGO QR</t>
        </is>
      </c>
      <c r="J7" s="8" t="inlineStr">
        <is>
          <t>199 IBANA SOLIZ CUENTAS</t>
        </is>
      </c>
    </row>
    <row r="8">
      <c r="A8" s="11" t="inlineStr">
        <is>
          <t>SAP</t>
        </is>
      </c>
      <c r="B8" s="3" t="n"/>
      <c r="C8" s="3" t="n"/>
      <c r="D8" s="7" t="n"/>
      <c r="E8" s="8" t="n"/>
      <c r="H8" s="9" t="n"/>
      <c r="I8" s="10" t="n"/>
      <c r="J8" s="5" t="n"/>
    </row>
    <row r="9" ht="15.75" customHeight="1">
      <c r="A9" s="13" t="inlineStr">
        <is>
          <t>FECHA</t>
        </is>
      </c>
      <c r="B9" s="13" t="inlineStr">
        <is>
          <t>CIERRE DE CAJA</t>
        </is>
      </c>
      <c r="C9" s="13" t="inlineStr">
        <is>
          <t>IMPORTE</t>
        </is>
      </c>
      <c r="D9" s="28" t="n">
        <v>112517505</v>
      </c>
      <c r="E9" s="14" t="n">
        <v>112517653</v>
      </c>
      <c r="H9" s="9" t="n"/>
      <c r="I9" s="10" t="n"/>
      <c r="J9" s="5" t="n"/>
    </row>
    <row r="12">
      <c r="A12" s="1" t="inlineStr">
        <is>
          <t>Cierre Caja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3" t="inlineStr">
        <is>
          <t>Del 02/01/2022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98" t="inlineStr">
        <is>
          <t>Cierre Caja</t>
        </is>
      </c>
      <c r="B14" s="98" t="inlineStr">
        <is>
          <t>Fecha</t>
        </is>
      </c>
      <c r="C14" s="98" t="inlineStr">
        <is>
          <t>Cajero</t>
        </is>
      </c>
      <c r="D14" s="98" t="inlineStr">
        <is>
          <t>Nro Voucher</t>
        </is>
      </c>
      <c r="E14" s="98" t="inlineStr">
        <is>
          <t>Nro Cuenta</t>
        </is>
      </c>
      <c r="F14" s="98" t="inlineStr">
        <is>
          <t>Tipo Ingreso</t>
        </is>
      </c>
      <c r="G14" s="99" t="n"/>
      <c r="H14" s="100" t="n"/>
      <c r="I14" s="98" t="inlineStr">
        <is>
          <t>TIPO DE INGRESO</t>
        </is>
      </c>
      <c r="J14" s="98" t="inlineStr">
        <is>
          <t>Cobrador</t>
        </is>
      </c>
    </row>
    <row r="15">
      <c r="A15" s="101" t="n"/>
      <c r="B15" s="101" t="n"/>
      <c r="C15" s="101" t="n"/>
      <c r="D15" s="101" t="n"/>
      <c r="E15" s="101" t="n"/>
      <c r="F15" s="4" t="inlineStr">
        <is>
          <t>EFECTIVO</t>
        </is>
      </c>
      <c r="G15" s="4" t="inlineStr">
        <is>
          <t>CHEQUE</t>
        </is>
      </c>
      <c r="H15" s="4" t="inlineStr">
        <is>
          <t>TRANSFERENCIA</t>
        </is>
      </c>
      <c r="I15" s="101" t="n"/>
      <c r="J15" s="101" t="n"/>
    </row>
    <row r="16">
      <c r="A16" s="17" t="inlineStr">
        <is>
          <t>NO HUBO CIERRES DE CAJA, DEBIDO A FERIADO POR AÑO NUEVO</t>
        </is>
      </c>
      <c r="B16" s="30" t="n"/>
      <c r="C16" s="30" t="n"/>
      <c r="D16" s="30" t="n"/>
    </row>
    <row r="17">
      <c r="A17" s="11" t="inlineStr">
        <is>
          <t>SAP</t>
        </is>
      </c>
      <c r="B17" s="3" t="n"/>
      <c r="C17" s="3" t="n"/>
    </row>
    <row r="18">
      <c r="A18" s="13" t="inlineStr">
        <is>
          <t>FECHA</t>
        </is>
      </c>
      <c r="B18" s="13" t="inlineStr">
        <is>
          <t>CIERRE DE CAJA</t>
        </is>
      </c>
      <c r="C18" s="13" t="inlineStr">
        <is>
          <t>IMPORTE</t>
        </is>
      </c>
    </row>
    <row r="19">
      <c r="A19" s="29" t="n"/>
      <c r="B19" s="29" t="n"/>
      <c r="C19" s="29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03/01/2022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98" t="inlineStr">
        <is>
          <t>Cierre Caja</t>
        </is>
      </c>
      <c r="B23" s="98" t="inlineStr">
        <is>
          <t>Fecha</t>
        </is>
      </c>
      <c r="C23" s="98" t="inlineStr">
        <is>
          <t>Cajero</t>
        </is>
      </c>
      <c r="D23" s="98" t="inlineStr">
        <is>
          <t>Nro Voucher</t>
        </is>
      </c>
      <c r="E23" s="98" t="inlineStr">
        <is>
          <t>Nro Cuenta</t>
        </is>
      </c>
      <c r="F23" s="98" t="inlineStr">
        <is>
          <t>Tipo Ingreso</t>
        </is>
      </c>
      <c r="G23" s="99" t="n"/>
      <c r="H23" s="100" t="n"/>
      <c r="I23" s="98" t="inlineStr">
        <is>
          <t>TIPO DE INGRESO</t>
        </is>
      </c>
      <c r="J23" s="98" t="inlineStr">
        <is>
          <t>Cobrador</t>
        </is>
      </c>
    </row>
    <row r="24">
      <c r="A24" s="101" t="n"/>
      <c r="B24" s="101" t="n"/>
      <c r="C24" s="101" t="n"/>
      <c r="D24" s="101" t="n"/>
      <c r="E24" s="101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101" t="n"/>
      <c r="J24" s="101" t="n"/>
    </row>
    <row r="25">
      <c r="A25" s="5" t="inlineStr">
        <is>
          <t>CCAJ-LP08/1/23</t>
        </is>
      </c>
      <c r="B25" s="6" t="n">
        <v>44929.79462143518</v>
      </c>
      <c r="C25" s="5" t="inlineStr">
        <is>
          <t>199 IBANA SOLIZ CUENTAS</t>
        </is>
      </c>
      <c r="D25" s="7" t="n"/>
      <c r="E25" s="8" t="n"/>
      <c r="F25" s="9" t="n">
        <v>5323.16</v>
      </c>
      <c r="I25" s="10" t="inlineStr">
        <is>
          <t>EFECTIVO</t>
        </is>
      </c>
      <c r="J25" s="8" t="inlineStr">
        <is>
          <t>199 IBANA SOLIZ CUENTAS</t>
        </is>
      </c>
    </row>
    <row r="26">
      <c r="A26" s="5" t="inlineStr">
        <is>
          <t>CCAJ-LP08/1/23</t>
        </is>
      </c>
      <c r="B26" s="6" t="n">
        <v>44929.79462143518</v>
      </c>
      <c r="C26" s="5" t="inlineStr">
        <is>
          <t>199 IBANA SOLIZ CUENTAS</t>
        </is>
      </c>
      <c r="D26" s="7" t="n"/>
      <c r="E26" s="8" t="n"/>
      <c r="H26" s="9" t="n">
        <v>682.75</v>
      </c>
      <c r="I26" s="5" t="inlineStr">
        <is>
          <t>TARJETA DE DÉBITO/CRÉDITO</t>
        </is>
      </c>
      <c r="J26" s="8" t="inlineStr">
        <is>
          <t>199 IBANA SOLIZ CUENTAS</t>
        </is>
      </c>
    </row>
    <row r="27">
      <c r="A27" s="5" t="inlineStr">
        <is>
          <t>CCAJ-LP08/1/23</t>
        </is>
      </c>
      <c r="B27" s="6" t="n">
        <v>44929.79462143518</v>
      </c>
      <c r="C27" s="5" t="inlineStr">
        <is>
          <t>199 IBANA SOLIZ CUENTAS</t>
        </is>
      </c>
      <c r="D27" s="7" t="n"/>
      <c r="E27" s="8" t="n"/>
      <c r="H27" s="9" t="n">
        <v>38</v>
      </c>
      <c r="I27" s="10" t="inlineStr">
        <is>
          <t>CÓDIGO QR</t>
        </is>
      </c>
      <c r="J27" s="8" t="inlineStr">
        <is>
          <t>199 IBANA SOLIZ CUENTAS</t>
        </is>
      </c>
    </row>
    <row r="28">
      <c r="A28" s="11" t="inlineStr">
        <is>
          <t>SAP</t>
        </is>
      </c>
      <c r="B28" s="3" t="n"/>
      <c r="C28" s="3" t="n"/>
      <c r="D28" s="7" t="n"/>
      <c r="E28" s="8" t="n"/>
      <c r="H28" s="9" t="n"/>
      <c r="I28" s="10" t="n"/>
      <c r="J28" s="8" t="n"/>
    </row>
    <row r="29" ht="15.75" customHeight="1">
      <c r="A29" s="13" t="inlineStr">
        <is>
          <t>FECHA</t>
        </is>
      </c>
      <c r="B29" s="13" t="inlineStr">
        <is>
          <t>CIERRE DE CAJA</t>
        </is>
      </c>
      <c r="C29" s="13" t="inlineStr">
        <is>
          <t>IMPORTE</t>
        </is>
      </c>
      <c r="D29" s="28" t="n">
        <v>112518849</v>
      </c>
      <c r="E29" s="14" t="n">
        <v>112519083</v>
      </c>
      <c r="H29" s="9" t="n"/>
      <c r="I29" s="10" t="n"/>
      <c r="J29" s="8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04/01/2022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8" t="inlineStr">
        <is>
          <t>Cierre Caja</t>
        </is>
      </c>
      <c r="B34" s="98" t="inlineStr">
        <is>
          <t>Fecha</t>
        </is>
      </c>
      <c r="C34" s="98" t="inlineStr">
        <is>
          <t>Cajero</t>
        </is>
      </c>
      <c r="D34" s="98" t="inlineStr">
        <is>
          <t>Nro Voucher</t>
        </is>
      </c>
      <c r="E34" s="98" t="inlineStr">
        <is>
          <t>Nro Cuenta</t>
        </is>
      </c>
      <c r="F34" s="98" t="inlineStr">
        <is>
          <t>Tipo Ingreso</t>
        </is>
      </c>
      <c r="G34" s="99" t="n"/>
      <c r="H34" s="100" t="n"/>
      <c r="I34" s="98" t="inlineStr">
        <is>
          <t>TIPO DE INGRESO</t>
        </is>
      </c>
      <c r="J34" s="98" t="inlineStr">
        <is>
          <t>Cobrador</t>
        </is>
      </c>
    </row>
    <row r="35">
      <c r="A35" s="101" t="n"/>
      <c r="B35" s="101" t="n"/>
      <c r="C35" s="101" t="n"/>
      <c r="D35" s="101" t="n"/>
      <c r="E35" s="101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101" t="n"/>
      <c r="J35" s="101" t="n"/>
    </row>
    <row r="36">
      <c r="A36" s="5" t="inlineStr">
        <is>
          <t>CCAJ-LP08/2/23</t>
        </is>
      </c>
      <c r="B36" s="6" t="n">
        <v>44930.79531060185</v>
      </c>
      <c r="C36" s="5" t="inlineStr">
        <is>
          <t>199 IBANA SOLIZ CUENTAS</t>
        </is>
      </c>
      <c r="D36" s="7" t="n"/>
      <c r="E36" s="8" t="n"/>
      <c r="F36" s="9" t="n">
        <v>3834.25</v>
      </c>
      <c r="I36" s="10" t="inlineStr">
        <is>
          <t>EFECTIVO</t>
        </is>
      </c>
      <c r="J36" s="8" t="inlineStr">
        <is>
          <t>199 IBANA SOLIZ CUENTAS</t>
        </is>
      </c>
    </row>
    <row r="37">
      <c r="A37" s="5" t="inlineStr">
        <is>
          <t>CCAJ-LP08/2/23</t>
        </is>
      </c>
      <c r="B37" s="6" t="n">
        <v>44930.79531060185</v>
      </c>
      <c r="C37" s="5" t="inlineStr">
        <is>
          <t>199 IBANA SOLIZ CUENTAS</t>
        </is>
      </c>
      <c r="D37" s="7" t="n"/>
      <c r="E37" s="8" t="n"/>
      <c r="H37" s="9" t="n">
        <v>3793.02</v>
      </c>
      <c r="I37" s="5" t="inlineStr">
        <is>
          <t>TARJETA DE DÉBITO/CRÉDITO</t>
        </is>
      </c>
      <c r="J37" s="8" t="inlineStr">
        <is>
          <t>199 IBANA SOLIZ CUENTAS</t>
        </is>
      </c>
    </row>
    <row r="38">
      <c r="A38" s="5" t="inlineStr">
        <is>
          <t>CCAJ-LP08/2/23</t>
        </is>
      </c>
      <c r="B38" s="6" t="n">
        <v>44930.79531060185</v>
      </c>
      <c r="C38" s="5" t="inlineStr">
        <is>
          <t>199 IBANA SOLIZ CUENTAS</t>
        </is>
      </c>
      <c r="D38" s="7" t="n"/>
      <c r="E38" s="8" t="n"/>
      <c r="H38" s="9" t="n">
        <v>219.29</v>
      </c>
      <c r="I38" s="10" t="inlineStr">
        <is>
          <t>CÓDIGO QR</t>
        </is>
      </c>
      <c r="J38" s="8" t="inlineStr">
        <is>
          <t>199 IBANA SOLIZ CUENTAS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28" t="n">
        <v>112521101</v>
      </c>
      <c r="E40" s="14" t="n">
        <v>112521337</v>
      </c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98" t="inlineStr">
        <is>
          <t>Cierre Caja</t>
        </is>
      </c>
      <c r="B45" s="98" t="inlineStr">
        <is>
          <t>Fecha</t>
        </is>
      </c>
      <c r="C45" s="98" t="inlineStr">
        <is>
          <t>Cajero</t>
        </is>
      </c>
      <c r="D45" s="98" t="inlineStr">
        <is>
          <t>Nro Voucher</t>
        </is>
      </c>
      <c r="E45" s="98" t="inlineStr">
        <is>
          <t>Nro Cuenta</t>
        </is>
      </c>
      <c r="F45" s="98" t="inlineStr">
        <is>
          <t>Tipo Ingreso</t>
        </is>
      </c>
      <c r="G45" s="99" t="n"/>
      <c r="H45" s="100" t="n"/>
      <c r="I45" s="98" t="inlineStr">
        <is>
          <t>TIPO DE INGRESO</t>
        </is>
      </c>
      <c r="J45" s="98" t="inlineStr">
        <is>
          <t>Cobrador</t>
        </is>
      </c>
    </row>
    <row r="46">
      <c r="A46" s="101" t="n"/>
      <c r="B46" s="101" t="n"/>
      <c r="C46" s="101" t="n"/>
      <c r="D46" s="101" t="n"/>
      <c r="E46" s="101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101" t="n"/>
      <c r="J46" s="101" t="n"/>
    </row>
    <row r="47">
      <c r="A47" s="5" t="inlineStr">
        <is>
          <t>CCAJ-LP08/3/23</t>
        </is>
      </c>
      <c r="B47" s="6" t="n">
        <v>44931.7976633912</v>
      </c>
      <c r="C47" s="5" t="inlineStr">
        <is>
          <t>199 IBANA SOLIZ CUENTAS</t>
        </is>
      </c>
      <c r="D47" s="7" t="n"/>
      <c r="E47" s="8" t="n"/>
      <c r="F47" s="9" t="n">
        <v>4367.6</v>
      </c>
      <c r="I47" s="10" t="inlineStr">
        <is>
          <t>EFECTIVO</t>
        </is>
      </c>
      <c r="J47" s="8" t="inlineStr">
        <is>
          <t>199 IBANA SOLIZ CUENTAS</t>
        </is>
      </c>
    </row>
    <row r="48">
      <c r="A48" s="5" t="inlineStr">
        <is>
          <t>CCAJ-LP08/3/23</t>
        </is>
      </c>
      <c r="B48" s="6" t="n">
        <v>44931.7976633912</v>
      </c>
      <c r="C48" s="5" t="inlineStr">
        <is>
          <t>199 IBANA SOLIZ CUENTAS</t>
        </is>
      </c>
      <c r="D48" s="7" t="n"/>
      <c r="E48" s="8" t="n"/>
      <c r="H48" s="9" t="n">
        <v>739.67</v>
      </c>
      <c r="I48" s="5" t="inlineStr">
        <is>
          <t>TARJETA DE DÉBITO/CRÉDITO</t>
        </is>
      </c>
      <c r="J48" s="8" t="inlineStr">
        <is>
          <t>199 IBANA SOLIZ CUENTAS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28" t="n">
        <v>112535794</v>
      </c>
      <c r="E50" s="14" t="n">
        <v>112556903</v>
      </c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8" t="inlineStr">
        <is>
          <t>Cierre Caja</t>
        </is>
      </c>
      <c r="B55" s="98" t="inlineStr">
        <is>
          <t>Fecha</t>
        </is>
      </c>
      <c r="C55" s="98" t="inlineStr">
        <is>
          <t>Cajero</t>
        </is>
      </c>
      <c r="D55" s="98" t="inlineStr">
        <is>
          <t>Nro Voucher</t>
        </is>
      </c>
      <c r="E55" s="98" t="inlineStr">
        <is>
          <t>Nro Cuenta</t>
        </is>
      </c>
      <c r="F55" s="98" t="inlineStr">
        <is>
          <t>Tipo Ingreso</t>
        </is>
      </c>
      <c r="G55" s="99" t="n"/>
      <c r="H55" s="100" t="n"/>
      <c r="I55" s="98" t="inlineStr">
        <is>
          <t>TIPO DE INGRESO</t>
        </is>
      </c>
      <c r="J55" s="98" t="inlineStr">
        <is>
          <t>Cobrador</t>
        </is>
      </c>
    </row>
    <row r="56">
      <c r="A56" s="101" t="n"/>
      <c r="B56" s="101" t="n"/>
      <c r="C56" s="101" t="n"/>
      <c r="D56" s="101" t="n"/>
      <c r="E56" s="101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101" t="n"/>
      <c r="J56" s="101" t="n"/>
    </row>
    <row r="57">
      <c r="A57" s="5" t="inlineStr">
        <is>
          <t>CCAJ-LP08/4/23</t>
        </is>
      </c>
      <c r="B57" s="6" t="n">
        <v>44932.79280412037</v>
      </c>
      <c r="C57" s="5" t="inlineStr">
        <is>
          <t>199 IBANA SOLIZ CUENTAS</t>
        </is>
      </c>
      <c r="D57" s="7" t="n"/>
      <c r="E57" s="8" t="n"/>
      <c r="F57" s="9" t="n">
        <v>3388.32</v>
      </c>
      <c r="I57" s="10" t="inlineStr">
        <is>
          <t>EFECTIVO</t>
        </is>
      </c>
      <c r="J57" s="8" t="inlineStr">
        <is>
          <t>199 IBANA SOLIZ CUENTAS</t>
        </is>
      </c>
    </row>
    <row r="58">
      <c r="A58" s="5" t="inlineStr">
        <is>
          <t>CCAJ-LP08/4/23</t>
        </is>
      </c>
      <c r="B58" s="6" t="n">
        <v>44932.79280412037</v>
      </c>
      <c r="C58" s="5" t="inlineStr">
        <is>
          <t>199 IBANA SOLIZ CUENTAS</t>
        </is>
      </c>
      <c r="D58" s="7" t="n"/>
      <c r="E58" s="8" t="n"/>
      <c r="H58" s="9" t="n">
        <v>5033.57</v>
      </c>
      <c r="I58" s="5" t="inlineStr">
        <is>
          <t>TARJETA DE DÉBITO/CRÉDITO</t>
        </is>
      </c>
      <c r="J58" s="8" t="inlineStr">
        <is>
          <t>199 IBANA SOLIZ CUENTAS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28" t="n">
        <v>112535795</v>
      </c>
      <c r="E60" s="14" t="n">
        <v>112556905</v>
      </c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8" t="inlineStr">
        <is>
          <t>Cierre Caja</t>
        </is>
      </c>
      <c r="B65" s="98" t="inlineStr">
        <is>
          <t>Fecha</t>
        </is>
      </c>
      <c r="C65" s="98" t="inlineStr">
        <is>
          <t>Cajero</t>
        </is>
      </c>
      <c r="D65" s="98" t="inlineStr">
        <is>
          <t>Nro Voucher</t>
        </is>
      </c>
      <c r="E65" s="98" t="inlineStr">
        <is>
          <t>Nro Cuenta</t>
        </is>
      </c>
      <c r="F65" s="98" t="inlineStr">
        <is>
          <t>Tipo Ingreso</t>
        </is>
      </c>
      <c r="G65" s="99" t="n"/>
      <c r="H65" s="100" t="n"/>
      <c r="I65" s="98" t="inlineStr">
        <is>
          <t>TIPO DE INGRESO</t>
        </is>
      </c>
      <c r="J65" s="98" t="inlineStr">
        <is>
          <t>Cobrador</t>
        </is>
      </c>
    </row>
    <row r="66">
      <c r="A66" s="101" t="n"/>
      <c r="B66" s="101" t="n"/>
      <c r="C66" s="101" t="n"/>
      <c r="D66" s="101" t="n"/>
      <c r="E66" s="101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101" t="n"/>
      <c r="J66" s="101" t="n"/>
    </row>
    <row r="67">
      <c r="A67" s="5" t="inlineStr">
        <is>
          <t>CCAJ-LP08/5/23</t>
        </is>
      </c>
      <c r="B67" s="6" t="n">
        <v>44933.58749064815</v>
      </c>
      <c r="C67" s="5" t="inlineStr">
        <is>
          <t>199 IBANA SOLIZ CUENTAS</t>
        </is>
      </c>
      <c r="D67" s="7" t="n"/>
      <c r="E67" s="8" t="n"/>
      <c r="F67" s="9" t="n">
        <v>4724.89</v>
      </c>
      <c r="I67" s="10" t="inlineStr">
        <is>
          <t>EFECTIVO</t>
        </is>
      </c>
      <c r="J67" s="8" t="inlineStr">
        <is>
          <t>199 IBANA SOLIZ CUENTAS</t>
        </is>
      </c>
    </row>
    <row r="68">
      <c r="A68" s="5" t="inlineStr">
        <is>
          <t>CCAJ-LP08/5/23</t>
        </is>
      </c>
      <c r="B68" s="6" t="n">
        <v>44933.58749064815</v>
      </c>
      <c r="C68" s="5" t="inlineStr">
        <is>
          <t>199 IBANA SOLIZ CUENTAS</t>
        </is>
      </c>
      <c r="D68" s="7" t="n"/>
      <c r="E68" s="8" t="n"/>
      <c r="H68" s="9" t="n">
        <v>552.0599999999999</v>
      </c>
      <c r="I68" s="5" t="inlineStr">
        <is>
          <t>TARJETA DE DÉBITO/CRÉDITO</t>
        </is>
      </c>
      <c r="J68" s="8" t="inlineStr">
        <is>
          <t>199 IBANA SOLIZ CUENTAS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112561644</v>
      </c>
      <c r="E70" s="14" t="n">
        <v>112563568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8" t="inlineStr">
        <is>
          <t>Cierre Caja</t>
        </is>
      </c>
      <c r="B75" s="98" t="inlineStr">
        <is>
          <t>Fecha</t>
        </is>
      </c>
      <c r="C75" s="98" t="inlineStr">
        <is>
          <t>Cajero</t>
        </is>
      </c>
      <c r="D75" s="98" t="inlineStr">
        <is>
          <t>Nro Voucher</t>
        </is>
      </c>
      <c r="E75" s="98" t="inlineStr">
        <is>
          <t>Nro Cuenta</t>
        </is>
      </c>
      <c r="F75" s="98" t="inlineStr">
        <is>
          <t>Tipo Ingreso</t>
        </is>
      </c>
      <c r="G75" s="99" t="n"/>
      <c r="H75" s="100" t="n"/>
      <c r="I75" s="98" t="inlineStr">
        <is>
          <t>TIPO DE INGRESO</t>
        </is>
      </c>
      <c r="J75" s="98" t="inlineStr">
        <is>
          <t>Cobrador</t>
        </is>
      </c>
    </row>
    <row r="76">
      <c r="A76" s="101" t="n"/>
      <c r="B76" s="101" t="n"/>
      <c r="C76" s="101" t="n"/>
      <c r="D76" s="101" t="n"/>
      <c r="E76" s="101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101" t="n"/>
      <c r="J76" s="101" t="n"/>
    </row>
    <row r="77">
      <c r="A77" s="5" t="inlineStr">
        <is>
          <t>CCAJ-LP08/6/23</t>
        </is>
      </c>
      <c r="B77" s="6" t="n">
        <v>44935.79420005787</v>
      </c>
      <c r="C77" s="5" t="inlineStr">
        <is>
          <t>199 IBANA SOLIZ CUENTAS</t>
        </is>
      </c>
      <c r="D77" s="7" t="n"/>
      <c r="E77" s="8" t="n"/>
      <c r="F77" s="9" t="n">
        <v>4174.81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CCAJ-LP08/6/23</t>
        </is>
      </c>
      <c r="B78" s="6" t="n">
        <v>44935.79420005787</v>
      </c>
      <c r="C78" s="5" t="inlineStr">
        <is>
          <t>199 IBANA SOLIZ CUENTAS</t>
        </is>
      </c>
      <c r="D78" s="7" t="n"/>
      <c r="E78" s="8" t="n"/>
      <c r="H78" s="9" t="n">
        <v>819.92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>
      <c r="A79" s="5" t="inlineStr">
        <is>
          <t>CCAJ-LP08/6/23</t>
        </is>
      </c>
      <c r="B79" s="6" t="n">
        <v>44935.79420005787</v>
      </c>
      <c r="C79" s="5" t="inlineStr">
        <is>
          <t>199 IBANA SOLIZ CUENTAS</t>
        </is>
      </c>
      <c r="D79" s="7" t="n"/>
      <c r="E79" s="8" t="n"/>
      <c r="H79" s="9" t="n">
        <v>145</v>
      </c>
      <c r="I79" s="10" t="inlineStr">
        <is>
          <t>CÓDIGO QR</t>
        </is>
      </c>
      <c r="J79" s="8" t="inlineStr">
        <is>
          <t>199 IBANA SOLIZ CUENTAS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112569154</v>
      </c>
      <c r="E81" s="14" t="n">
        <v>112569844</v>
      </c>
      <c r="H81" s="9" t="n"/>
      <c r="I81" s="10" t="n"/>
      <c r="J81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10/01/2022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98" t="inlineStr">
        <is>
          <t>Cierre Caja</t>
        </is>
      </c>
      <c r="B86" s="98" t="inlineStr">
        <is>
          <t>Fecha</t>
        </is>
      </c>
      <c r="C86" s="98" t="inlineStr">
        <is>
          <t>Cajero</t>
        </is>
      </c>
      <c r="D86" s="98" t="inlineStr">
        <is>
          <t>Nro Voucher</t>
        </is>
      </c>
      <c r="E86" s="98" t="inlineStr">
        <is>
          <t>Nro Cuenta</t>
        </is>
      </c>
      <c r="F86" s="98" t="inlineStr">
        <is>
          <t>Tipo Ingreso</t>
        </is>
      </c>
      <c r="G86" s="99" t="n"/>
      <c r="H86" s="100" t="n"/>
      <c r="I86" s="98" t="inlineStr">
        <is>
          <t>TIPO DE INGRESO</t>
        </is>
      </c>
      <c r="J86" s="98" t="inlineStr">
        <is>
          <t>Cobrador</t>
        </is>
      </c>
    </row>
    <row r="87">
      <c r="A87" s="101" t="n"/>
      <c r="B87" s="101" t="n"/>
      <c r="C87" s="101" t="n"/>
      <c r="D87" s="101" t="n"/>
      <c r="E87" s="101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101" t="n"/>
      <c r="J87" s="101" t="n"/>
    </row>
    <row r="88">
      <c r="A88" s="5" t="inlineStr">
        <is>
          <t>CCAJ-LP08/7/23</t>
        </is>
      </c>
      <c r="B88" s="6" t="n">
        <v>44936.8324106713</v>
      </c>
      <c r="C88" s="5" t="inlineStr">
        <is>
          <t>199 IBANA SOLIZ CUENTAS</t>
        </is>
      </c>
      <c r="D88" s="7" t="n"/>
      <c r="E88" s="8" t="n"/>
      <c r="F88" s="9" t="n">
        <v>3331.32</v>
      </c>
      <c r="I88" s="10" t="inlineStr">
        <is>
          <t>EFECTIVO</t>
        </is>
      </c>
      <c r="J88" s="8" t="inlineStr">
        <is>
          <t>199 IBANA SOLIZ CUENTAS</t>
        </is>
      </c>
    </row>
    <row r="89">
      <c r="A89" s="5" t="inlineStr">
        <is>
          <t>CCAJ-LP08/7/23</t>
        </is>
      </c>
      <c r="B89" s="6" t="n">
        <v>44936.8324106713</v>
      </c>
      <c r="C89" s="5" t="inlineStr">
        <is>
          <t>199 IBANA SOLIZ CUENTAS</t>
        </is>
      </c>
      <c r="D89" s="7" t="n"/>
      <c r="E89" s="8" t="n"/>
      <c r="H89" s="9" t="n">
        <v>2002.35</v>
      </c>
      <c r="I89" s="5" t="inlineStr">
        <is>
          <t>TARJETA DE DÉBITO/CRÉDITO</t>
        </is>
      </c>
      <c r="J89" s="8" t="inlineStr">
        <is>
          <t>199 IBANA SOLIZ CUENTAS</t>
        </is>
      </c>
    </row>
    <row r="90">
      <c r="A90" s="11" t="inlineStr">
        <is>
          <t>SAP</t>
        </is>
      </c>
      <c r="B90" s="3" t="n"/>
      <c r="C90" s="3" t="n"/>
      <c r="D90" s="7" t="n"/>
      <c r="E90" s="8" t="n"/>
      <c r="H90" s="9" t="n"/>
      <c r="I90" s="10" t="n"/>
      <c r="J90" s="5" t="n"/>
    </row>
    <row r="91" ht="15.75" customHeight="1">
      <c r="A91" s="13" t="inlineStr">
        <is>
          <t>FECHA</t>
        </is>
      </c>
      <c r="B91" s="13" t="inlineStr">
        <is>
          <t>CIERRE DE CAJA</t>
        </is>
      </c>
      <c r="C91" s="13" t="inlineStr">
        <is>
          <t>IMPORTE</t>
        </is>
      </c>
      <c r="D91" s="28" t="n">
        <v>112571500</v>
      </c>
      <c r="E91" s="14" t="n">
        <v>112576514</v>
      </c>
      <c r="H91" s="9" t="n"/>
      <c r="I91" s="10" t="n"/>
      <c r="J91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11/01/2022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98" t="inlineStr">
        <is>
          <t>Cierre Caja</t>
        </is>
      </c>
      <c r="B96" s="98" t="inlineStr">
        <is>
          <t>Fecha</t>
        </is>
      </c>
      <c r="C96" s="98" t="inlineStr">
        <is>
          <t>Cajero</t>
        </is>
      </c>
      <c r="D96" s="98" t="inlineStr">
        <is>
          <t>Nro Voucher</t>
        </is>
      </c>
      <c r="E96" s="98" t="inlineStr">
        <is>
          <t>Nro Cuenta</t>
        </is>
      </c>
      <c r="F96" s="98" t="inlineStr">
        <is>
          <t>Tipo Ingreso</t>
        </is>
      </c>
      <c r="G96" s="99" t="n"/>
      <c r="H96" s="100" t="n"/>
      <c r="I96" s="98" t="inlineStr">
        <is>
          <t>TIPO DE INGRESO</t>
        </is>
      </c>
      <c r="J96" s="98" t="inlineStr">
        <is>
          <t>Cobrador</t>
        </is>
      </c>
    </row>
    <row r="97">
      <c r="A97" s="101" t="n"/>
      <c r="B97" s="101" t="n"/>
      <c r="C97" s="101" t="n"/>
      <c r="D97" s="101" t="n"/>
      <c r="E97" s="101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101" t="n"/>
      <c r="J97" s="101" t="n"/>
    </row>
    <row r="98">
      <c r="A98" s="5" t="inlineStr">
        <is>
          <t>CCAJ-LP08/8/23</t>
        </is>
      </c>
      <c r="B98" s="6" t="n">
        <v>44937.80608278935</v>
      </c>
      <c r="C98" s="5" t="inlineStr">
        <is>
          <t>199 IBANA SOLIZ CUENTAS</t>
        </is>
      </c>
      <c r="D98" s="7" t="n"/>
      <c r="E98" s="8" t="n"/>
      <c r="F98" s="9" t="n">
        <v>4801.59</v>
      </c>
      <c r="I98" s="10" t="inlineStr">
        <is>
          <t>EFECTIVO</t>
        </is>
      </c>
      <c r="J98" s="8" t="inlineStr">
        <is>
          <t>199 IBANA SOLIZ CUENTAS</t>
        </is>
      </c>
    </row>
    <row r="99">
      <c r="A99" s="5" t="inlineStr">
        <is>
          <t>CCAJ-LP08/8/23</t>
        </is>
      </c>
      <c r="B99" s="6" t="n">
        <v>44937.80608278935</v>
      </c>
      <c r="C99" s="5" t="inlineStr">
        <is>
          <t>199 IBANA SOLIZ CUENTAS</t>
        </is>
      </c>
      <c r="D99" s="7" t="n"/>
      <c r="E99" s="8" t="n"/>
      <c r="H99" s="9" t="n">
        <v>3416.01</v>
      </c>
      <c r="I99" s="5" t="inlineStr">
        <is>
          <t>TARJETA DE DÉBITO/CRÉDITO</t>
        </is>
      </c>
      <c r="J99" s="8" t="inlineStr">
        <is>
          <t>199 IBANA SOLIZ CUENTAS</t>
        </is>
      </c>
    </row>
    <row r="100">
      <c r="A100" s="11" t="inlineStr">
        <is>
          <t>SAP</t>
        </is>
      </c>
      <c r="B100" s="3" t="n"/>
      <c r="C100" s="3" t="n"/>
      <c r="D100" s="7" t="n"/>
      <c r="E100" s="8" t="n"/>
      <c r="H100" s="9" t="n"/>
      <c r="I100" s="10" t="n"/>
      <c r="J100" s="8" t="n"/>
    </row>
    <row r="101" ht="15.75" customHeight="1">
      <c r="A101" s="13" t="inlineStr">
        <is>
          <t>FECHA</t>
        </is>
      </c>
      <c r="B101" s="13" t="inlineStr">
        <is>
          <t>CIERRE DE CAJA</t>
        </is>
      </c>
      <c r="C101" s="13" t="inlineStr">
        <is>
          <t>IMPORTE</t>
        </is>
      </c>
      <c r="D101" s="28" t="n">
        <v>112578793</v>
      </c>
      <c r="E101" s="14" t="n">
        <v>112584145</v>
      </c>
      <c r="H101" s="9" t="n"/>
      <c r="I101" s="10" t="n"/>
      <c r="J101" s="8" t="n"/>
    </row>
    <row r="104">
      <c r="A104" s="1" t="inlineStr">
        <is>
          <t>Cierre Caja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3" t="inlineStr">
        <is>
          <t>Del 12/01/2022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98" t="inlineStr">
        <is>
          <t>Cierre Caja</t>
        </is>
      </c>
      <c r="B106" s="98" t="inlineStr">
        <is>
          <t>Fecha</t>
        </is>
      </c>
      <c r="C106" s="98" t="inlineStr">
        <is>
          <t>Cajero</t>
        </is>
      </c>
      <c r="D106" s="98" t="inlineStr">
        <is>
          <t>Nro Voucher</t>
        </is>
      </c>
      <c r="E106" s="98" t="inlineStr">
        <is>
          <t>Nro Cuenta</t>
        </is>
      </c>
      <c r="F106" s="98" t="inlineStr">
        <is>
          <t>Tipo Ingreso</t>
        </is>
      </c>
      <c r="G106" s="99" t="n"/>
      <c r="H106" s="100" t="n"/>
      <c r="I106" s="98" t="inlineStr">
        <is>
          <t>TIPO DE INGRESO</t>
        </is>
      </c>
      <c r="J106" s="98" t="inlineStr">
        <is>
          <t>Cobrador</t>
        </is>
      </c>
    </row>
    <row r="107">
      <c r="A107" s="101" t="n"/>
      <c r="B107" s="101" t="n"/>
      <c r="C107" s="101" t="n"/>
      <c r="D107" s="101" t="n"/>
      <c r="E107" s="101" t="n"/>
      <c r="F107" s="4" t="inlineStr">
        <is>
          <t>EFECTIVO</t>
        </is>
      </c>
      <c r="G107" s="4" t="inlineStr">
        <is>
          <t>CHEQUE</t>
        </is>
      </c>
      <c r="H107" s="4" t="inlineStr">
        <is>
          <t>TRANSFERENCIA</t>
        </is>
      </c>
      <c r="I107" s="101" t="n"/>
      <c r="J107" s="101" t="n"/>
    </row>
    <row r="108">
      <c r="A108" s="5" t="inlineStr">
        <is>
          <t>CCAJ-LP08/9/23</t>
        </is>
      </c>
      <c r="B108" s="6" t="n">
        <v>44938.79289836805</v>
      </c>
      <c r="C108" s="5" t="inlineStr">
        <is>
          <t>199 IBANA SOLIZ CUENTAS</t>
        </is>
      </c>
      <c r="D108" s="7" t="n"/>
      <c r="E108" s="8" t="n"/>
      <c r="F108" s="9" t="n">
        <v>3941.64</v>
      </c>
      <c r="I108" s="10" t="inlineStr">
        <is>
          <t>EFECTIVO</t>
        </is>
      </c>
      <c r="J108" s="8" t="inlineStr">
        <is>
          <t>199 IBANA SOLIZ CUENTAS</t>
        </is>
      </c>
    </row>
    <row r="109">
      <c r="A109" s="5" t="inlineStr">
        <is>
          <t>CCAJ-LP08/9/23</t>
        </is>
      </c>
      <c r="B109" s="6" t="n">
        <v>44938.79289836805</v>
      </c>
      <c r="C109" s="5" t="inlineStr">
        <is>
          <t>199 IBANA SOLIZ CUENTAS</t>
        </is>
      </c>
      <c r="D109" s="7" t="n"/>
      <c r="E109" s="8" t="n"/>
      <c r="H109" s="9" t="n">
        <v>1211.26</v>
      </c>
      <c r="I109" s="5" t="inlineStr">
        <is>
          <t>TARJETA DE DÉBITO/CRÉDITO</t>
        </is>
      </c>
      <c r="J109" s="8" t="inlineStr">
        <is>
          <t>199 IBANA SOLIZ CUENTAS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F110" s="9" t="n"/>
      <c r="I110" s="10" t="n"/>
      <c r="J110" s="8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28" t="n">
        <v>112587007</v>
      </c>
      <c r="E111" s="14" t="n">
        <v>112587183</v>
      </c>
      <c r="F111" s="9" t="n"/>
      <c r="I111" s="10" t="n"/>
      <c r="J111" s="8" t="n"/>
    </row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13/01/2022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98" t="inlineStr">
        <is>
          <t>Cierre Caja</t>
        </is>
      </c>
      <c r="B116" s="98" t="inlineStr">
        <is>
          <t>Fecha</t>
        </is>
      </c>
      <c r="C116" s="98" t="inlineStr">
        <is>
          <t>Cajero</t>
        </is>
      </c>
      <c r="D116" s="98" t="inlineStr">
        <is>
          <t>Nro Voucher</t>
        </is>
      </c>
      <c r="E116" s="98" t="inlineStr">
        <is>
          <t>Nro Cuenta</t>
        </is>
      </c>
      <c r="F116" s="98" t="inlineStr">
        <is>
          <t>Tipo Ingreso</t>
        </is>
      </c>
      <c r="G116" s="99" t="n"/>
      <c r="H116" s="100" t="n"/>
      <c r="I116" s="98" t="inlineStr">
        <is>
          <t>TIPO DE INGRESO</t>
        </is>
      </c>
      <c r="J116" s="98" t="inlineStr">
        <is>
          <t>Cobrador</t>
        </is>
      </c>
    </row>
    <row r="117">
      <c r="A117" s="101" t="n"/>
      <c r="B117" s="101" t="n"/>
      <c r="C117" s="101" t="n"/>
      <c r="D117" s="101" t="n"/>
      <c r="E117" s="101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101" t="n"/>
      <c r="J117" s="101" t="n"/>
    </row>
    <row r="118">
      <c r="A118" s="5" t="inlineStr">
        <is>
          <t>CCAJ-LP08/10/23</t>
        </is>
      </c>
      <c r="B118" s="6" t="n">
        <v>44939.79260035879</v>
      </c>
      <c r="C118" s="5" t="inlineStr">
        <is>
          <t>199 IBANA SOLIZ CUENTAS</t>
        </is>
      </c>
      <c r="D118" s="7" t="n"/>
      <c r="E118" s="8" t="n"/>
      <c r="F118" s="9" t="n">
        <v>6283.34</v>
      </c>
      <c r="I118" s="10" t="inlineStr">
        <is>
          <t>EFECTIVO</t>
        </is>
      </c>
      <c r="J118" s="8" t="inlineStr">
        <is>
          <t>199 IBANA SOLIZ CUENTAS</t>
        </is>
      </c>
    </row>
    <row r="119">
      <c r="A119" s="5" t="inlineStr">
        <is>
          <t>CCAJ-LP08/10/23</t>
        </is>
      </c>
      <c r="B119" s="6" t="n">
        <v>44939.79260035879</v>
      </c>
      <c r="C119" s="5" t="inlineStr">
        <is>
          <t>199 IBANA SOLIZ CUENTAS</t>
        </is>
      </c>
      <c r="D119" s="7" t="n"/>
      <c r="E119" s="8" t="n"/>
      <c r="H119" s="9" t="n">
        <v>1067.24</v>
      </c>
      <c r="I119" s="5" t="inlineStr">
        <is>
          <t>TARJETA DE DÉBITO/CRÉDITO</t>
        </is>
      </c>
      <c r="J119" s="8" t="inlineStr">
        <is>
          <t>199 IBANA SOLIZ CUENTAS</t>
        </is>
      </c>
    </row>
    <row r="120">
      <c r="A120" s="5" t="inlineStr">
        <is>
          <t>CCAJ-LP08/10/23</t>
        </is>
      </c>
      <c r="B120" s="6" t="n">
        <v>44939.79260035879</v>
      </c>
      <c r="C120" s="5" t="inlineStr">
        <is>
          <t>199 IBANA SOLIZ CUENTAS</t>
        </is>
      </c>
      <c r="D120" s="7" t="n"/>
      <c r="E120" s="8" t="n"/>
      <c r="H120" s="9" t="n">
        <v>48.4</v>
      </c>
      <c r="I120" s="10" t="inlineStr">
        <is>
          <t>CÓDIGO QR</t>
        </is>
      </c>
      <c r="J120" s="8" t="inlineStr">
        <is>
          <t>199 IBANA SOLIZ CUENTAS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H121" s="9" t="n"/>
      <c r="I121" s="5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28" t="n">
        <v>112587009</v>
      </c>
      <c r="E122" s="14" t="n">
        <v>112587184</v>
      </c>
      <c r="H122" s="9" t="n"/>
      <c r="I122" s="5" t="n"/>
      <c r="J122" s="8" t="n"/>
    </row>
    <row r="123">
      <c r="A123" s="5" t="n"/>
      <c r="B123" s="6" t="n"/>
      <c r="C123" s="5" t="n"/>
      <c r="D123" s="7" t="n"/>
      <c r="E123" s="8" t="n"/>
      <c r="H123" s="9" t="n"/>
      <c r="I123" s="5" t="n"/>
      <c r="J123" s="8" t="n"/>
    </row>
    <row r="124">
      <c r="A124" s="5" t="n"/>
      <c r="B124" s="6" t="n"/>
      <c r="C124" s="5" t="n"/>
      <c r="D124" s="7" t="n"/>
      <c r="E124" s="8" t="n"/>
      <c r="H124" s="9" t="n"/>
      <c r="I124" s="5" t="n"/>
      <c r="J124" s="8" t="n"/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14/01/2022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8" t="inlineStr">
        <is>
          <t>Cierre Caja</t>
        </is>
      </c>
      <c r="B127" s="98" t="inlineStr">
        <is>
          <t>Fecha</t>
        </is>
      </c>
      <c r="C127" s="98" t="inlineStr">
        <is>
          <t>Cajero</t>
        </is>
      </c>
      <c r="D127" s="98" t="inlineStr">
        <is>
          <t>Nro Voucher</t>
        </is>
      </c>
      <c r="E127" s="98" t="inlineStr">
        <is>
          <t>Nro Cuenta</t>
        </is>
      </c>
      <c r="F127" s="98" t="inlineStr">
        <is>
          <t>Tipo Ingreso</t>
        </is>
      </c>
      <c r="G127" s="99" t="n"/>
      <c r="H127" s="100" t="n"/>
      <c r="I127" s="98" t="inlineStr">
        <is>
          <t>TIPO DE INGRESO</t>
        </is>
      </c>
      <c r="J127" s="98" t="inlineStr">
        <is>
          <t>Cobrador</t>
        </is>
      </c>
    </row>
    <row r="128">
      <c r="A128" s="101" t="n"/>
      <c r="B128" s="101" t="n"/>
      <c r="C128" s="101" t="n"/>
      <c r="D128" s="101" t="n"/>
      <c r="E128" s="101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101" t="n"/>
      <c r="J128" s="101" t="n"/>
    </row>
    <row r="129">
      <c r="A129" s="5" t="inlineStr">
        <is>
          <t>CCAJ-LP08/11/23</t>
        </is>
      </c>
      <c r="B129" s="6" t="n">
        <v>44940.58369688658</v>
      </c>
      <c r="C129" s="5" t="inlineStr">
        <is>
          <t>199 IBANA SOLIZ CUENTAS</t>
        </is>
      </c>
      <c r="D129" s="7" t="n"/>
      <c r="E129" s="8" t="n"/>
      <c r="F129" s="9" t="n">
        <v>2364.2</v>
      </c>
      <c r="I129" s="10" t="inlineStr">
        <is>
          <t>EFECTIVO</t>
        </is>
      </c>
      <c r="J129" s="8" t="inlineStr">
        <is>
          <t>199 IBANA SOLIZ CUENTAS</t>
        </is>
      </c>
    </row>
    <row r="130">
      <c r="A130" s="5" t="inlineStr">
        <is>
          <t>CCAJ-LP08/11/23</t>
        </is>
      </c>
      <c r="B130" s="6" t="n">
        <v>44940.58369688658</v>
      </c>
      <c r="C130" s="5" t="inlineStr">
        <is>
          <t>199 IBANA SOLIZ CUENTAS</t>
        </is>
      </c>
      <c r="D130" s="7" t="n"/>
      <c r="E130" s="8" t="n"/>
      <c r="H130" s="9" t="n">
        <v>1726.06</v>
      </c>
      <c r="I130" s="5" t="inlineStr">
        <is>
          <t>TARJETA DE DÉBITO/CRÉDITO</t>
        </is>
      </c>
      <c r="J130" s="8" t="inlineStr">
        <is>
          <t>199 IBANA SOLIZ CUENTAS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H131" s="9" t="n"/>
      <c r="I131" s="5" t="n"/>
      <c r="J131" s="8" t="n"/>
    </row>
    <row r="132" ht="15.75" customHeight="1">
      <c r="A132" s="13" t="inlineStr">
        <is>
          <t>FECHA</t>
        </is>
      </c>
      <c r="B132" s="13" t="inlineStr">
        <is>
          <t>CIERRE DE CAJA</t>
        </is>
      </c>
      <c r="C132" s="13" t="inlineStr">
        <is>
          <t>IMPORTE</t>
        </is>
      </c>
      <c r="D132" s="28" t="n">
        <v>112593691</v>
      </c>
      <c r="E132" s="14" t="n">
        <v>112603429</v>
      </c>
      <c r="H132" s="9" t="n"/>
      <c r="I132" s="5" t="n"/>
      <c r="J132" s="8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16/01/2022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8" t="inlineStr">
        <is>
          <t>Cierre Caja</t>
        </is>
      </c>
      <c r="B137" s="98" t="inlineStr">
        <is>
          <t>Fecha</t>
        </is>
      </c>
      <c r="C137" s="98" t="inlineStr">
        <is>
          <t>Cajero</t>
        </is>
      </c>
      <c r="D137" s="98" t="inlineStr">
        <is>
          <t>Nro Voucher</t>
        </is>
      </c>
      <c r="E137" s="98" t="inlineStr">
        <is>
          <t>Nro Cuenta</t>
        </is>
      </c>
      <c r="F137" s="98" t="inlineStr">
        <is>
          <t>Tipo Ingreso</t>
        </is>
      </c>
      <c r="G137" s="99" t="n"/>
      <c r="H137" s="100" t="n"/>
      <c r="I137" s="98" t="inlineStr">
        <is>
          <t>TIPO DE INGRESO</t>
        </is>
      </c>
      <c r="J137" s="98" t="inlineStr">
        <is>
          <t>Cobrador</t>
        </is>
      </c>
    </row>
    <row r="138">
      <c r="A138" s="101" t="n"/>
      <c r="B138" s="101" t="n"/>
      <c r="C138" s="101" t="n"/>
      <c r="D138" s="101" t="n"/>
      <c r="E138" s="101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101" t="n"/>
      <c r="J138" s="101" t="n"/>
    </row>
    <row r="139">
      <c r="A139" s="5" t="inlineStr">
        <is>
          <t>CCAJ-LP08/12/23</t>
        </is>
      </c>
      <c r="B139" s="6" t="n">
        <v>44942.7921103125</v>
      </c>
      <c r="C139" s="5" t="inlineStr">
        <is>
          <t>199 IBANA SOLIZ CUENTAS</t>
        </is>
      </c>
      <c r="D139" s="7" t="n"/>
      <c r="E139" s="8" t="n"/>
      <c r="F139" s="9" t="n">
        <v>4649.06</v>
      </c>
      <c r="I139" s="10" t="inlineStr">
        <is>
          <t>EFECTIVO</t>
        </is>
      </c>
      <c r="J139" s="8" t="inlineStr">
        <is>
          <t>199 IBANA SOLIZ CUENTAS</t>
        </is>
      </c>
    </row>
    <row r="140">
      <c r="A140" s="5" t="inlineStr">
        <is>
          <t>CCAJ-LP08/12/23</t>
        </is>
      </c>
      <c r="B140" s="6" t="n">
        <v>44942.7921103125</v>
      </c>
      <c r="C140" s="5" t="inlineStr">
        <is>
          <t>199 IBANA SOLIZ CUENTAS</t>
        </is>
      </c>
      <c r="D140" s="7" t="n"/>
      <c r="E140" s="8" t="n"/>
      <c r="H140" s="9" t="n">
        <v>1089.9</v>
      </c>
      <c r="I140" s="5" t="inlineStr">
        <is>
          <t>TARJETA DE DÉBITO/CRÉDITO</t>
        </is>
      </c>
      <c r="J140" s="8" t="inlineStr">
        <is>
          <t>199 IBANA SOLIZ CUENTAS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H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112608120</v>
      </c>
      <c r="E142" s="14" t="n">
        <v>112610066</v>
      </c>
      <c r="H142" s="9" t="n"/>
      <c r="I142" s="10" t="n"/>
      <c r="J142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17/01/2022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8" t="inlineStr">
        <is>
          <t>Cierre Caja</t>
        </is>
      </c>
      <c r="B147" s="98" t="inlineStr">
        <is>
          <t>Fecha</t>
        </is>
      </c>
      <c r="C147" s="98" t="inlineStr">
        <is>
          <t>Cajero</t>
        </is>
      </c>
      <c r="D147" s="98" t="inlineStr">
        <is>
          <t>Nro Voucher</t>
        </is>
      </c>
      <c r="E147" s="98" t="inlineStr">
        <is>
          <t>Nro Cuenta</t>
        </is>
      </c>
      <c r="F147" s="98" t="inlineStr">
        <is>
          <t>Tipo Ingreso</t>
        </is>
      </c>
      <c r="G147" s="99" t="n"/>
      <c r="H147" s="100" t="n"/>
      <c r="I147" s="98" t="inlineStr">
        <is>
          <t>TIPO DE INGRESO</t>
        </is>
      </c>
      <c r="J147" s="98" t="inlineStr">
        <is>
          <t>Cobrador</t>
        </is>
      </c>
    </row>
    <row r="148">
      <c r="A148" s="101" t="n"/>
      <c r="B148" s="101" t="n"/>
      <c r="C148" s="101" t="n"/>
      <c r="D148" s="101" t="n"/>
      <c r="E148" s="101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101" t="n"/>
      <c r="J148" s="101" t="n"/>
    </row>
    <row r="149">
      <c r="A149" s="5" t="inlineStr">
        <is>
          <t>CCAJ-LP08/13/23</t>
        </is>
      </c>
      <c r="B149" s="6" t="n">
        <v>44943.79801427083</v>
      </c>
      <c r="C149" s="5" t="inlineStr">
        <is>
          <t>199 IBANA SOLIZ CUENTAS</t>
        </is>
      </c>
      <c r="D149" s="7" t="n"/>
      <c r="E149" s="8" t="n"/>
      <c r="F149" s="9" t="n">
        <v>4259.72</v>
      </c>
      <c r="I149" s="10" t="inlineStr">
        <is>
          <t>EFECTIVO</t>
        </is>
      </c>
      <c r="J149" s="8" t="inlineStr">
        <is>
          <t>199 IBANA SOLIZ CUENTAS</t>
        </is>
      </c>
    </row>
    <row r="150">
      <c r="A150" s="5" t="inlineStr">
        <is>
          <t>CCAJ-LP08/13/23</t>
        </is>
      </c>
      <c r="B150" s="6" t="n">
        <v>44943.79801427083</v>
      </c>
      <c r="C150" s="5" t="inlineStr">
        <is>
          <t>199 IBANA SOLIZ CUENTAS</t>
        </is>
      </c>
      <c r="D150" s="7" t="n"/>
      <c r="E150" s="8" t="n"/>
      <c r="H150" s="9" t="n">
        <v>672.71</v>
      </c>
      <c r="I150" s="5" t="inlineStr">
        <is>
          <t>TARJETA DE DÉBITO/CRÉDITO</t>
        </is>
      </c>
      <c r="J150" s="8" t="inlineStr">
        <is>
          <t>199 IBANA SOLIZ CUENTAS</t>
        </is>
      </c>
    </row>
    <row r="151">
      <c r="A151" s="11" t="inlineStr">
        <is>
          <t>SAP</t>
        </is>
      </c>
      <c r="B151" s="3" t="n"/>
      <c r="C151" s="3" t="n"/>
      <c r="D151" s="7" t="n"/>
      <c r="E151" s="8" t="n"/>
      <c r="G151" s="9" t="n"/>
      <c r="I151" s="10" t="n"/>
      <c r="J151" s="5" t="n"/>
    </row>
    <row r="152" ht="15.75" customHeight="1">
      <c r="A152" s="13" t="inlineStr">
        <is>
          <t>FECHA</t>
        </is>
      </c>
      <c r="B152" s="13" t="inlineStr">
        <is>
          <t>CIERRE DE CAJA</t>
        </is>
      </c>
      <c r="C152" s="13" t="inlineStr">
        <is>
          <t>IMPORTE</t>
        </is>
      </c>
      <c r="D152" s="28" t="n">
        <v>112617031</v>
      </c>
      <c r="E152" s="14" t="n">
        <v>112617411</v>
      </c>
      <c r="G152" s="9" t="n"/>
      <c r="I152" s="10" t="n"/>
      <c r="J152" s="5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18/01/2022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98" t="inlineStr">
        <is>
          <t>Cierre Caja</t>
        </is>
      </c>
      <c r="B157" s="98" t="inlineStr">
        <is>
          <t>Fecha</t>
        </is>
      </c>
      <c r="C157" s="98" t="inlineStr">
        <is>
          <t>Cajero</t>
        </is>
      </c>
      <c r="D157" s="98" t="inlineStr">
        <is>
          <t>Nro Voucher</t>
        </is>
      </c>
      <c r="E157" s="98" t="inlineStr">
        <is>
          <t>Nro Cuenta</t>
        </is>
      </c>
      <c r="F157" s="98" t="inlineStr">
        <is>
          <t>Tipo Ingreso</t>
        </is>
      </c>
      <c r="G157" s="99" t="n"/>
      <c r="H157" s="100" t="n"/>
      <c r="I157" s="98" t="inlineStr">
        <is>
          <t>TIPO DE INGRESO</t>
        </is>
      </c>
      <c r="J157" s="98" t="inlineStr">
        <is>
          <t>Cobrador</t>
        </is>
      </c>
    </row>
    <row r="158">
      <c r="A158" s="101" t="n"/>
      <c r="B158" s="101" t="n"/>
      <c r="C158" s="101" t="n"/>
      <c r="D158" s="101" t="n"/>
      <c r="E158" s="101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101" t="n"/>
      <c r="J158" s="101" t="n"/>
    </row>
    <row r="159">
      <c r="A159" s="5" t="inlineStr">
        <is>
          <t>CCAJ-LP08/14/23</t>
        </is>
      </c>
      <c r="B159" s="6" t="n">
        <v>44944.79203018518</v>
      </c>
      <c r="C159" s="5" t="inlineStr">
        <is>
          <t>199 IBANA SOLIZ CUENTAS</t>
        </is>
      </c>
      <c r="D159" s="7" t="n"/>
      <c r="E159" s="8" t="n"/>
      <c r="F159" s="9" t="n">
        <v>2598.78</v>
      </c>
      <c r="I159" s="10" t="inlineStr">
        <is>
          <t>EFECTIVO</t>
        </is>
      </c>
      <c r="J159" s="8" t="inlineStr">
        <is>
          <t>199 IBANA SOLIZ CUENTAS</t>
        </is>
      </c>
    </row>
    <row r="160">
      <c r="A160" s="5" t="inlineStr">
        <is>
          <t>CCAJ-LP08/14/23</t>
        </is>
      </c>
      <c r="B160" s="6" t="n">
        <v>44944.79203018518</v>
      </c>
      <c r="C160" s="5" t="inlineStr">
        <is>
          <t>199 IBANA SOLIZ CUENTAS</t>
        </is>
      </c>
      <c r="D160" s="7" t="n"/>
      <c r="E160" s="8" t="n"/>
      <c r="H160" s="9" t="n">
        <v>1374.82</v>
      </c>
      <c r="I160" s="5" t="inlineStr">
        <is>
          <t>TARJETA DE DÉBITO/CRÉDITO</t>
        </is>
      </c>
      <c r="J160" s="8" t="inlineStr">
        <is>
          <t>199 IBANA SOLIZ CUENTAS</t>
        </is>
      </c>
    </row>
    <row r="161">
      <c r="A161" s="11" t="inlineStr">
        <is>
          <t>SAP</t>
        </is>
      </c>
      <c r="B161" s="3" t="n"/>
      <c r="C161" s="3" t="n"/>
      <c r="D161" s="7" t="n"/>
      <c r="E161" s="8" t="n"/>
      <c r="F161" s="9" t="n"/>
      <c r="I161" s="10" t="n"/>
      <c r="J161" s="5" t="n"/>
    </row>
    <row r="162" ht="15.75" customHeight="1">
      <c r="A162" s="13" t="inlineStr">
        <is>
          <t>FECHA</t>
        </is>
      </c>
      <c r="B162" s="13" t="inlineStr">
        <is>
          <t>CIERRE DE CAJA</t>
        </is>
      </c>
      <c r="C162" s="13" t="inlineStr">
        <is>
          <t>IMPORTE</t>
        </is>
      </c>
      <c r="D162" s="59" t="n">
        <v>112624833</v>
      </c>
      <c r="E162" s="14" t="n">
        <v>112625125</v>
      </c>
      <c r="F162" s="9" t="n"/>
      <c r="I162" s="10" t="n"/>
      <c r="J162" s="5" t="n"/>
    </row>
    <row r="163">
      <c r="D163" s="61" t="inlineStr">
        <is>
          <t>BOOT</t>
        </is>
      </c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19/01/2022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98" t="inlineStr">
        <is>
          <t>Cierre Caja</t>
        </is>
      </c>
      <c r="B167" s="98" t="inlineStr">
        <is>
          <t>Fecha</t>
        </is>
      </c>
      <c r="C167" s="98" t="inlineStr">
        <is>
          <t>Cajero</t>
        </is>
      </c>
      <c r="D167" s="98" t="inlineStr">
        <is>
          <t>Nro Voucher</t>
        </is>
      </c>
      <c r="E167" s="98" t="inlineStr">
        <is>
          <t>Nro Cuenta</t>
        </is>
      </c>
      <c r="F167" s="98" t="inlineStr">
        <is>
          <t>Tipo Ingreso</t>
        </is>
      </c>
      <c r="G167" s="99" t="n"/>
      <c r="H167" s="100" t="n"/>
      <c r="I167" s="98" t="inlineStr">
        <is>
          <t>TIPO DE INGRESO</t>
        </is>
      </c>
      <c r="J167" s="98" t="inlineStr">
        <is>
          <t>Cobrador</t>
        </is>
      </c>
    </row>
    <row r="168">
      <c r="A168" s="101" t="n"/>
      <c r="B168" s="101" t="n"/>
      <c r="C168" s="101" t="n"/>
      <c r="D168" s="101" t="n"/>
      <c r="E168" s="101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101" t="n"/>
      <c r="J168" s="101" t="n"/>
    </row>
    <row r="169">
      <c r="A169" s="5" t="inlineStr">
        <is>
          <t>CCAJ-LP08/15/23</t>
        </is>
      </c>
      <c r="B169" s="6" t="n">
        <v>44945.79194895834</v>
      </c>
      <c r="C169" s="5" t="inlineStr">
        <is>
          <t>199 IBANA SOLIZ CUENTAS</t>
        </is>
      </c>
      <c r="D169" s="7" t="n"/>
      <c r="E169" s="8" t="n"/>
      <c r="F169" s="9" t="n">
        <v>3864.87</v>
      </c>
      <c r="I169" s="10" t="inlineStr">
        <is>
          <t>EFECTIVO</t>
        </is>
      </c>
      <c r="J169" s="8" t="inlineStr">
        <is>
          <t>199 IBANA SOLIZ CUENTAS</t>
        </is>
      </c>
    </row>
    <row r="170">
      <c r="A170" s="5" t="inlineStr">
        <is>
          <t>CCAJ-LP08/15/23</t>
        </is>
      </c>
      <c r="B170" s="6" t="n">
        <v>44945.79194895834</v>
      </c>
      <c r="C170" s="5" t="inlineStr">
        <is>
          <t>199 IBANA SOLIZ CUENTAS</t>
        </is>
      </c>
      <c r="D170" s="7" t="n"/>
      <c r="E170" s="8" t="n"/>
      <c r="H170" s="9" t="n">
        <v>2136.84</v>
      </c>
      <c r="I170" s="5" t="inlineStr">
        <is>
          <t>TARJETA DE DÉBITO/CRÉDITO</t>
        </is>
      </c>
      <c r="J170" s="8" t="inlineStr">
        <is>
          <t>199 IBANA SOLIZ CUENTAS</t>
        </is>
      </c>
    </row>
    <row r="171">
      <c r="A171" s="5" t="inlineStr">
        <is>
          <t>CCAJ-LP08/15/23</t>
        </is>
      </c>
      <c r="B171" s="6" t="n">
        <v>44945.79194895834</v>
      </c>
      <c r="C171" s="5" t="inlineStr">
        <is>
          <t>199 IBANA SOLIZ CUENTAS</t>
        </is>
      </c>
      <c r="D171" s="7" t="n"/>
      <c r="E171" s="8" t="n"/>
      <c r="H171" s="9" t="n">
        <v>72.5</v>
      </c>
      <c r="I171" s="10" t="inlineStr">
        <is>
          <t>CÓDIGO QR</t>
        </is>
      </c>
      <c r="J171" s="8" t="inlineStr">
        <is>
          <t>199 IBANA SOLIZ CUENTAS</t>
        </is>
      </c>
    </row>
    <row r="172">
      <c r="A172" s="11" t="inlineStr">
        <is>
          <t>SAP</t>
        </is>
      </c>
      <c r="B172" s="3" t="n"/>
      <c r="C172" s="3" t="n"/>
      <c r="D172" s="7" t="n"/>
      <c r="E172" s="8" t="n"/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59" t="n">
        <v>112626646</v>
      </c>
      <c r="E173" s="14" t="n">
        <v>112636274</v>
      </c>
      <c r="H173" s="9" t="n"/>
      <c r="I173" s="10" t="n"/>
      <c r="J173" s="5" t="n"/>
    </row>
    <row r="174">
      <c r="D174" s="61" t="inlineStr">
        <is>
          <t>BOOT</t>
        </is>
      </c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20/01/2023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8" t="inlineStr">
        <is>
          <t>Cierre Caja</t>
        </is>
      </c>
      <c r="B178" s="98" t="inlineStr">
        <is>
          <t>Fecha</t>
        </is>
      </c>
      <c r="C178" s="98" t="inlineStr">
        <is>
          <t>Cajero</t>
        </is>
      </c>
      <c r="D178" s="98" t="inlineStr">
        <is>
          <t>Nro Voucher</t>
        </is>
      </c>
      <c r="E178" s="98" t="inlineStr">
        <is>
          <t>Nro Cuenta</t>
        </is>
      </c>
      <c r="F178" s="98" t="inlineStr">
        <is>
          <t>Tipo Ingreso</t>
        </is>
      </c>
      <c r="G178" s="99" t="n"/>
      <c r="H178" s="100" t="n"/>
      <c r="I178" s="98" t="inlineStr">
        <is>
          <t>TIPO DE INGRESO</t>
        </is>
      </c>
      <c r="J178" s="98" t="inlineStr">
        <is>
          <t>Cobrador</t>
        </is>
      </c>
    </row>
    <row r="179">
      <c r="A179" s="101" t="n"/>
      <c r="B179" s="101" t="n"/>
      <c r="C179" s="101" t="n"/>
      <c r="D179" s="101" t="n"/>
      <c r="E179" s="101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101" t="n"/>
      <c r="J179" s="101" t="n"/>
    </row>
    <row r="180">
      <c r="A180" s="5" t="inlineStr">
        <is>
          <t>CCAJ-LP08/16/23</t>
        </is>
      </c>
      <c r="B180" s="6" t="n">
        <v>44946.79435060185</v>
      </c>
      <c r="C180" s="5" t="inlineStr">
        <is>
          <t>199 IBANA SOLIZ CUENTAS</t>
        </is>
      </c>
      <c r="D180" s="7" t="n"/>
      <c r="E180" s="8" t="n"/>
      <c r="F180" s="9" t="n">
        <v>3216.78</v>
      </c>
      <c r="I180" s="10" t="inlineStr">
        <is>
          <t>EFECTIVO</t>
        </is>
      </c>
      <c r="J180" s="8" t="inlineStr">
        <is>
          <t>199 IBANA SOLIZ CUENTAS</t>
        </is>
      </c>
    </row>
    <row r="181">
      <c r="A181" s="5" t="inlineStr">
        <is>
          <t>CCAJ-LP08/16/23</t>
        </is>
      </c>
      <c r="B181" s="6" t="n">
        <v>44946.79435060185</v>
      </c>
      <c r="C181" s="5" t="inlineStr">
        <is>
          <t>199 IBANA SOLIZ CUENTAS</t>
        </is>
      </c>
      <c r="D181" s="7" t="n"/>
      <c r="E181" s="8" t="n"/>
      <c r="H181" s="9" t="n">
        <v>1362.78</v>
      </c>
      <c r="I181" s="5" t="inlineStr">
        <is>
          <t>TARJETA DE DÉBITO/CRÉDITO</t>
        </is>
      </c>
      <c r="J181" s="8" t="inlineStr">
        <is>
          <t>199 IBANA SOLIZ CUENTAS</t>
        </is>
      </c>
    </row>
    <row r="182">
      <c r="A182" s="11" t="inlineStr">
        <is>
          <t>SAP</t>
        </is>
      </c>
      <c r="B182" s="3" t="n"/>
      <c r="C182" s="3" t="n"/>
      <c r="D182" s="10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28" t="n">
        <v>112627053</v>
      </c>
      <c r="E183" s="14" t="n">
        <v>112636275</v>
      </c>
      <c r="H183" s="9" t="n"/>
      <c r="I183" s="10" t="n"/>
      <c r="J183" s="5" t="n"/>
    </row>
    <row r="184">
      <c r="A184" s="5" t="n"/>
      <c r="B184" s="6" t="n"/>
      <c r="C184" s="5" t="n"/>
      <c r="D184" s="7" t="n"/>
      <c r="E184" s="8" t="n"/>
      <c r="H184" s="9" t="n"/>
      <c r="I184" s="10" t="n"/>
      <c r="J184" s="5" t="n"/>
    </row>
    <row r="185">
      <c r="A185" s="5" t="n"/>
      <c r="B185" s="6" t="n"/>
      <c r="C185" s="5" t="n"/>
      <c r="D185" s="7" t="n"/>
      <c r="E185" s="8" t="n"/>
      <c r="H185" s="9" t="n"/>
      <c r="I185" s="10" t="n"/>
      <c r="J185" s="5" t="n"/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21/01/2023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8" t="inlineStr">
        <is>
          <t>Cierre Caja</t>
        </is>
      </c>
      <c r="B188" s="98" t="inlineStr">
        <is>
          <t>Fecha</t>
        </is>
      </c>
      <c r="C188" s="98" t="inlineStr">
        <is>
          <t>Cajero</t>
        </is>
      </c>
      <c r="D188" s="98" t="inlineStr">
        <is>
          <t>Nro Voucher</t>
        </is>
      </c>
      <c r="E188" s="98" t="inlineStr">
        <is>
          <t>Nro Cuenta</t>
        </is>
      </c>
      <c r="F188" s="98" t="inlineStr">
        <is>
          <t>Tipo Ingreso</t>
        </is>
      </c>
      <c r="G188" s="99" t="n"/>
      <c r="H188" s="100" t="n"/>
      <c r="I188" s="98" t="inlineStr">
        <is>
          <t>TIPO DE INGRESO</t>
        </is>
      </c>
      <c r="J188" s="98" t="inlineStr">
        <is>
          <t>Cobrador</t>
        </is>
      </c>
    </row>
    <row r="189">
      <c r="A189" s="101" t="n"/>
      <c r="B189" s="101" t="n"/>
      <c r="C189" s="101" t="n"/>
      <c r="D189" s="101" t="n"/>
      <c r="E189" s="101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101" t="n"/>
      <c r="J189" s="101" t="n"/>
    </row>
    <row r="190">
      <c r="A190" s="5" t="inlineStr">
        <is>
          <t>CCAJ-LP08/17/23</t>
        </is>
      </c>
      <c r="B190" s="6" t="n">
        <v>44947.58353393518</v>
      </c>
      <c r="C190" s="5" t="inlineStr">
        <is>
          <t>199 IBANA SOLIZ CUENTAS</t>
        </is>
      </c>
      <c r="D190" s="7" t="n"/>
      <c r="E190" s="8" t="n"/>
      <c r="F190" s="9" t="n">
        <v>2436.54</v>
      </c>
      <c r="I190" s="10" t="inlineStr">
        <is>
          <t>EFECTIVO</t>
        </is>
      </c>
      <c r="J190" s="8" t="inlineStr">
        <is>
          <t>199 IBANA SOLIZ CUENTAS</t>
        </is>
      </c>
    </row>
    <row r="191">
      <c r="A191" s="5" t="inlineStr">
        <is>
          <t>CCAJ-LP08/17/23</t>
        </is>
      </c>
      <c r="B191" s="6" t="n">
        <v>44947.58353393518</v>
      </c>
      <c r="C191" s="5" t="inlineStr">
        <is>
          <t>199 IBANA SOLIZ CUENTAS</t>
        </is>
      </c>
      <c r="D191" s="7" t="n"/>
      <c r="E191" s="8" t="n"/>
      <c r="H191" s="9" t="n">
        <v>2381.28</v>
      </c>
      <c r="I191" s="5" t="inlineStr">
        <is>
          <t>TARJETA DE DÉBITO/CRÉDITO</t>
        </is>
      </c>
      <c r="J191" s="8" t="inlineStr">
        <is>
          <t>199 IBANA SOLIZ CUENTAS</t>
        </is>
      </c>
    </row>
    <row r="192">
      <c r="A192" s="5" t="inlineStr">
        <is>
          <t>CCAJ-LP08/17/23</t>
        </is>
      </c>
      <c r="B192" s="6" t="n">
        <v>44947.58353393518</v>
      </c>
      <c r="C192" s="5" t="inlineStr">
        <is>
          <t>199 IBANA SOLIZ CUENTAS</t>
        </is>
      </c>
      <c r="D192" s="7" t="n"/>
      <c r="E192" s="8" t="n"/>
      <c r="H192" s="9" t="n">
        <v>178.6</v>
      </c>
      <c r="I192" s="10" t="inlineStr">
        <is>
          <t>CÓDIGO QR</t>
        </is>
      </c>
      <c r="J192" s="8" t="inlineStr">
        <is>
          <t>199 IBANA SOLIZ CUENTAS</t>
        </is>
      </c>
    </row>
    <row r="193">
      <c r="A193" s="11" t="inlineStr">
        <is>
          <t>SAP</t>
        </is>
      </c>
      <c r="B193" s="3" t="n"/>
      <c r="C193" s="3" t="n"/>
      <c r="D193" s="10" t="n"/>
      <c r="E193" s="8" t="n"/>
      <c r="H193" s="9" t="n"/>
      <c r="I193" s="10" t="n"/>
      <c r="J193" s="5" t="n"/>
    </row>
    <row r="194" ht="15.75" customHeight="1">
      <c r="A194" s="13" t="inlineStr">
        <is>
          <t>FECHA</t>
        </is>
      </c>
      <c r="B194" s="13" t="inlineStr">
        <is>
          <t>CIERRE DE CAJA</t>
        </is>
      </c>
      <c r="C194" s="13" t="inlineStr">
        <is>
          <t>IMPORTE</t>
        </is>
      </c>
      <c r="D194" s="69" t="n">
        <v>112644366</v>
      </c>
      <c r="E194" s="14" t="n">
        <v>112644406</v>
      </c>
      <c r="H194" s="9" t="n"/>
      <c r="I194" s="10" t="n"/>
      <c r="J194" s="5" t="n"/>
    </row>
    <row r="195">
      <c r="D195" s="35" t="inlineStr">
        <is>
          <t>BOOT</t>
        </is>
      </c>
    </row>
    <row r="197">
      <c r="A197" s="1" t="inlineStr">
        <is>
          <t>Cierre Caja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3" t="inlineStr">
        <is>
          <t>Del 23/01/2023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98" t="inlineStr">
        <is>
          <t>Cierre Caja</t>
        </is>
      </c>
      <c r="B199" s="98" t="inlineStr">
        <is>
          <t>Fecha</t>
        </is>
      </c>
      <c r="C199" s="98" t="inlineStr">
        <is>
          <t>Cajero</t>
        </is>
      </c>
      <c r="D199" s="98" t="inlineStr">
        <is>
          <t>Nro Voucher</t>
        </is>
      </c>
      <c r="E199" s="98" t="inlineStr">
        <is>
          <t>Nro Cuenta</t>
        </is>
      </c>
      <c r="F199" s="98" t="inlineStr">
        <is>
          <t>Tipo Ingreso</t>
        </is>
      </c>
      <c r="G199" s="99" t="n"/>
      <c r="H199" s="100" t="n"/>
      <c r="I199" s="98" t="inlineStr">
        <is>
          <t>TIPO DE INGRESO</t>
        </is>
      </c>
      <c r="J199" s="98" t="inlineStr">
        <is>
          <t>Cobrador</t>
        </is>
      </c>
    </row>
    <row r="200">
      <c r="A200" s="101" t="n"/>
      <c r="B200" s="101" t="n"/>
      <c r="C200" s="101" t="n"/>
      <c r="D200" s="101" t="n"/>
      <c r="E200" s="101" t="n"/>
      <c r="F200" s="4" t="inlineStr">
        <is>
          <t>EFECTIVO</t>
        </is>
      </c>
      <c r="G200" s="4" t="inlineStr">
        <is>
          <t>CHEQUE</t>
        </is>
      </c>
      <c r="H200" s="4" t="inlineStr">
        <is>
          <t>TRANSFERENCIA</t>
        </is>
      </c>
      <c r="I200" s="101" t="n"/>
      <c r="J200" s="101" t="n"/>
    </row>
    <row r="201">
      <c r="A201" s="40" t="inlineStr">
        <is>
          <t>NO HUBO CIERRES DE CAJA DEBIDO A FERIADO NACIONAL POR EL DIA DEL ESTADO PLURINACIONAL</t>
        </is>
      </c>
      <c r="B201" s="41" t="n"/>
      <c r="C201" s="42" t="n"/>
      <c r="D201" s="70" t="n"/>
      <c r="E201" s="71" t="n"/>
      <c r="F201" s="9" t="n"/>
      <c r="I201" s="10" t="n"/>
      <c r="J201" s="5" t="n"/>
    </row>
    <row r="202">
      <c r="A202" s="11" t="inlineStr">
        <is>
          <t>SAP</t>
        </is>
      </c>
      <c r="B202" s="3" t="n"/>
      <c r="C202" s="3" t="n"/>
      <c r="D202" s="7" t="n"/>
      <c r="E202" s="8" t="n"/>
      <c r="H202" s="9" t="n"/>
      <c r="I202" s="10" t="n"/>
      <c r="J202" s="5" t="n"/>
    </row>
    <row r="203" ht="15.75" customHeight="1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8" t="n"/>
      <c r="E203" s="14" t="n"/>
      <c r="H203" s="9" t="n"/>
      <c r="I203" s="10" t="n"/>
      <c r="J203" s="5" t="n"/>
    </row>
    <row r="206">
      <c r="A206" s="1" t="inlineStr">
        <is>
          <t>Cierre Caja</t>
        </is>
      </c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3" t="inlineStr">
        <is>
          <t>Del 24/01/2023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98" t="inlineStr">
        <is>
          <t>Cierre Caja</t>
        </is>
      </c>
      <c r="B208" s="98" t="inlineStr">
        <is>
          <t>Fecha</t>
        </is>
      </c>
      <c r="C208" s="98" t="inlineStr">
        <is>
          <t>Cajero</t>
        </is>
      </c>
      <c r="D208" s="98" t="inlineStr">
        <is>
          <t>Nro Voucher</t>
        </is>
      </c>
      <c r="E208" s="98" t="inlineStr">
        <is>
          <t>Nro Cuenta</t>
        </is>
      </c>
      <c r="F208" s="98" t="inlineStr">
        <is>
          <t>Tipo Ingreso</t>
        </is>
      </c>
      <c r="G208" s="99" t="n"/>
      <c r="H208" s="100" t="n"/>
      <c r="I208" s="98" t="inlineStr">
        <is>
          <t>TIPO DE INGRESO</t>
        </is>
      </c>
      <c r="J208" s="98" t="inlineStr">
        <is>
          <t>Cobrador</t>
        </is>
      </c>
    </row>
    <row r="209">
      <c r="A209" s="101" t="n"/>
      <c r="B209" s="101" t="n"/>
      <c r="C209" s="101" t="n"/>
      <c r="D209" s="101" t="n"/>
      <c r="E209" s="101" t="n"/>
      <c r="F209" s="4" t="inlineStr">
        <is>
          <t>EFECTIVO</t>
        </is>
      </c>
      <c r="G209" s="4" t="inlineStr">
        <is>
          <t>CHEQUE</t>
        </is>
      </c>
      <c r="H209" s="4" t="inlineStr">
        <is>
          <t>TRANSFERENCIA</t>
        </is>
      </c>
      <c r="I209" s="101" t="n"/>
      <c r="J209" s="101" t="n"/>
    </row>
    <row r="210">
      <c r="A210" s="5" t="inlineStr">
        <is>
          <t>CCAJ-LP08/18/23</t>
        </is>
      </c>
      <c r="B210" s="6" t="n">
        <v>44950.79236673611</v>
      </c>
      <c r="C210" s="5" t="inlineStr">
        <is>
          <t>199 IBANA SOLIZ CUENTAS</t>
        </is>
      </c>
      <c r="D210" s="7" t="n"/>
      <c r="E210" s="8" t="n"/>
      <c r="F210" s="9" t="n">
        <v>3107.18</v>
      </c>
      <c r="I210" s="10" t="inlineStr">
        <is>
          <t>EFECTIVO</t>
        </is>
      </c>
      <c r="J210" s="8" t="inlineStr">
        <is>
          <t>199 IBANA SOLIZ CUENTAS</t>
        </is>
      </c>
    </row>
    <row r="211">
      <c r="A211" s="5" t="inlineStr">
        <is>
          <t>CCAJ-LP08/18/23</t>
        </is>
      </c>
      <c r="B211" s="6" t="n">
        <v>44950.79236673611</v>
      </c>
      <c r="C211" s="5" t="inlineStr">
        <is>
          <t>199 IBANA SOLIZ CUENTAS</t>
        </is>
      </c>
      <c r="D211" s="7" t="n"/>
      <c r="E211" s="8" t="n"/>
      <c r="H211" s="9" t="n">
        <v>3103.63</v>
      </c>
      <c r="I211" s="5" t="inlineStr">
        <is>
          <t>TARJETA DE DÉBITO/CRÉDITO</t>
        </is>
      </c>
      <c r="J211" s="8" t="inlineStr">
        <is>
          <t>199 IBANA SOLIZ CUENTAS</t>
        </is>
      </c>
    </row>
    <row r="212">
      <c r="A212" s="5" t="inlineStr">
        <is>
          <t>CCAJ-LP08/18/23</t>
        </is>
      </c>
      <c r="B212" s="6" t="n">
        <v>44950.79236673611</v>
      </c>
      <c r="C212" s="5" t="inlineStr">
        <is>
          <t>199 IBANA SOLIZ CUENTAS</t>
        </is>
      </c>
      <c r="D212" s="7" t="n"/>
      <c r="E212" s="8" t="n"/>
      <c r="H212" s="9" t="n">
        <v>294.84</v>
      </c>
      <c r="I212" s="10" t="inlineStr">
        <is>
          <t>CÓDIGO QR</t>
        </is>
      </c>
      <c r="J212" s="8" t="inlineStr">
        <is>
          <t>199 IBANA SOLIZ CUENTAS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H213" s="9" t="n"/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69" t="n">
        <v>112648787</v>
      </c>
      <c r="E214" s="14" t="n">
        <v>112651327</v>
      </c>
      <c r="H214" s="9" t="n"/>
      <c r="I214" s="10" t="n"/>
      <c r="J214" s="5" t="n"/>
    </row>
    <row r="215">
      <c r="A215" s="5" t="n"/>
      <c r="B215" s="6" t="n"/>
      <c r="C215" s="5" t="n"/>
      <c r="D215" s="35" t="inlineStr">
        <is>
          <t>BOOT</t>
        </is>
      </c>
      <c r="E215" s="8" t="n"/>
      <c r="H215" s="9" t="n"/>
      <c r="I215" s="10" t="n"/>
      <c r="J215" s="5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25/01/2023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8" t="inlineStr">
        <is>
          <t>Cierre Caja</t>
        </is>
      </c>
      <c r="B219" s="98" t="inlineStr">
        <is>
          <t>Fecha</t>
        </is>
      </c>
      <c r="C219" s="98" t="inlineStr">
        <is>
          <t>Cajero</t>
        </is>
      </c>
      <c r="D219" s="98" t="inlineStr">
        <is>
          <t>Nro Voucher</t>
        </is>
      </c>
      <c r="E219" s="98" t="inlineStr">
        <is>
          <t>Nro Cuenta</t>
        </is>
      </c>
      <c r="F219" s="98" t="inlineStr">
        <is>
          <t>Tipo Ingreso</t>
        </is>
      </c>
      <c r="G219" s="99" t="n"/>
      <c r="H219" s="100" t="n"/>
      <c r="I219" s="98" t="inlineStr">
        <is>
          <t>TIPO DE INGRESO</t>
        </is>
      </c>
      <c r="J219" s="98" t="inlineStr">
        <is>
          <t>Cobrador</t>
        </is>
      </c>
    </row>
    <row r="220">
      <c r="A220" s="101" t="n"/>
      <c r="B220" s="101" t="n"/>
      <c r="C220" s="101" t="n"/>
      <c r="D220" s="101" t="n"/>
      <c r="E220" s="101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101" t="n"/>
      <c r="J220" s="101" t="n"/>
    </row>
    <row r="221">
      <c r="A221" s="5" t="inlineStr">
        <is>
          <t>CCAJ-LP08/19/23</t>
        </is>
      </c>
      <c r="B221" s="6" t="n">
        <v>44951.79232336806</v>
      </c>
      <c r="C221" s="5" t="inlineStr">
        <is>
          <t>199 IBANA SOLIZ CUENTAS</t>
        </is>
      </c>
      <c r="D221" s="7" t="n"/>
      <c r="E221" s="8" t="n"/>
      <c r="F221" s="9" t="n">
        <v>3725.15</v>
      </c>
      <c r="I221" s="10" t="inlineStr">
        <is>
          <t>EFECTIVO</t>
        </is>
      </c>
      <c r="J221" s="8" t="inlineStr">
        <is>
          <t>199 IBANA SOLIZ CUENTAS</t>
        </is>
      </c>
    </row>
    <row r="222">
      <c r="A222" s="5" t="inlineStr">
        <is>
          <t>CCAJ-LP08/19/23</t>
        </is>
      </c>
      <c r="B222" s="6" t="n">
        <v>44951.79232336806</v>
      </c>
      <c r="C222" s="5" t="inlineStr">
        <is>
          <t>199 IBANA SOLIZ CUENTAS</t>
        </is>
      </c>
      <c r="D222" s="7" t="n"/>
      <c r="E222" s="8" t="n"/>
      <c r="H222" s="9" t="n">
        <v>1127.68</v>
      </c>
      <c r="I222" s="5" t="inlineStr">
        <is>
          <t>TARJETA DE DÉBITO/CRÉDI</t>
        </is>
      </c>
      <c r="J222" s="8" t="inlineStr">
        <is>
          <t>199 IBANA SOLIZ CUENTAS</t>
        </is>
      </c>
    </row>
    <row r="223">
      <c r="A223" s="5" t="inlineStr">
        <is>
          <t>CCAJ-LP08/19/23</t>
        </is>
      </c>
      <c r="B223" s="6" t="n">
        <v>44951.79232336806</v>
      </c>
      <c r="C223" s="5" t="inlineStr">
        <is>
          <t>199 IBANA SOLIZ CUENTAS</t>
        </is>
      </c>
      <c r="D223" s="7" t="n"/>
      <c r="E223" s="8" t="n"/>
      <c r="H223" s="9" t="n">
        <v>29.5</v>
      </c>
      <c r="I223" s="10" t="inlineStr">
        <is>
          <t>CÓDIGO QR</t>
        </is>
      </c>
      <c r="J223" s="8" t="inlineStr">
        <is>
          <t>199 IBANA SOLIZ CUENTAS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10" t="n"/>
      <c r="J224" s="5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69" t="n">
        <v>112659389</v>
      </c>
      <c r="E225" s="14" t="n">
        <v>112659529</v>
      </c>
      <c r="H225" s="9" t="n"/>
      <c r="I225" s="10" t="n"/>
      <c r="J225" s="5" t="n"/>
    </row>
    <row r="226">
      <c r="D226" s="35" t="inlineStr">
        <is>
          <t>BOOT</t>
        </is>
      </c>
    </row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26/01/2023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98" t="inlineStr">
        <is>
          <t>Cierre Caja</t>
        </is>
      </c>
      <c r="B230" s="98" t="inlineStr">
        <is>
          <t>Fecha</t>
        </is>
      </c>
      <c r="C230" s="98" t="inlineStr">
        <is>
          <t>Cajero</t>
        </is>
      </c>
      <c r="D230" s="98" t="inlineStr">
        <is>
          <t>Nro Voucher</t>
        </is>
      </c>
      <c r="E230" s="98" t="inlineStr">
        <is>
          <t>Nro Cuenta</t>
        </is>
      </c>
      <c r="F230" s="98" t="inlineStr">
        <is>
          <t>Tipo Ingreso</t>
        </is>
      </c>
      <c r="G230" s="99" t="n"/>
      <c r="H230" s="100" t="n"/>
      <c r="I230" s="98" t="inlineStr">
        <is>
          <t>TIPO DE INGRESO</t>
        </is>
      </c>
      <c r="J230" s="98" t="inlineStr">
        <is>
          <t>Cobrador</t>
        </is>
      </c>
    </row>
    <row r="231">
      <c r="A231" s="101" t="n"/>
      <c r="B231" s="101" t="n"/>
      <c r="C231" s="101" t="n"/>
      <c r="D231" s="101" t="n"/>
      <c r="E231" s="101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101" t="n"/>
      <c r="J231" s="101" t="n"/>
    </row>
    <row r="232">
      <c r="A232" s="5" t="inlineStr">
        <is>
          <t>CCAJ-LP08/20/23</t>
        </is>
      </c>
      <c r="B232" s="6" t="n">
        <v>44952.80389726852</v>
      </c>
      <c r="C232" s="5" t="inlineStr">
        <is>
          <t>199 IBANA SOLIZ CUENTAS</t>
        </is>
      </c>
      <c r="D232" s="7" t="n"/>
      <c r="E232" s="8" t="n"/>
      <c r="F232" s="9" t="n">
        <v>3904.26</v>
      </c>
      <c r="I232" s="10" t="inlineStr">
        <is>
          <t>EFECTIVO</t>
        </is>
      </c>
      <c r="J232" s="8" t="inlineStr">
        <is>
          <t>199 IBANA SOLIZ CUENTAS</t>
        </is>
      </c>
    </row>
    <row r="233">
      <c r="A233" s="5" t="inlineStr">
        <is>
          <t>CCAJ-LP08/20/23</t>
        </is>
      </c>
      <c r="B233" s="6" t="n">
        <v>44952.80389726852</v>
      </c>
      <c r="C233" s="5" t="inlineStr">
        <is>
          <t>199 IBANA SOLIZ CUENTAS</t>
        </is>
      </c>
      <c r="D233" s="7" t="n"/>
      <c r="E233" s="8" t="n"/>
      <c r="H233" s="9" t="n">
        <v>683.58</v>
      </c>
      <c r="I233" s="5" t="inlineStr">
        <is>
          <t>TARJETA DE DÉBITO/CRÉDITO</t>
        </is>
      </c>
      <c r="J233" s="8" t="inlineStr">
        <is>
          <t>199 IBANA SOLIZ CUENTAS</t>
        </is>
      </c>
    </row>
    <row r="234">
      <c r="A234" s="5" t="inlineStr">
        <is>
          <t>CCAJ-LP08/20/23</t>
        </is>
      </c>
      <c r="B234" s="6" t="n">
        <v>44952.80389726852</v>
      </c>
      <c r="C234" s="5" t="inlineStr">
        <is>
          <t>199 IBANA SOLIZ CUENTAS</t>
        </is>
      </c>
      <c r="D234" s="7" t="n"/>
      <c r="E234" s="8" t="n"/>
      <c r="H234" s="9" t="n">
        <v>16.7</v>
      </c>
      <c r="I234" s="10" t="inlineStr">
        <is>
          <t>CÓDIGO QR</t>
        </is>
      </c>
      <c r="J234" s="8" t="inlineStr">
        <is>
          <t>199 IBANA SOLIZ CUENTAS</t>
        </is>
      </c>
    </row>
    <row r="235">
      <c r="A235" s="11" t="inlineStr">
        <is>
          <t>SAP</t>
        </is>
      </c>
      <c r="B235" s="3" t="n"/>
      <c r="C235" s="3" t="n"/>
      <c r="D235" s="7" t="n"/>
      <c r="E235" s="8" t="n"/>
      <c r="H235" s="9" t="n"/>
      <c r="I235" s="10" t="n"/>
      <c r="J235" s="5" t="n"/>
    </row>
    <row r="236" ht="15.75" customHeight="1">
      <c r="A236" s="13" t="inlineStr">
        <is>
          <t>FECHA</t>
        </is>
      </c>
      <c r="B236" s="13" t="inlineStr">
        <is>
          <t>CIERRE DE CAJA</t>
        </is>
      </c>
      <c r="C236" s="13" t="inlineStr">
        <is>
          <t>IMPORTE</t>
        </is>
      </c>
      <c r="D236" s="28" t="n">
        <v>112672273</v>
      </c>
      <c r="E236" s="14" t="n">
        <v>112672330</v>
      </c>
      <c r="H236" s="9" t="n"/>
      <c r="I236" s="10" t="n"/>
      <c r="J236" s="5" t="n"/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27/01/2023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8" t="inlineStr">
        <is>
          <t>Cierre Caja</t>
        </is>
      </c>
      <c r="B241" s="98" t="inlineStr">
        <is>
          <t>Fecha</t>
        </is>
      </c>
      <c r="C241" s="98" t="inlineStr">
        <is>
          <t>Cajero</t>
        </is>
      </c>
      <c r="D241" s="98" t="inlineStr">
        <is>
          <t>Nro Voucher</t>
        </is>
      </c>
      <c r="E241" s="98" t="inlineStr">
        <is>
          <t>Nro Cuenta</t>
        </is>
      </c>
      <c r="F241" s="98" t="inlineStr">
        <is>
          <t>Tipo Ingreso</t>
        </is>
      </c>
      <c r="G241" s="99" t="n"/>
      <c r="H241" s="100" t="n"/>
      <c r="I241" s="98" t="inlineStr">
        <is>
          <t>TIPO DE INGRESO</t>
        </is>
      </c>
      <c r="J241" s="98" t="inlineStr">
        <is>
          <t>Cobrador</t>
        </is>
      </c>
    </row>
    <row r="242">
      <c r="A242" s="101" t="n"/>
      <c r="B242" s="101" t="n"/>
      <c r="C242" s="101" t="n"/>
      <c r="D242" s="101" t="n"/>
      <c r="E242" s="101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101" t="n"/>
      <c r="J242" s="101" t="n"/>
    </row>
    <row r="243">
      <c r="A243" s="5" t="inlineStr">
        <is>
          <t>CCAJ-LP08/21/23</t>
        </is>
      </c>
      <c r="B243" s="6" t="n">
        <v>44953.79788962963</v>
      </c>
      <c r="C243" s="5" t="inlineStr">
        <is>
          <t>199 IBANA SOLIZ CUENTAS</t>
        </is>
      </c>
      <c r="D243" s="7" t="n"/>
      <c r="E243" s="8" t="n"/>
      <c r="F243" s="9" t="n">
        <v>5018.46</v>
      </c>
      <c r="I243" s="10" t="inlineStr">
        <is>
          <t>EFECTIVO</t>
        </is>
      </c>
      <c r="J243" s="8" t="inlineStr">
        <is>
          <t>199 IBANA SOLIZ CUENTAS</t>
        </is>
      </c>
    </row>
    <row r="244">
      <c r="A244" s="5" t="inlineStr">
        <is>
          <t>CCAJ-LP08/21/23</t>
        </is>
      </c>
      <c r="B244" s="6" t="n">
        <v>44953.79788962963</v>
      </c>
      <c r="C244" s="5" t="inlineStr">
        <is>
          <t>199 IBANA SOLIZ CUENTAS</t>
        </is>
      </c>
      <c r="D244" s="7" t="n"/>
      <c r="E244" s="8" t="n"/>
      <c r="H244" s="9" t="n">
        <v>2041.91</v>
      </c>
      <c r="I244" s="5" t="inlineStr">
        <is>
          <t>TARJETA DE DÉBITO/CRÉDITO</t>
        </is>
      </c>
      <c r="J244" s="8" t="inlineStr">
        <is>
          <t>199 IBANA SOLIZ CUENTAS</t>
        </is>
      </c>
    </row>
    <row r="245">
      <c r="A245" s="5" t="inlineStr">
        <is>
          <t>CCAJ-LP08/21/23</t>
        </is>
      </c>
      <c r="B245" s="6" t="n">
        <v>44953.79788962963</v>
      </c>
      <c r="C245" s="5" t="inlineStr">
        <is>
          <t>199 IBANA SOLIZ CUENTAS</t>
        </is>
      </c>
      <c r="D245" s="7" t="n"/>
      <c r="E245" s="8" t="n"/>
      <c r="H245" s="9" t="n">
        <v>96.59999999999999</v>
      </c>
      <c r="I245" s="10" t="inlineStr">
        <is>
          <t>CÓDIGO QR</t>
        </is>
      </c>
      <c r="J245" s="8" t="inlineStr">
        <is>
          <t>199 IBANA SOLIZ CUENTAS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H246" s="9" t="n"/>
      <c r="I246" s="5" t="n"/>
      <c r="J246" s="8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>
        <v>112672279</v>
      </c>
      <c r="E247" s="14" t="n">
        <v>112672331</v>
      </c>
      <c r="H247" s="9" t="n"/>
      <c r="I247" s="5" t="n"/>
      <c r="J247" s="8" t="n"/>
    </row>
    <row r="248">
      <c r="A248" s="5" t="n"/>
      <c r="B248" s="6" t="n"/>
      <c r="C248" s="5" t="n"/>
      <c r="D248" s="7" t="n"/>
      <c r="E248" s="8" t="n"/>
      <c r="H248" s="9" t="n"/>
      <c r="I248" s="5" t="n"/>
      <c r="J248" s="8" t="n"/>
    </row>
    <row r="249">
      <c r="A249" s="5" t="n"/>
      <c r="B249" s="6" t="n"/>
      <c r="C249" s="5" t="n"/>
      <c r="D249" s="7" t="n"/>
      <c r="E249" s="8" t="n"/>
      <c r="H249" s="9" t="n"/>
      <c r="I249" s="5" t="n"/>
      <c r="J249" s="8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28/01/2023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8" t="inlineStr">
        <is>
          <t>Cierre Caja</t>
        </is>
      </c>
      <c r="B252" s="98" t="inlineStr">
        <is>
          <t>Fecha</t>
        </is>
      </c>
      <c r="C252" s="98" t="inlineStr">
        <is>
          <t>Cajero</t>
        </is>
      </c>
      <c r="D252" s="98" t="inlineStr">
        <is>
          <t>Nro Voucher</t>
        </is>
      </c>
      <c r="E252" s="98" t="inlineStr">
        <is>
          <t>Nro Cuenta</t>
        </is>
      </c>
      <c r="F252" s="98" t="inlineStr">
        <is>
          <t>Tipo Ingreso</t>
        </is>
      </c>
      <c r="G252" s="99" t="n"/>
      <c r="H252" s="100" t="n"/>
      <c r="I252" s="98" t="inlineStr">
        <is>
          <t>TIPO DE INGRESO</t>
        </is>
      </c>
      <c r="J252" s="98" t="inlineStr">
        <is>
          <t>Cobrador</t>
        </is>
      </c>
    </row>
    <row r="253">
      <c r="A253" s="101" t="n"/>
      <c r="B253" s="101" t="n"/>
      <c r="C253" s="101" t="n"/>
      <c r="D253" s="101" t="n"/>
      <c r="E253" s="101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101" t="n"/>
      <c r="J253" s="101" t="n"/>
    </row>
    <row r="254">
      <c r="A254" s="5" t="inlineStr">
        <is>
          <t>CCAJ-LP08/22/23</t>
        </is>
      </c>
      <c r="B254" s="6" t="n">
        <v>44954.58427510416</v>
      </c>
      <c r="C254" s="5" t="inlineStr">
        <is>
          <t>199 IBANA SOLIZ CUENTAS</t>
        </is>
      </c>
      <c r="D254" s="7" t="n"/>
      <c r="E254" s="8" t="n"/>
      <c r="F254" s="9" t="n">
        <v>2335.22</v>
      </c>
      <c r="I254" s="10" t="inlineStr">
        <is>
          <t>EFECTIVO</t>
        </is>
      </c>
      <c r="J254" s="8" t="inlineStr">
        <is>
          <t>199 IBANA SOLIZ CUENTAS</t>
        </is>
      </c>
    </row>
    <row r="255">
      <c r="A255" s="5" t="inlineStr">
        <is>
          <t>CCAJ-LP08/22/23</t>
        </is>
      </c>
      <c r="B255" s="6" t="n">
        <v>44954.58427510416</v>
      </c>
      <c r="C255" s="5" t="inlineStr">
        <is>
          <t>199 IBANA SOLIZ CUENTAS</t>
        </is>
      </c>
      <c r="D255" s="7" t="n"/>
      <c r="E255" s="8" t="n"/>
      <c r="H255" s="9" t="n">
        <v>2101.37</v>
      </c>
      <c r="I255" s="5" t="inlineStr">
        <is>
          <t>TARJETA DE DÉBITO/CRÉDITO</t>
        </is>
      </c>
      <c r="J255" s="8" t="inlineStr">
        <is>
          <t>199 IBANA SOLIZ CUENTAS</t>
        </is>
      </c>
    </row>
    <row r="256">
      <c r="A256" s="11" t="inlineStr">
        <is>
          <t>SAP</t>
        </is>
      </c>
      <c r="B256" s="3" t="n"/>
      <c r="C256" s="3" t="n"/>
      <c r="D256" s="7" t="n"/>
      <c r="E256" s="8" t="n"/>
      <c r="H256" s="9" t="n"/>
      <c r="I256" s="5" t="n"/>
      <c r="J256" s="8" t="n"/>
    </row>
    <row r="257" ht="15.75" customHeight="1">
      <c r="A257" s="13" t="inlineStr">
        <is>
          <t>FECHA</t>
        </is>
      </c>
      <c r="B257" s="13" t="inlineStr">
        <is>
          <t>CIERRE DE CAJA</t>
        </is>
      </c>
      <c r="C257" s="13" t="inlineStr">
        <is>
          <t>IMPORTE</t>
        </is>
      </c>
      <c r="D257" s="28" t="n">
        <v>112673657</v>
      </c>
      <c r="E257" s="14" t="n">
        <v>112674189</v>
      </c>
      <c r="H257" s="9" t="n"/>
      <c r="I257" s="5" t="n"/>
      <c r="J257" s="8" t="n"/>
    </row>
    <row r="260">
      <c r="A260" s="1" t="inlineStr">
        <is>
          <t>Cierre Caja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3" t="inlineStr">
        <is>
          <t>Del 30/01/2023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98" t="inlineStr">
        <is>
          <t>Cierre Caja</t>
        </is>
      </c>
      <c r="B262" s="98" t="inlineStr">
        <is>
          <t>Fecha</t>
        </is>
      </c>
      <c r="C262" s="98" t="inlineStr">
        <is>
          <t>Cajero</t>
        </is>
      </c>
      <c r="D262" s="98" t="inlineStr">
        <is>
          <t>Nro Voucher</t>
        </is>
      </c>
      <c r="E262" s="98" t="inlineStr">
        <is>
          <t>Nro Cuenta</t>
        </is>
      </c>
      <c r="F262" s="98" t="inlineStr">
        <is>
          <t>Tipo Ingreso</t>
        </is>
      </c>
      <c r="G262" s="99" t="n"/>
      <c r="H262" s="100" t="n"/>
      <c r="I262" s="98" t="inlineStr">
        <is>
          <t>TIPO DE INGRESO</t>
        </is>
      </c>
      <c r="J262" s="98" t="inlineStr">
        <is>
          <t>Cobrador</t>
        </is>
      </c>
    </row>
    <row r="263">
      <c r="A263" s="101" t="n"/>
      <c r="B263" s="101" t="n"/>
      <c r="C263" s="101" t="n"/>
      <c r="D263" s="101" t="n"/>
      <c r="E263" s="101" t="n"/>
      <c r="F263" s="4" t="inlineStr">
        <is>
          <t>EFECTIVO</t>
        </is>
      </c>
      <c r="G263" s="4" t="inlineStr">
        <is>
          <t>CHEQUE</t>
        </is>
      </c>
      <c r="H263" s="4" t="inlineStr">
        <is>
          <t>TRANSFERENCIA</t>
        </is>
      </c>
      <c r="I263" s="101" t="n"/>
      <c r="J263" s="101" t="n"/>
    </row>
    <row r="264">
      <c r="A264" s="5" t="inlineStr">
        <is>
          <t>CCAJ-LP08/23/23</t>
        </is>
      </c>
      <c r="B264" s="6" t="n">
        <v>44956.79361895833</v>
      </c>
      <c r="C264" s="5" t="inlineStr">
        <is>
          <t>199 IBANA SOLIZ CUENTAS</t>
        </is>
      </c>
      <c r="D264" s="7" t="n"/>
      <c r="E264" s="8" t="n"/>
      <c r="F264" s="9" t="n">
        <v>4774.27</v>
      </c>
      <c r="I264" s="10" t="inlineStr">
        <is>
          <t>EFECTIVO</t>
        </is>
      </c>
      <c r="J264" s="8" t="inlineStr">
        <is>
          <t>199 IBANA SOLIZ CUENTAS</t>
        </is>
      </c>
    </row>
    <row r="265">
      <c r="A265" s="5" t="inlineStr">
        <is>
          <t>CCAJ-LP08/23/23</t>
        </is>
      </c>
      <c r="B265" s="6" t="n">
        <v>44956.79361895833</v>
      </c>
      <c r="C265" s="5" t="inlineStr">
        <is>
          <t>199 IBANA SOLIZ CUENTAS</t>
        </is>
      </c>
      <c r="D265" s="7" t="n"/>
      <c r="E265" s="8" t="n"/>
      <c r="H265" s="9" t="n">
        <v>587.3</v>
      </c>
      <c r="I265" s="5" t="inlineStr">
        <is>
          <t>TARJETA DE DÉBITO/CRÉDITO</t>
        </is>
      </c>
      <c r="J265" s="8" t="inlineStr">
        <is>
          <t>199 IBANA SOLIZ CUENTAS</t>
        </is>
      </c>
    </row>
    <row r="266">
      <c r="A266" s="5" t="inlineStr">
        <is>
          <t>CCAJ-LP08/23/23</t>
        </is>
      </c>
      <c r="B266" s="6" t="n">
        <v>44956.79361895833</v>
      </c>
      <c r="C266" s="5" t="inlineStr">
        <is>
          <t>199 IBANA SOLIZ CUENTAS</t>
        </is>
      </c>
      <c r="D266" s="7" t="n"/>
      <c r="E266" s="8" t="n"/>
      <c r="H266" s="9" t="n">
        <v>122</v>
      </c>
      <c r="I266" s="10" t="inlineStr">
        <is>
          <t>CÓDIGO QR</t>
        </is>
      </c>
      <c r="J266" s="8" t="inlineStr">
        <is>
          <t>199 IBANA SOLIZ CUENTAS</t>
        </is>
      </c>
    </row>
    <row r="267">
      <c r="A267" s="11" t="inlineStr">
        <is>
          <t>SAP</t>
        </is>
      </c>
      <c r="B267" s="3" t="n"/>
      <c r="C267" s="3" t="n"/>
      <c r="D267" s="7" t="n"/>
      <c r="E267" s="8" t="n"/>
      <c r="G267" s="9" t="n"/>
      <c r="I267" s="10" t="n"/>
      <c r="J267" s="8" t="n"/>
    </row>
    <row r="268" ht="15.75" customHeight="1">
      <c r="A268" s="13" t="inlineStr">
        <is>
          <t>FECHA</t>
        </is>
      </c>
      <c r="B268" s="13" t="inlineStr">
        <is>
          <t>CIERRE DE CAJA</t>
        </is>
      </c>
      <c r="C268" s="13" t="inlineStr">
        <is>
          <t>IMPORTE</t>
        </is>
      </c>
      <c r="D268" s="28" t="n">
        <v>112691554</v>
      </c>
      <c r="E268" s="14" t="n">
        <v>112691829</v>
      </c>
      <c r="G268" s="9" t="n"/>
      <c r="I268" s="10" t="n"/>
      <c r="J268" s="8" t="n"/>
    </row>
    <row r="269" ht="15.75" customHeight="1">
      <c r="D269" s="69" t="n">
        <v>112691614</v>
      </c>
      <c r="E269" s="34" t="n">
        <v>112691828</v>
      </c>
      <c r="F269" s="35" t="inlineStr">
        <is>
          <t>REV</t>
        </is>
      </c>
    </row>
    <row r="270">
      <c r="A270" s="17" t="inlineStr">
        <is>
          <t>reversion debido a que el Boot 5 realizo doble traslado</t>
        </is>
      </c>
      <c r="B270" s="17" t="n"/>
      <c r="C270" s="17" t="n"/>
    </row>
    <row r="272">
      <c r="A272" s="1" t="inlineStr">
        <is>
          <t>Cierre Caja</t>
        </is>
      </c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3" t="inlineStr">
        <is>
          <t>Del 31/01/2023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98" t="inlineStr">
        <is>
          <t>Cierre Caja</t>
        </is>
      </c>
      <c r="B274" s="98" t="inlineStr">
        <is>
          <t>Fecha</t>
        </is>
      </c>
      <c r="C274" s="98" t="inlineStr">
        <is>
          <t>Cajero</t>
        </is>
      </c>
      <c r="D274" s="98" t="inlineStr">
        <is>
          <t>Nro Voucher</t>
        </is>
      </c>
      <c r="E274" s="98" t="inlineStr">
        <is>
          <t>Nro Cuenta</t>
        </is>
      </c>
      <c r="F274" s="98" t="inlineStr">
        <is>
          <t>Tipo Ingreso</t>
        </is>
      </c>
      <c r="G274" s="99" t="n"/>
      <c r="H274" s="100" t="n"/>
      <c r="I274" s="98" t="inlineStr">
        <is>
          <t>TIPO DE INGRESO</t>
        </is>
      </c>
      <c r="J274" s="98" t="inlineStr">
        <is>
          <t>Cobrador</t>
        </is>
      </c>
    </row>
    <row r="275">
      <c r="A275" s="101" t="n"/>
      <c r="B275" s="101" t="n"/>
      <c r="C275" s="101" t="n"/>
      <c r="D275" s="101" t="n"/>
      <c r="E275" s="101" t="n"/>
      <c r="F275" s="4" t="inlineStr">
        <is>
          <t>EFECTIVO</t>
        </is>
      </c>
      <c r="G275" s="4" t="inlineStr">
        <is>
          <t>CHEQUE</t>
        </is>
      </c>
      <c r="H275" s="4" t="inlineStr">
        <is>
          <t>TRANSFERENCIA</t>
        </is>
      </c>
      <c r="I275" s="101" t="n"/>
      <c r="J275" s="101" t="n"/>
    </row>
    <row r="276">
      <c r="A276" s="5" t="inlineStr">
        <is>
          <t>CCAJ-LP08/24/23</t>
        </is>
      </c>
      <c r="B276" s="6" t="n">
        <v>44957.7453475</v>
      </c>
      <c r="C276" s="5" t="inlineStr">
        <is>
          <t>199 IBANA SOLIZ CUENTAS</t>
        </is>
      </c>
      <c r="D276" s="10" t="n"/>
      <c r="E276" s="8" t="n"/>
      <c r="F276" s="9" t="n">
        <v>3319.94</v>
      </c>
      <c r="I276" s="10" t="inlineStr">
        <is>
          <t>EFECTIVO</t>
        </is>
      </c>
      <c r="J276" s="8" t="inlineStr">
        <is>
          <t>199 IBANA SOLIZ CUENTAS</t>
        </is>
      </c>
    </row>
    <row r="277">
      <c r="A277" s="5" t="inlineStr">
        <is>
          <t>CCAJ-LP08/24/23</t>
        </is>
      </c>
      <c r="B277" s="6" t="n">
        <v>44957.7453475</v>
      </c>
      <c r="C277" s="5" t="inlineStr">
        <is>
          <t>199 IBANA SOLIZ CUENTAS</t>
        </is>
      </c>
      <c r="D277" s="10" t="n"/>
      <c r="E277" s="8" t="n"/>
      <c r="H277" s="9" t="n">
        <v>3718.16</v>
      </c>
      <c r="I277" s="5" t="inlineStr">
        <is>
          <t>TARJETA DE DÉBITO/CRÉDITO</t>
        </is>
      </c>
      <c r="J277" s="8" t="inlineStr">
        <is>
          <t>199 IBANA SOLIZ CUENTAS</t>
        </is>
      </c>
    </row>
    <row r="278">
      <c r="A278" s="5" t="inlineStr">
        <is>
          <t>CCAJ-LP08/24/23</t>
        </is>
      </c>
      <c r="B278" s="6" t="n">
        <v>44957.7453475</v>
      </c>
      <c r="C278" s="5" t="inlineStr">
        <is>
          <t>199 IBANA SOLIZ CUENTAS</t>
        </is>
      </c>
      <c r="D278" s="10" t="n"/>
      <c r="E278" s="8" t="n"/>
      <c r="H278" s="9" t="n">
        <v>327</v>
      </c>
      <c r="I278" s="10" t="inlineStr">
        <is>
          <t>CÓDIGO QR</t>
        </is>
      </c>
      <c r="J278" s="8" t="inlineStr">
        <is>
          <t>199 IBANA SOLIZ CUENTAS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F279" s="79" t="n"/>
      <c r="G279" s="9" t="n"/>
      <c r="I279" s="10" t="n"/>
      <c r="J279" s="5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69" t="n">
        <v>112692561</v>
      </c>
      <c r="E280" s="14" t="n">
        <v>112692794</v>
      </c>
      <c r="G280" s="9" t="n"/>
      <c r="I280" s="10" t="n"/>
      <c r="J280" s="5" t="n"/>
    </row>
    <row r="281">
      <c r="A281" s="5" t="n"/>
      <c r="B281" s="6" t="n"/>
      <c r="C281" s="5" t="n"/>
      <c r="D281" s="81" t="inlineStr">
        <is>
          <t>BOOT</t>
        </is>
      </c>
      <c r="E281" s="8" t="n"/>
      <c r="G281" s="9" t="n"/>
      <c r="I281" s="10" t="n"/>
      <c r="J281" s="5" t="n"/>
    </row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01/02/2023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8" t="inlineStr">
        <is>
          <t>Cierre Caja</t>
        </is>
      </c>
      <c r="B285" s="98" t="inlineStr">
        <is>
          <t>Fecha</t>
        </is>
      </c>
      <c r="C285" s="98" t="inlineStr">
        <is>
          <t>Cajero</t>
        </is>
      </c>
      <c r="D285" s="98" t="inlineStr">
        <is>
          <t>Nro Voucher</t>
        </is>
      </c>
      <c r="E285" s="98" t="inlineStr">
        <is>
          <t>Nro Cuenta</t>
        </is>
      </c>
      <c r="F285" s="98" t="inlineStr">
        <is>
          <t>Tipo Ingreso</t>
        </is>
      </c>
      <c r="G285" s="99" t="n"/>
      <c r="H285" s="100" t="n"/>
      <c r="I285" s="98" t="inlineStr">
        <is>
          <t>TIPO DE INGRESO</t>
        </is>
      </c>
      <c r="J285" s="98" t="inlineStr">
        <is>
          <t>Cobrador</t>
        </is>
      </c>
    </row>
    <row r="286">
      <c r="A286" s="101" t="n"/>
      <c r="B286" s="101" t="n"/>
      <c r="C286" s="101" t="n"/>
      <c r="D286" s="101" t="n"/>
      <c r="E286" s="101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101" t="n"/>
      <c r="J286" s="101" t="n"/>
    </row>
    <row r="287">
      <c r="A287" s="5" t="inlineStr">
        <is>
          <t>CCAJ-LP08/25/23</t>
        </is>
      </c>
      <c r="B287" s="6" t="n">
        <v>44958.79188969907</v>
      </c>
      <c r="C287" s="5" t="inlineStr">
        <is>
          <t>199 IBANA SOLIZ CUENTAS</t>
        </is>
      </c>
      <c r="D287" s="7" t="n"/>
      <c r="E287" s="8" t="n"/>
      <c r="F287" s="9" t="n">
        <v>4838.77</v>
      </c>
      <c r="I287" s="10" t="inlineStr">
        <is>
          <t>EFECTIVO</t>
        </is>
      </c>
      <c r="J287" s="8" t="inlineStr">
        <is>
          <t>199 IBANA SOLIZ CUENTAS</t>
        </is>
      </c>
    </row>
    <row r="288">
      <c r="A288" s="5" t="inlineStr">
        <is>
          <t>CCAJ-LP08/25/23</t>
        </is>
      </c>
      <c r="B288" s="6" t="n">
        <v>44958.79188969907</v>
      </c>
      <c r="C288" s="5" t="inlineStr">
        <is>
          <t>199 IBANA SOLIZ CUENTAS</t>
        </is>
      </c>
      <c r="D288" s="7" t="n"/>
      <c r="E288" s="8" t="n"/>
      <c r="H288" s="9" t="n">
        <v>1383.01</v>
      </c>
      <c r="I288" s="5" t="inlineStr">
        <is>
          <t>TARJETA DE DÉBITO/CRÉDITO</t>
        </is>
      </c>
      <c r="J288" s="8" t="inlineStr">
        <is>
          <t>199 IBANA SOLIZ CUENTAS</t>
        </is>
      </c>
    </row>
    <row r="289">
      <c r="A289" s="11" t="inlineStr">
        <is>
          <t>SAP</t>
        </is>
      </c>
      <c r="B289" s="3" t="n"/>
      <c r="C289" s="3" t="n"/>
      <c r="D289" s="7" t="n"/>
      <c r="E289" s="8" t="n"/>
      <c r="F289" s="79" t="n"/>
      <c r="H289" s="9" t="n"/>
      <c r="I289" s="10" t="n"/>
      <c r="J289" s="8" t="n"/>
    </row>
    <row r="290" ht="15.75" customHeight="1">
      <c r="A290" s="13" t="inlineStr">
        <is>
          <t>FECHA</t>
        </is>
      </c>
      <c r="B290" s="13" t="inlineStr">
        <is>
          <t>CIERRE DE CAJA</t>
        </is>
      </c>
      <c r="C290" s="13" t="inlineStr">
        <is>
          <t>IMPORTE</t>
        </is>
      </c>
      <c r="D290" s="69" t="n">
        <v>112695131</v>
      </c>
      <c r="E290" s="14" t="n">
        <v>112695330</v>
      </c>
      <c r="H290" s="9" t="n"/>
      <c r="I290" s="10" t="n"/>
      <c r="J290" s="8" t="n"/>
    </row>
    <row r="291">
      <c r="D291" s="81" t="inlineStr">
        <is>
          <t>BOOT</t>
        </is>
      </c>
    </row>
    <row r="293">
      <c r="A293" s="1" t="inlineStr">
        <is>
          <t>Cierre Caja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3" t="inlineStr">
        <is>
          <t>Del 02/02/2023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98" t="inlineStr">
        <is>
          <t>Cierre Caja</t>
        </is>
      </c>
      <c r="B295" s="98" t="inlineStr">
        <is>
          <t>Fecha</t>
        </is>
      </c>
      <c r="C295" s="98" t="inlineStr">
        <is>
          <t>Cajero</t>
        </is>
      </c>
      <c r="D295" s="98" t="inlineStr">
        <is>
          <t>Nro Voucher</t>
        </is>
      </c>
      <c r="E295" s="98" t="inlineStr">
        <is>
          <t>Nro Cuenta</t>
        </is>
      </c>
      <c r="F295" s="98" t="inlineStr">
        <is>
          <t>Tipo Ingreso</t>
        </is>
      </c>
      <c r="G295" s="99" t="n"/>
      <c r="H295" s="100" t="n"/>
      <c r="I295" s="98" t="inlineStr">
        <is>
          <t>TIPO DE INGRESO</t>
        </is>
      </c>
      <c r="J295" s="98" t="inlineStr">
        <is>
          <t>Cobrador</t>
        </is>
      </c>
    </row>
    <row r="296">
      <c r="A296" s="101" t="n"/>
      <c r="B296" s="101" t="n"/>
      <c r="C296" s="101" t="n"/>
      <c r="D296" s="101" t="n"/>
      <c r="E296" s="101" t="n"/>
      <c r="F296" s="4" t="inlineStr">
        <is>
          <t>EFECTIVO</t>
        </is>
      </c>
      <c r="G296" s="4" t="inlineStr">
        <is>
          <t>CHEQUE</t>
        </is>
      </c>
      <c r="H296" s="4" t="inlineStr">
        <is>
          <t>TRANSFERENCIA</t>
        </is>
      </c>
      <c r="I296" s="101" t="n"/>
      <c r="J296" s="101" t="n"/>
    </row>
    <row r="297">
      <c r="A297" s="5" t="inlineStr">
        <is>
          <t>CCAJ-LP08/26/23</t>
        </is>
      </c>
      <c r="B297" s="6" t="n">
        <v>44959.79105297453</v>
      </c>
      <c r="C297" s="5" t="inlineStr">
        <is>
          <t>199 IBANA SOLIZ CUENTAS</t>
        </is>
      </c>
      <c r="D297" s="7" t="n"/>
      <c r="E297" s="8" t="n"/>
      <c r="F297" s="9" t="n">
        <v>6526.73</v>
      </c>
      <c r="I297" s="10" t="inlineStr">
        <is>
          <t>EFECTIVO</t>
        </is>
      </c>
      <c r="J297" s="8" t="inlineStr">
        <is>
          <t>199 IBANA SOLIZ CUENTAS</t>
        </is>
      </c>
    </row>
    <row r="298">
      <c r="A298" s="5" t="inlineStr">
        <is>
          <t>CCAJ-LP08/26/23</t>
        </is>
      </c>
      <c r="B298" s="6" t="n">
        <v>44959.79105297453</v>
      </c>
      <c r="C298" s="5" t="inlineStr">
        <is>
          <t>199 IBANA SOLIZ CUENTAS</t>
        </is>
      </c>
      <c r="D298" s="7" t="n"/>
      <c r="E298" s="8" t="n"/>
      <c r="H298" s="9" t="n">
        <v>1516.69</v>
      </c>
      <c r="I298" s="5" t="inlineStr">
        <is>
          <t>TARJETA DE DÉBITO/CRÉDITO</t>
        </is>
      </c>
      <c r="J298" s="8" t="inlineStr">
        <is>
          <t>199 IBANA SOLIZ CUENTAS</t>
        </is>
      </c>
    </row>
    <row r="299">
      <c r="A299" s="11" t="inlineStr">
        <is>
          <t>SAP</t>
        </is>
      </c>
      <c r="B299" s="3" t="n"/>
      <c r="C299" s="3" t="n"/>
      <c r="D299" s="7" t="n"/>
      <c r="E299" s="8" t="n"/>
      <c r="H299" s="9" t="n"/>
      <c r="I299" s="10" t="n"/>
      <c r="J299" s="5" t="n"/>
    </row>
    <row r="300" ht="15.75" customHeight="1">
      <c r="A300" s="13" t="inlineStr">
        <is>
          <t>FECHA</t>
        </is>
      </c>
      <c r="B300" s="13" t="inlineStr">
        <is>
          <t>CIERRE DE CAJA</t>
        </is>
      </c>
      <c r="C300" s="13" t="inlineStr">
        <is>
          <t>IMPORTE</t>
        </is>
      </c>
      <c r="D300" s="69" t="n">
        <v>112723153</v>
      </c>
      <c r="E300" s="14" t="n">
        <v>112728948</v>
      </c>
      <c r="H300" s="9" t="n"/>
      <c r="I300" s="10" t="n"/>
      <c r="J300" s="5" t="n"/>
    </row>
    <row r="301">
      <c r="D301" s="81" t="inlineStr">
        <is>
          <t>BOOT</t>
        </is>
      </c>
    </row>
    <row r="303">
      <c r="A303" s="1" t="inlineStr">
        <is>
          <t>Cierre Caja</t>
        </is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3" t="inlineStr">
        <is>
          <t>Del 03/02/2023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98" t="inlineStr">
        <is>
          <t>Cierre Caja</t>
        </is>
      </c>
      <c r="B305" s="98" t="inlineStr">
        <is>
          <t>Fecha</t>
        </is>
      </c>
      <c r="C305" s="98" t="inlineStr">
        <is>
          <t>Cajero</t>
        </is>
      </c>
      <c r="D305" s="98" t="inlineStr">
        <is>
          <t>Nro Voucher</t>
        </is>
      </c>
      <c r="E305" s="98" t="inlineStr">
        <is>
          <t>Nro Cuenta</t>
        </is>
      </c>
      <c r="F305" s="98" t="inlineStr">
        <is>
          <t>Tipo Ingreso</t>
        </is>
      </c>
      <c r="G305" s="99" t="n"/>
      <c r="H305" s="100" t="n"/>
      <c r="I305" s="98" t="inlineStr">
        <is>
          <t>TIPO DE INGRESO</t>
        </is>
      </c>
      <c r="J305" s="98" t="inlineStr">
        <is>
          <t>Cobrador</t>
        </is>
      </c>
    </row>
    <row r="306">
      <c r="A306" s="101" t="n"/>
      <c r="B306" s="101" t="n"/>
      <c r="C306" s="101" t="n"/>
      <c r="D306" s="101" t="n"/>
      <c r="E306" s="101" t="n"/>
      <c r="F306" s="4" t="inlineStr">
        <is>
          <t>EFECTIVO</t>
        </is>
      </c>
      <c r="G306" s="4" t="inlineStr">
        <is>
          <t>CHEQUE</t>
        </is>
      </c>
      <c r="H306" s="4" t="inlineStr">
        <is>
          <t>TRANSFERENCIA</t>
        </is>
      </c>
      <c r="I306" s="101" t="n"/>
      <c r="J306" s="101" t="n"/>
    </row>
    <row r="307">
      <c r="A307" s="5" t="inlineStr">
        <is>
          <t>CCAJ-LP08/27/23</t>
        </is>
      </c>
      <c r="B307" s="6" t="n">
        <v>44960.79254012732</v>
      </c>
      <c r="C307" s="5" t="inlineStr">
        <is>
          <t>199 IBANA SOLIZ CUENTAS</t>
        </is>
      </c>
      <c r="D307" s="7" t="n"/>
      <c r="E307" s="8" t="n"/>
      <c r="F307" s="9" t="n">
        <v>4918.04</v>
      </c>
      <c r="I307" s="10" t="inlineStr">
        <is>
          <t>EFECTIVO</t>
        </is>
      </c>
      <c r="J307" s="8" t="inlineStr">
        <is>
          <t>199 IBANA SOLIZ CUENTAS</t>
        </is>
      </c>
    </row>
    <row r="308">
      <c r="A308" s="5" t="inlineStr">
        <is>
          <t>CCAJ-LP08/27/23</t>
        </is>
      </c>
      <c r="B308" s="6" t="n">
        <v>44960.79254012732</v>
      </c>
      <c r="C308" s="5" t="inlineStr">
        <is>
          <t>199 IBANA SOLIZ CUENTAS</t>
        </is>
      </c>
      <c r="D308" s="7" t="n"/>
      <c r="E308" s="8" t="n"/>
      <c r="H308" s="9" t="n">
        <v>1673.24</v>
      </c>
      <c r="I308" s="5" t="inlineStr">
        <is>
          <t>TARJETA DE DÉBITO/CRÉDITO</t>
        </is>
      </c>
      <c r="J308" s="8" t="inlineStr">
        <is>
          <t>199 IBANA SOLIZ CUENTAS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H309" s="9" t="n"/>
      <c r="I309" s="10" t="n"/>
      <c r="J309" s="5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69" t="n">
        <v>112723156</v>
      </c>
      <c r="E310" s="14" t="n">
        <v>112728949</v>
      </c>
      <c r="H310" s="9" t="n"/>
      <c r="I310" s="10" t="n"/>
      <c r="J310" s="5" t="n"/>
    </row>
    <row r="311">
      <c r="D311" s="81" t="inlineStr">
        <is>
          <t>BOOT</t>
        </is>
      </c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04/02/2023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98" t="inlineStr">
        <is>
          <t>Cierre Caja</t>
        </is>
      </c>
      <c r="B315" s="98" t="inlineStr">
        <is>
          <t>Fecha</t>
        </is>
      </c>
      <c r="C315" s="98" t="inlineStr">
        <is>
          <t>Cajero</t>
        </is>
      </c>
      <c r="D315" s="98" t="inlineStr">
        <is>
          <t>Nro Voucher</t>
        </is>
      </c>
      <c r="E315" s="98" t="inlineStr">
        <is>
          <t>Nro Cuenta</t>
        </is>
      </c>
      <c r="F315" s="98" t="inlineStr">
        <is>
          <t>Tipo Ingreso</t>
        </is>
      </c>
      <c r="G315" s="99" t="n"/>
      <c r="H315" s="100" t="n"/>
      <c r="I315" s="98" t="inlineStr">
        <is>
          <t>TIPO DE INGRESO</t>
        </is>
      </c>
      <c r="J315" s="98" t="inlineStr">
        <is>
          <t>Cobrador</t>
        </is>
      </c>
    </row>
    <row r="316">
      <c r="A316" s="101" t="n"/>
      <c r="B316" s="101" t="n"/>
      <c r="C316" s="101" t="n"/>
      <c r="D316" s="101" t="n"/>
      <c r="E316" s="101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101" t="n"/>
      <c r="J316" s="101" t="n"/>
    </row>
    <row r="317">
      <c r="A317" s="5" t="inlineStr">
        <is>
          <t>CCAJ-LP08/28/23</t>
        </is>
      </c>
      <c r="B317" s="6" t="n">
        <v>44961.58353635417</v>
      </c>
      <c r="C317" s="5" t="inlineStr">
        <is>
          <t>199 IBANA SOLIZ CUENTAS</t>
        </is>
      </c>
      <c r="D317" s="7" t="n"/>
      <c r="E317" s="8" t="n"/>
      <c r="F317" s="9" t="n">
        <v>4938.24</v>
      </c>
      <c r="I317" s="10" t="inlineStr">
        <is>
          <t>EFECTIVO</t>
        </is>
      </c>
      <c r="J317" s="8" t="inlineStr">
        <is>
          <t>199 IBANA SOLIZ CUENTAS</t>
        </is>
      </c>
    </row>
    <row r="318">
      <c r="A318" s="5" t="inlineStr">
        <is>
          <t>CCAJ-LP08/28/23</t>
        </is>
      </c>
      <c r="B318" s="6" t="n">
        <v>44961.58353635417</v>
      </c>
      <c r="C318" s="5" t="inlineStr">
        <is>
          <t>199 IBANA SOLIZ CUENTAS</t>
        </is>
      </c>
      <c r="D318" s="7" t="n"/>
      <c r="E318" s="8" t="n"/>
      <c r="H318" s="9" t="n">
        <v>808.36</v>
      </c>
      <c r="I318" s="5" t="inlineStr">
        <is>
          <t>TARJETA DE DÉBITO/CRÉDITO</t>
        </is>
      </c>
      <c r="J318" s="8" t="inlineStr">
        <is>
          <t>199 IBANA SOLIZ CUENTAS</t>
        </is>
      </c>
    </row>
    <row r="319">
      <c r="A319" s="11" t="inlineStr">
        <is>
          <t>SAP</t>
        </is>
      </c>
      <c r="B319" s="3" t="n"/>
      <c r="C319" s="3" t="n"/>
      <c r="D319" s="7" t="n"/>
      <c r="E319" s="8" t="n"/>
      <c r="H319" s="9" t="n"/>
      <c r="I319" s="10" t="n"/>
      <c r="J319" s="5" t="n"/>
    </row>
    <row r="320" ht="15.75" customHeight="1">
      <c r="A320" s="13" t="inlineStr">
        <is>
          <t>FECHA</t>
        </is>
      </c>
      <c r="B320" s="13" t="inlineStr">
        <is>
          <t>CIERRE DE CAJA</t>
        </is>
      </c>
      <c r="C320" s="13" t="inlineStr">
        <is>
          <t>IMPORTE</t>
        </is>
      </c>
      <c r="D320" s="69" t="n">
        <v>112728767</v>
      </c>
      <c r="E320" s="14" t="n">
        <v>112728950</v>
      </c>
      <c r="H320" s="9" t="n"/>
      <c r="I320" s="10" t="n"/>
      <c r="J320" s="5" t="n"/>
    </row>
    <row r="321">
      <c r="D321" s="81" t="inlineStr">
        <is>
          <t>BOOT</t>
        </is>
      </c>
    </row>
    <row r="323">
      <c r="A323" s="1" t="inlineStr">
        <is>
          <t>Cierre Caja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3" t="inlineStr">
        <is>
          <t>Del 06/02/2023</t>
        </is>
      </c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98" t="inlineStr">
        <is>
          <t>Cierre Caja</t>
        </is>
      </c>
      <c r="B325" s="98" t="inlineStr">
        <is>
          <t>Fecha</t>
        </is>
      </c>
      <c r="C325" s="98" t="inlineStr">
        <is>
          <t>Cajero</t>
        </is>
      </c>
      <c r="D325" s="98" t="inlineStr">
        <is>
          <t>Nro Voucher</t>
        </is>
      </c>
      <c r="E325" s="98" t="inlineStr">
        <is>
          <t>Nro Cuenta</t>
        </is>
      </c>
      <c r="F325" s="98" t="inlineStr">
        <is>
          <t>Tipo Ingreso</t>
        </is>
      </c>
      <c r="G325" s="99" t="n"/>
      <c r="H325" s="100" t="n"/>
      <c r="I325" s="98" t="inlineStr">
        <is>
          <t>TIPO DE INGRESO</t>
        </is>
      </c>
      <c r="J325" s="98" t="inlineStr">
        <is>
          <t>Cobrador</t>
        </is>
      </c>
    </row>
    <row r="326">
      <c r="A326" s="101" t="n"/>
      <c r="B326" s="101" t="n"/>
      <c r="C326" s="101" t="n"/>
      <c r="D326" s="101" t="n"/>
      <c r="E326" s="101" t="n"/>
      <c r="F326" s="4" t="inlineStr">
        <is>
          <t>EFECTIVO</t>
        </is>
      </c>
      <c r="G326" s="4" t="inlineStr">
        <is>
          <t>CHEQUE</t>
        </is>
      </c>
      <c r="H326" s="4" t="inlineStr">
        <is>
          <t>TRANSFERENCIA</t>
        </is>
      </c>
      <c r="I326" s="101" t="n"/>
      <c r="J326" s="101" t="n"/>
    </row>
    <row r="327">
      <c r="A327" s="5" t="inlineStr">
        <is>
          <t>CCAJ-LP08/29/23</t>
        </is>
      </c>
      <c r="B327" s="6" t="n">
        <v>44963.79314711806</v>
      </c>
      <c r="C327" s="5" t="inlineStr">
        <is>
          <t>199 IBANA SOLIZ CUENTAS</t>
        </is>
      </c>
      <c r="D327" s="7" t="n"/>
      <c r="E327" s="8" t="n"/>
      <c r="F327" s="9" t="n">
        <v>4690.71</v>
      </c>
      <c r="I327" s="10" t="inlineStr">
        <is>
          <t>EFECTIVO</t>
        </is>
      </c>
      <c r="J327" s="8" t="inlineStr">
        <is>
          <t>199 IBANA SOLIZ CUENTAS</t>
        </is>
      </c>
    </row>
    <row r="328">
      <c r="A328" s="5" t="inlineStr">
        <is>
          <t>CCAJ-LP08/29/23</t>
        </is>
      </c>
      <c r="B328" s="6" t="n">
        <v>44963.79314711806</v>
      </c>
      <c r="C328" s="5" t="inlineStr">
        <is>
          <t>199 IBANA SOLIZ CUENTAS</t>
        </is>
      </c>
      <c r="D328" s="7" t="n"/>
      <c r="E328" s="8" t="n"/>
      <c r="H328" s="9" t="n">
        <v>2713.26</v>
      </c>
      <c r="I328" s="5" t="inlineStr">
        <is>
          <t>TARJETA DE DÉBITO/CRÉDITO</t>
        </is>
      </c>
      <c r="J328" s="8" t="inlineStr">
        <is>
          <t>199 IBANA SOLIZ CUENTAS</t>
        </is>
      </c>
    </row>
    <row r="329">
      <c r="A329" s="11" t="inlineStr">
        <is>
          <t>SAP</t>
        </is>
      </c>
      <c r="B329" s="3" t="n"/>
      <c r="C329" s="3" t="n"/>
      <c r="D329" s="7" t="n"/>
      <c r="E329" s="8" t="n"/>
      <c r="H329" s="9" t="n"/>
      <c r="I329" s="10" t="n"/>
      <c r="J329" s="5" t="n"/>
    </row>
    <row r="330">
      <c r="A330" s="13" t="inlineStr">
        <is>
          <t>FECHA</t>
        </is>
      </c>
      <c r="B330" s="13" t="inlineStr">
        <is>
          <t>CIERRE DE CAJA</t>
        </is>
      </c>
      <c r="C330" s="13" t="inlineStr">
        <is>
          <t>IMPORTE</t>
        </is>
      </c>
      <c r="D330" s="7" t="n"/>
      <c r="E330" s="8" t="n"/>
      <c r="H330" s="9" t="n"/>
      <c r="I330" s="10" t="n"/>
      <c r="J330" s="5" t="n"/>
    </row>
  </sheetData>
  <mergeCells count="256">
    <mergeCell ref="I305:I306"/>
    <mergeCell ref="J305:J306"/>
    <mergeCell ref="A305:A306"/>
    <mergeCell ref="B305:B306"/>
    <mergeCell ref="C305:C306"/>
    <mergeCell ref="D305:D306"/>
    <mergeCell ref="E305:E306"/>
    <mergeCell ref="F305:H305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J295:J296"/>
    <mergeCell ref="A295:A296"/>
    <mergeCell ref="B295:B296"/>
    <mergeCell ref="D295:D296"/>
    <mergeCell ref="E295:E296"/>
    <mergeCell ref="F295:H295"/>
    <mergeCell ref="I295:I296"/>
    <mergeCell ref="C295:C296"/>
    <mergeCell ref="I262:I263"/>
    <mergeCell ref="J262:J263"/>
    <mergeCell ref="A262:A263"/>
    <mergeCell ref="B262:B263"/>
    <mergeCell ref="C262:C263"/>
    <mergeCell ref="D262:D263"/>
    <mergeCell ref="E262:E263"/>
    <mergeCell ref="F262:H262"/>
    <mergeCell ref="I241:I242"/>
    <mergeCell ref="J241:J242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A241:A242"/>
    <mergeCell ref="B241:B242"/>
    <mergeCell ref="C241:C242"/>
    <mergeCell ref="D241:D242"/>
    <mergeCell ref="E241:E242"/>
    <mergeCell ref="F241:H241"/>
    <mergeCell ref="A199:A200"/>
    <mergeCell ref="B199:B200"/>
    <mergeCell ref="C199:C200"/>
    <mergeCell ref="D199:D200"/>
    <mergeCell ref="E199:E200"/>
    <mergeCell ref="F199:H199"/>
    <mergeCell ref="I199:I200"/>
    <mergeCell ref="J199:J200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I208:I209"/>
    <mergeCell ref="J208:J209"/>
    <mergeCell ref="A208:A209"/>
    <mergeCell ref="B208:B209"/>
    <mergeCell ref="C208:C209"/>
    <mergeCell ref="D208:D209"/>
    <mergeCell ref="E208:E209"/>
    <mergeCell ref="F208:H208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I96:I97"/>
    <mergeCell ref="J96:J97"/>
    <mergeCell ref="A96:A97"/>
    <mergeCell ref="B96:B97"/>
    <mergeCell ref="C96:C97"/>
    <mergeCell ref="D96:D97"/>
    <mergeCell ref="E96:E97"/>
    <mergeCell ref="F96:H96"/>
    <mergeCell ref="I137:I138"/>
    <mergeCell ref="J137:J138"/>
    <mergeCell ref="A137:A138"/>
    <mergeCell ref="B137:B138"/>
    <mergeCell ref="C137:C138"/>
    <mergeCell ref="D137:D138"/>
    <mergeCell ref="E137:E138"/>
    <mergeCell ref="F137:H137"/>
    <mergeCell ref="I106:I107"/>
    <mergeCell ref="J106:J107"/>
    <mergeCell ref="A106:A107"/>
    <mergeCell ref="B106:B107"/>
    <mergeCell ref="C106:C107"/>
    <mergeCell ref="D106:D107"/>
    <mergeCell ref="E106:E107"/>
    <mergeCell ref="F106:H106"/>
    <mergeCell ref="I3:I4"/>
    <mergeCell ref="J3:J4"/>
    <mergeCell ref="I23:I24"/>
    <mergeCell ref="J23:J24"/>
    <mergeCell ref="A23:A24"/>
    <mergeCell ref="B23:B24"/>
    <mergeCell ref="C23:C24"/>
    <mergeCell ref="D23:D24"/>
    <mergeCell ref="E23:E24"/>
    <mergeCell ref="F23:H23"/>
    <mergeCell ref="A3:A4"/>
    <mergeCell ref="B3:B4"/>
    <mergeCell ref="C3:C4"/>
    <mergeCell ref="D3:D4"/>
    <mergeCell ref="E3:E4"/>
    <mergeCell ref="F3:H3"/>
    <mergeCell ref="F45:H45"/>
    <mergeCell ref="I45:I46"/>
    <mergeCell ref="J45:J46"/>
    <mergeCell ref="A45:A46"/>
    <mergeCell ref="B45:B46"/>
    <mergeCell ref="C45:C46"/>
    <mergeCell ref="D45:D46"/>
    <mergeCell ref="E45:E46"/>
    <mergeCell ref="I14:I15"/>
    <mergeCell ref="J14:J15"/>
    <mergeCell ref="A14:A15"/>
    <mergeCell ref="B14:B15"/>
    <mergeCell ref="C14:C15"/>
    <mergeCell ref="D14:D15"/>
    <mergeCell ref="E14:E15"/>
    <mergeCell ref="F14:H14"/>
    <mergeCell ref="E34:E35"/>
    <mergeCell ref="F34:H34"/>
    <mergeCell ref="I34:I35"/>
    <mergeCell ref="J34:J35"/>
    <mergeCell ref="A34:A35"/>
    <mergeCell ref="B34:B35"/>
    <mergeCell ref="C34:C35"/>
    <mergeCell ref="D34:D35"/>
    <mergeCell ref="I55:I56"/>
    <mergeCell ref="J55:J56"/>
    <mergeCell ref="A55:A56"/>
    <mergeCell ref="B55:B56"/>
    <mergeCell ref="C55:C56"/>
    <mergeCell ref="D55:D56"/>
    <mergeCell ref="E55:E56"/>
    <mergeCell ref="F55:H55"/>
    <mergeCell ref="I65:I66"/>
    <mergeCell ref="J65:J66"/>
    <mergeCell ref="A65:A66"/>
    <mergeCell ref="B65:B66"/>
    <mergeCell ref="C65:C66"/>
    <mergeCell ref="D65:D66"/>
    <mergeCell ref="E65:E66"/>
    <mergeCell ref="F65:H65"/>
    <mergeCell ref="I75:I76"/>
    <mergeCell ref="J75:J76"/>
    <mergeCell ref="A75:A76"/>
    <mergeCell ref="B75:B76"/>
    <mergeCell ref="C75:C76"/>
    <mergeCell ref="D75:D76"/>
    <mergeCell ref="E75:E76"/>
    <mergeCell ref="F75:H75"/>
    <mergeCell ref="E86:E87"/>
    <mergeCell ref="F86:H86"/>
    <mergeCell ref="I86:I87"/>
    <mergeCell ref="J86:J87"/>
    <mergeCell ref="A86:A87"/>
    <mergeCell ref="B86:B87"/>
    <mergeCell ref="C86:C87"/>
    <mergeCell ref="D86:D87"/>
    <mergeCell ref="I157:I158"/>
    <mergeCell ref="J157:J158"/>
    <mergeCell ref="A157:A158"/>
    <mergeCell ref="B157:B158"/>
    <mergeCell ref="C157:C158"/>
    <mergeCell ref="D157:D158"/>
    <mergeCell ref="E157:E158"/>
    <mergeCell ref="F157:H157"/>
    <mergeCell ref="A116:A117"/>
    <mergeCell ref="B116:B117"/>
    <mergeCell ref="C116:C117"/>
    <mergeCell ref="D116:D117"/>
    <mergeCell ref="E116:E117"/>
    <mergeCell ref="F127:H127"/>
    <mergeCell ref="I127:I128"/>
    <mergeCell ref="J127:J128"/>
    <mergeCell ref="I116:I117"/>
    <mergeCell ref="J116:J117"/>
    <mergeCell ref="F116:H116"/>
    <mergeCell ref="A127:A128"/>
    <mergeCell ref="B127:B128"/>
    <mergeCell ref="C127:C128"/>
    <mergeCell ref="D127:D128"/>
    <mergeCell ref="E127:E128"/>
    <mergeCell ref="I274:I275"/>
    <mergeCell ref="J274:J275"/>
    <mergeCell ref="A274:A275"/>
    <mergeCell ref="B274:B275"/>
    <mergeCell ref="C274:C275"/>
    <mergeCell ref="D274:D275"/>
    <mergeCell ref="E274:E275"/>
    <mergeCell ref="F274:H274"/>
    <mergeCell ref="I147:I148"/>
    <mergeCell ref="J147:J148"/>
    <mergeCell ref="A147:A148"/>
    <mergeCell ref="B147:B148"/>
    <mergeCell ref="C147:C148"/>
    <mergeCell ref="D147:D148"/>
    <mergeCell ref="E147:E148"/>
    <mergeCell ref="F147:H147"/>
    <mergeCell ref="I167:I168"/>
    <mergeCell ref="J167:J168"/>
    <mergeCell ref="A167:A168"/>
    <mergeCell ref="B167:B168"/>
    <mergeCell ref="C167:C168"/>
    <mergeCell ref="D167:D168"/>
    <mergeCell ref="E167:E168"/>
    <mergeCell ref="F167:H167"/>
    <mergeCell ref="I325:I326"/>
    <mergeCell ref="J325:J326"/>
    <mergeCell ref="A325:A326"/>
    <mergeCell ref="B325:B326"/>
    <mergeCell ref="C325:C326"/>
    <mergeCell ref="D325:D326"/>
    <mergeCell ref="E325:E326"/>
    <mergeCell ref="F325:H325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85:A286"/>
    <mergeCell ref="B285:B286"/>
    <mergeCell ref="C285:C286"/>
    <mergeCell ref="D285:D286"/>
    <mergeCell ref="E285:E286"/>
    <mergeCell ref="F285:H285"/>
    <mergeCell ref="I285:I286"/>
    <mergeCell ref="J285:J286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0"/>
  <sheetViews>
    <sheetView topLeftCell="A279" workbookViewId="0">
      <selection activeCell="D289" sqref="D2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CCAJ-PT18/301/22</t>
        </is>
      </c>
      <c r="B5" s="6" t="n">
        <v>44926.67506665509</v>
      </c>
      <c r="C5" s="5" t="inlineStr">
        <is>
          <t>3344 GUNNAR VICTOR PORTUGAL MURGUIA</t>
        </is>
      </c>
      <c r="D5" s="7" t="n"/>
      <c r="E5" s="8" t="n"/>
      <c r="F5" s="9" t="n">
        <v>3166.11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112517560</v>
      </c>
      <c r="E7" s="14" t="n">
        <v>112517744</v>
      </c>
      <c r="H7" s="9" t="n"/>
      <c r="I7" s="10" t="n"/>
      <c r="J7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8" t="inlineStr">
        <is>
          <t>Cierre Caja</t>
        </is>
      </c>
      <c r="B12" s="98" t="inlineStr">
        <is>
          <t>Fecha</t>
        </is>
      </c>
      <c r="C12" s="98" t="inlineStr">
        <is>
          <t>Cajero</t>
        </is>
      </c>
      <c r="D12" s="98" t="inlineStr">
        <is>
          <t>Nro Voucher</t>
        </is>
      </c>
      <c r="E12" s="98" t="inlineStr">
        <is>
          <t>Nro Cuenta</t>
        </is>
      </c>
      <c r="F12" s="98" t="inlineStr">
        <is>
          <t>Tipo Ingreso</t>
        </is>
      </c>
      <c r="G12" s="99" t="n"/>
      <c r="H12" s="100" t="n"/>
      <c r="I12" s="98" t="inlineStr">
        <is>
          <t>TIPO DE INGRESO</t>
        </is>
      </c>
      <c r="J12" s="98" t="inlineStr">
        <is>
          <t>Cobrador</t>
        </is>
      </c>
    </row>
    <row r="13">
      <c r="A13" s="101" t="n"/>
      <c r="B13" s="101" t="n"/>
      <c r="C13" s="101" t="n"/>
      <c r="D13" s="101" t="n"/>
      <c r="E13" s="101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101" t="n"/>
      <c r="J13" s="101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8" t="inlineStr">
        <is>
          <t>Cierre Caja</t>
        </is>
      </c>
      <c r="B21" s="98" t="inlineStr">
        <is>
          <t>Fecha</t>
        </is>
      </c>
      <c r="C21" s="98" t="inlineStr">
        <is>
          <t>Cajero</t>
        </is>
      </c>
      <c r="D21" s="98" t="inlineStr">
        <is>
          <t>Nro Voucher</t>
        </is>
      </c>
      <c r="E21" s="98" t="inlineStr">
        <is>
          <t>Nro Cuenta</t>
        </is>
      </c>
      <c r="F21" s="98" t="inlineStr">
        <is>
          <t>Tipo Ingreso</t>
        </is>
      </c>
      <c r="G21" s="99" t="n"/>
      <c r="H21" s="100" t="n"/>
      <c r="I21" s="98" t="inlineStr">
        <is>
          <t>TIPO DE INGRESO</t>
        </is>
      </c>
      <c r="J21" s="98" t="inlineStr">
        <is>
          <t>Cobrador</t>
        </is>
      </c>
    </row>
    <row r="22">
      <c r="A22" s="101" t="n"/>
      <c r="B22" s="101" t="n"/>
      <c r="C22" s="101" t="n"/>
      <c r="D22" s="101" t="n"/>
      <c r="E22" s="101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101" t="n"/>
      <c r="J22" s="101" t="n"/>
    </row>
    <row r="23">
      <c r="A23" s="5" t="inlineStr">
        <is>
          <t>CCAJ-PT18/1/23</t>
        </is>
      </c>
      <c r="B23" s="6" t="n">
        <v>44929.7545387963</v>
      </c>
      <c r="C23" s="5" t="inlineStr">
        <is>
          <t>3344 GUNNAR VICTOR PORTUGAL MURGUIA</t>
        </is>
      </c>
      <c r="D23" s="7" t="n"/>
      <c r="E23" s="8" t="n"/>
      <c r="F23" s="9" t="n">
        <v>3152.71</v>
      </c>
      <c r="I23" s="10" t="inlineStr">
        <is>
          <t>EFECTIVO</t>
        </is>
      </c>
      <c r="J23" s="5" t="inlineStr">
        <is>
          <t>3344 GUNNAR VICTOR PORTUGAL MURGUIA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112519036</v>
      </c>
      <c r="E25" s="14" t="n">
        <v>112519180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8" t="inlineStr">
        <is>
          <t>Cierre Caja</t>
        </is>
      </c>
      <c r="B30" s="98" t="inlineStr">
        <is>
          <t>Fecha</t>
        </is>
      </c>
      <c r="C30" s="98" t="inlineStr">
        <is>
          <t>Cajero</t>
        </is>
      </c>
      <c r="D30" s="98" t="inlineStr">
        <is>
          <t>Nro Voucher</t>
        </is>
      </c>
      <c r="E30" s="98" t="inlineStr">
        <is>
          <t>Nro Cuenta</t>
        </is>
      </c>
      <c r="F30" s="98" t="inlineStr">
        <is>
          <t>Tipo Ingreso</t>
        </is>
      </c>
      <c r="G30" s="99" t="n"/>
      <c r="H30" s="100" t="n"/>
      <c r="I30" s="98" t="inlineStr">
        <is>
          <t>TIPO DE INGRESO</t>
        </is>
      </c>
      <c r="J30" s="98" t="inlineStr">
        <is>
          <t>Cobrador</t>
        </is>
      </c>
    </row>
    <row r="31">
      <c r="A31" s="101" t="n"/>
      <c r="B31" s="101" t="n"/>
      <c r="C31" s="101" t="n"/>
      <c r="D31" s="101" t="n"/>
      <c r="E31" s="101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101" t="n"/>
      <c r="J31" s="101" t="n"/>
    </row>
    <row r="32">
      <c r="A32" s="5" t="inlineStr">
        <is>
          <t>CCAJ-PT18/2/23</t>
        </is>
      </c>
      <c r="B32" s="6" t="n">
        <v>44930.75734150463</v>
      </c>
      <c r="C32" s="5" t="inlineStr">
        <is>
          <t>3344 GUNNAR VICTOR PORTUGAL MURGUIA</t>
        </is>
      </c>
      <c r="D32" s="7" t="n"/>
      <c r="E32" s="8" t="n"/>
      <c r="F32" s="9" t="n">
        <v>3909.21</v>
      </c>
      <c r="I32" s="10" t="inlineStr">
        <is>
          <t>EFECTIVO</t>
        </is>
      </c>
      <c r="J32" s="5" t="inlineStr">
        <is>
          <t>3344 GUNNAR VICTOR PORTUGAL MURGUIA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112521220</v>
      </c>
      <c r="E34" s="14" t="n">
        <v>112521419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8" t="inlineStr">
        <is>
          <t>Cierre Caja</t>
        </is>
      </c>
      <c r="B39" s="98" t="inlineStr">
        <is>
          <t>Fecha</t>
        </is>
      </c>
      <c r="C39" s="98" t="inlineStr">
        <is>
          <t>Cajero</t>
        </is>
      </c>
      <c r="D39" s="98" t="inlineStr">
        <is>
          <t>Nro Voucher</t>
        </is>
      </c>
      <c r="E39" s="98" t="inlineStr">
        <is>
          <t>Nro Cuenta</t>
        </is>
      </c>
      <c r="F39" s="98" t="inlineStr">
        <is>
          <t>Tipo Ingreso</t>
        </is>
      </c>
      <c r="G39" s="99" t="n"/>
      <c r="H39" s="100" t="n"/>
      <c r="I39" s="98" t="inlineStr">
        <is>
          <t>TIPO DE INGRESO</t>
        </is>
      </c>
      <c r="J39" s="98" t="inlineStr">
        <is>
          <t>Cobrador</t>
        </is>
      </c>
    </row>
    <row r="40">
      <c r="A40" s="101" t="n"/>
      <c r="B40" s="101" t="n"/>
      <c r="C40" s="101" t="n"/>
      <c r="D40" s="101" t="n"/>
      <c r="E40" s="101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101" t="n"/>
      <c r="J40" s="101" t="n"/>
    </row>
    <row r="41">
      <c r="A41" s="5" t="inlineStr">
        <is>
          <t>CCAJ-PT18/3/23</t>
        </is>
      </c>
      <c r="B41" s="6" t="n">
        <v>44931.75219236111</v>
      </c>
      <c r="C41" s="5" t="inlineStr">
        <is>
          <t>3344 GUNNAR VICTOR PORTUGAL MURGUIA</t>
        </is>
      </c>
      <c r="D41" s="7" t="n"/>
      <c r="E41" s="8" t="n"/>
      <c r="F41" s="9" t="n">
        <v>6185.9</v>
      </c>
      <c r="I41" s="10" t="inlineStr">
        <is>
          <t>EFECTIVO</t>
        </is>
      </c>
      <c r="J41" s="5" t="inlineStr">
        <is>
          <t>3344 GUNNAR VICTOR PORTUGAL MURGUIA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112545572</v>
      </c>
      <c r="E43" s="14" t="n">
        <v>112556955</v>
      </c>
      <c r="H43" s="9" t="n"/>
      <c r="I43" s="10" t="n"/>
      <c r="J43" s="5" t="n"/>
    </row>
    <row r="44">
      <c r="A44" s="5" t="n"/>
      <c r="B44" s="6" t="n"/>
      <c r="C44" s="5" t="n"/>
      <c r="D44" s="7" t="n"/>
      <c r="E44" s="8" t="n"/>
      <c r="H44" s="9" t="n"/>
      <c r="I44" s="10" t="n"/>
      <c r="J44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8" t="inlineStr">
        <is>
          <t>Cierre Caja</t>
        </is>
      </c>
      <c r="B48" s="98" t="inlineStr">
        <is>
          <t>Fecha</t>
        </is>
      </c>
      <c r="C48" s="98" t="inlineStr">
        <is>
          <t>Cajero</t>
        </is>
      </c>
      <c r="D48" s="98" t="inlineStr">
        <is>
          <t>Nro Voucher</t>
        </is>
      </c>
      <c r="E48" s="98" t="inlineStr">
        <is>
          <t>Nro Cuenta</t>
        </is>
      </c>
      <c r="F48" s="98" t="inlineStr">
        <is>
          <t>Tipo Ingreso</t>
        </is>
      </c>
      <c r="G48" s="99" t="n"/>
      <c r="H48" s="100" t="n"/>
      <c r="I48" s="98" t="inlineStr">
        <is>
          <t>TIPO DE INGRESO</t>
        </is>
      </c>
      <c r="J48" s="98" t="inlineStr">
        <is>
          <t>Cobrador</t>
        </is>
      </c>
    </row>
    <row r="49">
      <c r="A49" s="101" t="n"/>
      <c r="B49" s="101" t="n"/>
      <c r="C49" s="101" t="n"/>
      <c r="D49" s="101" t="n"/>
      <c r="E49" s="101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101" t="n"/>
      <c r="J49" s="101" t="n"/>
    </row>
    <row r="50">
      <c r="A50" s="5" t="inlineStr">
        <is>
          <t>CCAJ-PT18/4/23</t>
        </is>
      </c>
      <c r="B50" s="6" t="n">
        <v>44932.75275166667</v>
      </c>
      <c r="C50" s="5" t="inlineStr">
        <is>
          <t>3344 GUNNAR VICTOR PORTUGAL MURGUIA</t>
        </is>
      </c>
      <c r="D50" s="7" t="n"/>
      <c r="E50" s="8" t="n"/>
      <c r="F50" s="9" t="n">
        <v>5246.42</v>
      </c>
      <c r="I50" s="10" t="inlineStr">
        <is>
          <t>EFECTIVO</t>
        </is>
      </c>
      <c r="J50" s="5" t="inlineStr">
        <is>
          <t>3344 GUNNAR VICTOR PORTUGAL MURGUIA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112545859</v>
      </c>
      <c r="E52" s="14" t="n">
        <v>112556956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8" t="inlineStr">
        <is>
          <t>Cierre Caja</t>
        </is>
      </c>
      <c r="B57" s="98" t="inlineStr">
        <is>
          <t>Fecha</t>
        </is>
      </c>
      <c r="C57" s="98" t="inlineStr">
        <is>
          <t>Cajero</t>
        </is>
      </c>
      <c r="D57" s="98" t="inlineStr">
        <is>
          <t>Nro Voucher</t>
        </is>
      </c>
      <c r="E57" s="98" t="inlineStr">
        <is>
          <t>Nro Cuenta</t>
        </is>
      </c>
      <c r="F57" s="98" t="inlineStr">
        <is>
          <t>Tipo Ingreso</t>
        </is>
      </c>
      <c r="G57" s="99" t="n"/>
      <c r="H57" s="100" t="n"/>
      <c r="I57" s="98" t="inlineStr">
        <is>
          <t>TIPO DE INGRESO</t>
        </is>
      </c>
      <c r="J57" s="98" t="inlineStr">
        <is>
          <t>Cobrador</t>
        </is>
      </c>
    </row>
    <row r="58">
      <c r="A58" s="101" t="n"/>
      <c r="B58" s="101" t="n"/>
      <c r="C58" s="101" t="n"/>
      <c r="D58" s="101" t="n"/>
      <c r="E58" s="101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101" t="n"/>
      <c r="J58" s="101" t="n"/>
    </row>
    <row r="59">
      <c r="A59" s="5" t="inlineStr">
        <is>
          <t>CCAJ-PT18/5/23</t>
        </is>
      </c>
      <c r="B59" s="6" t="n">
        <v>44933.5556437963</v>
      </c>
      <c r="C59" s="5" t="inlineStr">
        <is>
          <t>3344 GUNNAR VICTOR PORTUGAL MURGUIA</t>
        </is>
      </c>
      <c r="D59" s="7" t="n"/>
      <c r="E59" s="8" t="n"/>
      <c r="F59" s="9" t="n">
        <v>3485.89</v>
      </c>
      <c r="I59" s="10" t="inlineStr">
        <is>
          <t>EFECTIVO</t>
        </is>
      </c>
      <c r="J59" s="5" t="inlineStr">
        <is>
          <t>3344 GUNNAR VICTOR PORTUGAL MURGUIA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112563538</v>
      </c>
      <c r="E61" s="14" t="n">
        <v>112563609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8" t="inlineStr">
        <is>
          <t>Cierre Caja</t>
        </is>
      </c>
      <c r="B66" s="98" t="inlineStr">
        <is>
          <t>Fecha</t>
        </is>
      </c>
      <c r="C66" s="98" t="inlineStr">
        <is>
          <t>Cajero</t>
        </is>
      </c>
      <c r="D66" s="98" t="inlineStr">
        <is>
          <t>Nro Voucher</t>
        </is>
      </c>
      <c r="E66" s="98" t="inlineStr">
        <is>
          <t>Nro Cuenta</t>
        </is>
      </c>
      <c r="F66" s="98" t="inlineStr">
        <is>
          <t>Tipo Ingreso</t>
        </is>
      </c>
      <c r="G66" s="99" t="n"/>
      <c r="H66" s="100" t="n"/>
      <c r="I66" s="98" t="inlineStr">
        <is>
          <t>TIPO DE INGRESO</t>
        </is>
      </c>
      <c r="J66" s="98" t="inlineStr">
        <is>
          <t>Cobrador</t>
        </is>
      </c>
    </row>
    <row r="67">
      <c r="A67" s="101" t="n"/>
      <c r="B67" s="101" t="n"/>
      <c r="C67" s="101" t="n"/>
      <c r="D67" s="101" t="n"/>
      <c r="E67" s="101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101" t="n"/>
      <c r="J67" s="101" t="n"/>
    </row>
    <row r="68">
      <c r="A68" s="5" t="inlineStr">
        <is>
          <t>CCAJ-PT18/6/23</t>
        </is>
      </c>
      <c r="B68" s="6" t="n">
        <v>44935.76207797453</v>
      </c>
      <c r="C68" s="5" t="inlineStr">
        <is>
          <t>3344 GUNNAR VICTOR PORTUGAL MURGUIA</t>
        </is>
      </c>
      <c r="D68" s="7" t="n"/>
      <c r="E68" s="8" t="n"/>
      <c r="F68" s="9" t="n">
        <v>9627.59</v>
      </c>
      <c r="I68" s="10" t="inlineStr">
        <is>
          <t>EFECTIVO</t>
        </is>
      </c>
      <c r="J68" s="5" t="inlineStr">
        <is>
          <t>3344 GUNNAR VICTOR PORTUGAL MURGUIA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112569803</v>
      </c>
      <c r="E70" s="14" t="n">
        <v>112569878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8" t="inlineStr">
        <is>
          <t>Cierre Caja</t>
        </is>
      </c>
      <c r="B75" s="98" t="inlineStr">
        <is>
          <t>Fecha</t>
        </is>
      </c>
      <c r="C75" s="98" t="inlineStr">
        <is>
          <t>Cajero</t>
        </is>
      </c>
      <c r="D75" s="98" t="inlineStr">
        <is>
          <t>Nro Voucher</t>
        </is>
      </c>
      <c r="E75" s="98" t="inlineStr">
        <is>
          <t>Nro Cuenta</t>
        </is>
      </c>
      <c r="F75" s="98" t="inlineStr">
        <is>
          <t>Tipo Ingreso</t>
        </is>
      </c>
      <c r="G75" s="99" t="n"/>
      <c r="H75" s="100" t="n"/>
      <c r="I75" s="98" t="inlineStr">
        <is>
          <t>TIPO DE INGRESO</t>
        </is>
      </c>
      <c r="J75" s="98" t="inlineStr">
        <is>
          <t>Cobrador</t>
        </is>
      </c>
    </row>
    <row r="76">
      <c r="A76" s="101" t="n"/>
      <c r="B76" s="101" t="n"/>
      <c r="C76" s="101" t="n"/>
      <c r="D76" s="101" t="n"/>
      <c r="E76" s="101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101" t="n"/>
      <c r="J76" s="101" t="n"/>
    </row>
    <row r="77">
      <c r="A77" s="5" t="inlineStr">
        <is>
          <t>CCAJ-PT18/7/23</t>
        </is>
      </c>
      <c r="B77" s="6" t="n">
        <v>44936.75282307871</v>
      </c>
      <c r="C77" s="5" t="inlineStr">
        <is>
          <t>3344 GUNNAR VICTOR PORTUGAL MURGUIA</t>
        </is>
      </c>
      <c r="D77" s="7" t="n"/>
      <c r="E77" s="8" t="n"/>
      <c r="F77" s="9" t="n">
        <v>2970.99</v>
      </c>
      <c r="I77" s="10" t="inlineStr">
        <is>
          <t>EFECTIVO</t>
        </is>
      </c>
      <c r="J77" s="5" t="inlineStr">
        <is>
          <t>3344 GUNNAR VICTOR PORTUGAL MURGUIA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28" t="n">
        <v>112576497</v>
      </c>
      <c r="E79" s="14" t="n">
        <v>112576617</v>
      </c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11/01/2022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8" t="inlineStr">
        <is>
          <t>Cierre Caja</t>
        </is>
      </c>
      <c r="B84" s="98" t="inlineStr">
        <is>
          <t>Fecha</t>
        </is>
      </c>
      <c r="C84" s="98" t="inlineStr">
        <is>
          <t>Cajero</t>
        </is>
      </c>
      <c r="D84" s="98" t="inlineStr">
        <is>
          <t>Nro Voucher</t>
        </is>
      </c>
      <c r="E84" s="98" t="inlineStr">
        <is>
          <t>Nro Cuenta</t>
        </is>
      </c>
      <c r="F84" s="98" t="inlineStr">
        <is>
          <t>Tipo Ingreso</t>
        </is>
      </c>
      <c r="G84" s="99" t="n"/>
      <c r="H84" s="100" t="n"/>
      <c r="I84" s="98" t="inlineStr">
        <is>
          <t>TIPO DE INGRESO</t>
        </is>
      </c>
      <c r="J84" s="98" t="inlineStr">
        <is>
          <t>Cobrador</t>
        </is>
      </c>
    </row>
    <row r="85">
      <c r="A85" s="101" t="n"/>
      <c r="B85" s="101" t="n"/>
      <c r="C85" s="101" t="n"/>
      <c r="D85" s="101" t="n"/>
      <c r="E85" s="101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101" t="n"/>
      <c r="J85" s="101" t="n"/>
    </row>
    <row r="86">
      <c r="A86" s="5" t="inlineStr">
        <is>
          <t>CCAJ-PT18/8/23</t>
        </is>
      </c>
      <c r="B86" s="6" t="n">
        <v>44937.75405712963</v>
      </c>
      <c r="C86" s="5" t="inlineStr">
        <is>
          <t>3344 GUNNAR VICTOR PORTUGAL MURGUIA</t>
        </is>
      </c>
      <c r="D86" s="7" t="n"/>
      <c r="E86" s="8" t="n"/>
      <c r="F86" s="9" t="n">
        <v>4543.53</v>
      </c>
      <c r="I86" s="10" t="inlineStr">
        <is>
          <t>EFECTIVO</t>
        </is>
      </c>
      <c r="J86" s="5" t="inlineStr">
        <is>
          <t>3344 GUNNAR VICTOR PORTUGAL MURGUIA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8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112584072</v>
      </c>
      <c r="E88" s="14" t="n">
        <v>112584200</v>
      </c>
      <c r="H88" s="9" t="n"/>
      <c r="I88" s="10" t="n"/>
      <c r="J88" s="8" t="n"/>
    </row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12/01/2022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8" t="inlineStr">
        <is>
          <t>Cierre Caja</t>
        </is>
      </c>
      <c r="B93" s="98" t="inlineStr">
        <is>
          <t>Fecha</t>
        </is>
      </c>
      <c r="C93" s="98" t="inlineStr">
        <is>
          <t>Cajero</t>
        </is>
      </c>
      <c r="D93" s="98" t="inlineStr">
        <is>
          <t>Nro Voucher</t>
        </is>
      </c>
      <c r="E93" s="98" t="inlineStr">
        <is>
          <t>Nro Cuenta</t>
        </is>
      </c>
      <c r="F93" s="98" t="inlineStr">
        <is>
          <t>Tipo Ingreso</t>
        </is>
      </c>
      <c r="G93" s="99" t="n"/>
      <c r="H93" s="100" t="n"/>
      <c r="I93" s="98" t="inlineStr">
        <is>
          <t>TIPO DE INGRESO</t>
        </is>
      </c>
      <c r="J93" s="98" t="inlineStr">
        <is>
          <t>Cobrador</t>
        </is>
      </c>
    </row>
    <row r="94">
      <c r="A94" s="101" t="n"/>
      <c r="B94" s="101" t="n"/>
      <c r="C94" s="101" t="n"/>
      <c r="D94" s="101" t="n"/>
      <c r="E94" s="101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101" t="n"/>
      <c r="J94" s="101" t="n"/>
    </row>
    <row r="95">
      <c r="A95" s="5" t="inlineStr">
        <is>
          <t>CCAJ-PT18/9/23</t>
        </is>
      </c>
      <c r="B95" s="6" t="n">
        <v>44938.75635924769</v>
      </c>
      <c r="C95" s="5" t="inlineStr">
        <is>
          <t>3344 GUNNAR VICTOR PORTUGAL MURGUIA</t>
        </is>
      </c>
      <c r="D95" s="7" t="n"/>
      <c r="E95" s="8" t="n"/>
      <c r="F95" s="9" t="n">
        <v>4967.98</v>
      </c>
      <c r="I95" s="10" t="inlineStr">
        <is>
          <t>EFECTIVO</t>
        </is>
      </c>
      <c r="J95" s="5" t="inlineStr">
        <is>
          <t>3344 GUNNAR VICTOR PORTUGAL MURGUIA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9" t="n"/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28" t="n">
        <v>112587068</v>
      </c>
      <c r="E97" s="14" t="n">
        <v>112587239</v>
      </c>
      <c r="F97" s="9" t="n"/>
      <c r="I97" s="10" t="n"/>
      <c r="J97" s="8" t="n"/>
    </row>
    <row r="98">
      <c r="A98" s="5" t="n"/>
      <c r="B98" s="6" t="n"/>
      <c r="C98" s="5" t="n"/>
      <c r="D98" s="7" t="n"/>
      <c r="E98" s="8" t="n"/>
      <c r="F98" s="9" t="n"/>
      <c r="I98" s="10" t="n"/>
      <c r="J98" s="8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8" t="inlineStr">
        <is>
          <t>Cierre Caja</t>
        </is>
      </c>
      <c r="B102" s="98" t="inlineStr">
        <is>
          <t>Fecha</t>
        </is>
      </c>
      <c r="C102" s="98" t="inlineStr">
        <is>
          <t>Cajero</t>
        </is>
      </c>
      <c r="D102" s="98" t="inlineStr">
        <is>
          <t>Nro Voucher</t>
        </is>
      </c>
      <c r="E102" s="98" t="inlineStr">
        <is>
          <t>Nro Cuenta</t>
        </is>
      </c>
      <c r="F102" s="98" t="inlineStr">
        <is>
          <t>Tipo Ingreso</t>
        </is>
      </c>
      <c r="G102" s="99" t="n"/>
      <c r="H102" s="100" t="n"/>
      <c r="I102" s="98" t="inlineStr">
        <is>
          <t>TIPO DE INGRESO</t>
        </is>
      </c>
      <c r="J102" s="98" t="inlineStr">
        <is>
          <t>Cobrador</t>
        </is>
      </c>
    </row>
    <row r="103">
      <c r="A103" s="101" t="n"/>
      <c r="B103" s="101" t="n"/>
      <c r="C103" s="101" t="n"/>
      <c r="D103" s="101" t="n"/>
      <c r="E103" s="101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101" t="n"/>
      <c r="J103" s="101" t="n"/>
    </row>
    <row r="104">
      <c r="A104" s="5" t="inlineStr">
        <is>
          <t>CCAJ-PT18/10/23</t>
        </is>
      </c>
      <c r="B104" s="6" t="n">
        <v>44939.75655685185</v>
      </c>
      <c r="C104" s="5" t="inlineStr">
        <is>
          <t>3344 GUNNAR VICTOR PORTUGAL MURGUIA</t>
        </is>
      </c>
      <c r="D104" s="7" t="n"/>
      <c r="E104" s="8" t="n"/>
      <c r="F104" s="9" t="n">
        <v>3226.16</v>
      </c>
      <c r="I104" s="10" t="inlineStr">
        <is>
          <t>EFECTIVO</t>
        </is>
      </c>
      <c r="J104" s="5" t="inlineStr">
        <is>
          <t>3344 GUNNAR VICTOR PORTUGAL MURGUIA</t>
        </is>
      </c>
    </row>
    <row r="105">
      <c r="A105" s="5" t="inlineStr">
        <is>
          <t>CCAJ-PT18/10/23</t>
        </is>
      </c>
      <c r="B105" s="6" t="n">
        <v>44939.75655685185</v>
      </c>
      <c r="C105" s="5" t="inlineStr">
        <is>
          <t>3344 GUNNAR VICTOR PORTUGAL MURGUIA</t>
        </is>
      </c>
      <c r="D105" s="7" t="n"/>
      <c r="E105" s="8" t="n"/>
      <c r="H105" s="9" t="n">
        <v>78.09</v>
      </c>
      <c r="I105" s="5" t="inlineStr">
        <is>
          <t>TARJETA DE DÉBITO/CRÉDITO</t>
        </is>
      </c>
      <c r="J105" s="5" t="inlineStr">
        <is>
          <t>3344 GUNNAR VICTOR PORTUGAL MURGUIA</t>
        </is>
      </c>
    </row>
    <row r="106">
      <c r="A106" s="11" t="inlineStr">
        <is>
          <t>SAP</t>
        </is>
      </c>
      <c r="B106" s="3" t="n"/>
      <c r="C106" s="3" t="n"/>
      <c r="D106" s="7" t="n"/>
      <c r="E106" s="8" t="n"/>
      <c r="H106" s="9" t="n"/>
      <c r="I106" s="5" t="n"/>
      <c r="J106" s="8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28" t="n">
        <v>112587073</v>
      </c>
      <c r="E107" s="14" t="n">
        <v>112587240</v>
      </c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5" t="n"/>
      <c r="B109" s="6" t="n"/>
      <c r="C109" s="5" t="n"/>
      <c r="D109" s="7" t="n"/>
      <c r="E109" s="8" t="n"/>
      <c r="H109" s="9" t="n"/>
      <c r="I109" s="5" t="n"/>
      <c r="J109" s="8" t="n"/>
    </row>
    <row r="110">
      <c r="A110" s="1" t="inlineStr">
        <is>
          <t>Cierre Caja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3" t="inlineStr">
        <is>
          <t>Del 14/01/2022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98" t="inlineStr">
        <is>
          <t>Cierre Caja</t>
        </is>
      </c>
      <c r="B112" s="98" t="inlineStr">
        <is>
          <t>Fecha</t>
        </is>
      </c>
      <c r="C112" s="98" t="inlineStr">
        <is>
          <t>Cajero</t>
        </is>
      </c>
      <c r="D112" s="98" t="inlineStr">
        <is>
          <t>Nro Voucher</t>
        </is>
      </c>
      <c r="E112" s="98" t="inlineStr">
        <is>
          <t>Nro Cuenta</t>
        </is>
      </c>
      <c r="F112" s="98" t="inlineStr">
        <is>
          <t>Tipo Ingreso</t>
        </is>
      </c>
      <c r="G112" s="99" t="n"/>
      <c r="H112" s="100" t="n"/>
      <c r="I112" s="98" t="inlineStr">
        <is>
          <t>TIPO DE INGRESO</t>
        </is>
      </c>
      <c r="J112" s="98" t="inlineStr">
        <is>
          <t>Cobrador</t>
        </is>
      </c>
    </row>
    <row r="113">
      <c r="A113" s="101" t="n"/>
      <c r="B113" s="101" t="n"/>
      <c r="C113" s="101" t="n"/>
      <c r="D113" s="101" t="n"/>
      <c r="E113" s="101" t="n"/>
      <c r="F113" s="4" t="inlineStr">
        <is>
          <t>EFECTIVO</t>
        </is>
      </c>
      <c r="G113" s="4" t="inlineStr">
        <is>
          <t>CHEQUE</t>
        </is>
      </c>
      <c r="H113" s="4" t="inlineStr">
        <is>
          <t>TRANSFERENCIA</t>
        </is>
      </c>
      <c r="I113" s="101" t="n"/>
      <c r="J113" s="101" t="n"/>
    </row>
    <row r="114">
      <c r="A114" s="5" t="inlineStr">
        <is>
          <t>CCAJ-PT18/11/23</t>
        </is>
      </c>
      <c r="B114" s="6" t="n">
        <v>44940.55123136574</v>
      </c>
      <c r="C114" s="5" t="inlineStr">
        <is>
          <t>3344 GUNNAR VICTOR PORTUGAL MURGUIA</t>
        </is>
      </c>
      <c r="D114" s="7" t="n"/>
      <c r="E114" s="8" t="n"/>
      <c r="F114" s="9" t="n">
        <v>3328.42</v>
      </c>
      <c r="I114" s="10" t="inlineStr">
        <is>
          <t>EFECTIVO</t>
        </is>
      </c>
      <c r="J114" s="5" t="inlineStr">
        <is>
          <t>3344 GUNNAR VICTOR PORTUGAL MURGUIA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5" t="n"/>
      <c r="J115" s="8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28" t="n">
        <v>112602332</v>
      </c>
      <c r="E116" s="14" t="n">
        <v>112603534</v>
      </c>
      <c r="H116" s="9" t="n"/>
      <c r="I116" s="5" t="n"/>
      <c r="J116" s="8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16/01/2022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98" t="inlineStr">
        <is>
          <t>Cierre Caja</t>
        </is>
      </c>
      <c r="B121" s="98" t="inlineStr">
        <is>
          <t>Fecha</t>
        </is>
      </c>
      <c r="C121" s="98" t="inlineStr">
        <is>
          <t>Cajero</t>
        </is>
      </c>
      <c r="D121" s="98" t="inlineStr">
        <is>
          <t>Nro Voucher</t>
        </is>
      </c>
      <c r="E121" s="98" t="inlineStr">
        <is>
          <t>Nro Cuenta</t>
        </is>
      </c>
      <c r="F121" s="98" t="inlineStr">
        <is>
          <t>Tipo Ingreso</t>
        </is>
      </c>
      <c r="G121" s="99" t="n"/>
      <c r="H121" s="100" t="n"/>
      <c r="I121" s="98" t="inlineStr">
        <is>
          <t>TIPO DE INGRESO</t>
        </is>
      </c>
      <c r="J121" s="98" t="inlineStr">
        <is>
          <t>Cobrador</t>
        </is>
      </c>
    </row>
    <row r="122">
      <c r="A122" s="101" t="n"/>
      <c r="B122" s="101" t="n"/>
      <c r="C122" s="101" t="n"/>
      <c r="D122" s="101" t="n"/>
      <c r="E122" s="101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101" t="n"/>
      <c r="J122" s="101" t="n"/>
    </row>
    <row r="123">
      <c r="A123" s="5" t="inlineStr">
        <is>
          <t>CCAJ-PT18/12/23</t>
        </is>
      </c>
      <c r="B123" s="6" t="n">
        <v>44942.7598544213</v>
      </c>
      <c r="C123" s="5" t="inlineStr">
        <is>
          <t>3344 GUNNAR VICTOR PORTUGAL MURGUIA</t>
        </is>
      </c>
      <c r="D123" s="7" t="n"/>
      <c r="E123" s="8" t="n"/>
      <c r="F123" s="9" t="n">
        <v>3474.99</v>
      </c>
      <c r="I123" s="10" t="inlineStr">
        <is>
          <t>EFECTIVO</t>
        </is>
      </c>
      <c r="J123" s="5" t="inlineStr">
        <is>
          <t>3344 GUNNAR VICTOR PORTUGAL MURGUIA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28" t="n">
        <v>112610027</v>
      </c>
      <c r="E125" s="14" t="n">
        <v>112610157</v>
      </c>
      <c r="H125" s="9" t="n"/>
      <c r="I125" s="10" t="n"/>
      <c r="J125" s="5" t="n"/>
    </row>
    <row r="126">
      <c r="A126" s="5" t="n"/>
      <c r="B126" s="6" t="n"/>
      <c r="C126" s="5" t="n"/>
      <c r="D126" s="7" t="n"/>
      <c r="E126" s="8" t="n"/>
      <c r="H126" s="9" t="n"/>
      <c r="I126" s="10" t="n"/>
      <c r="J126" s="5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17/01/2022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8" t="inlineStr">
        <is>
          <t>Cierre Caja</t>
        </is>
      </c>
      <c r="B130" s="98" t="inlineStr">
        <is>
          <t>Fecha</t>
        </is>
      </c>
      <c r="C130" s="98" t="inlineStr">
        <is>
          <t>Cajero</t>
        </is>
      </c>
      <c r="D130" s="98" t="inlineStr">
        <is>
          <t>Nro Voucher</t>
        </is>
      </c>
      <c r="E130" s="98" t="inlineStr">
        <is>
          <t>Nro Cuenta</t>
        </is>
      </c>
      <c r="F130" s="98" t="inlineStr">
        <is>
          <t>Tipo Ingreso</t>
        </is>
      </c>
      <c r="G130" s="99" t="n"/>
      <c r="H130" s="100" t="n"/>
      <c r="I130" s="98" t="inlineStr">
        <is>
          <t>TIPO DE INGRESO</t>
        </is>
      </c>
      <c r="J130" s="98" t="inlineStr">
        <is>
          <t>Cobrador</t>
        </is>
      </c>
    </row>
    <row r="131">
      <c r="A131" s="101" t="n"/>
      <c r="B131" s="101" t="n"/>
      <c r="C131" s="101" t="n"/>
      <c r="D131" s="101" t="n"/>
      <c r="E131" s="101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101" t="n"/>
      <c r="J131" s="101" t="n"/>
    </row>
    <row r="132">
      <c r="A132" s="5" t="inlineStr">
        <is>
          <t>CCAJ-PT18/13/23</t>
        </is>
      </c>
      <c r="B132" s="6" t="n">
        <v>44943.75217641204</v>
      </c>
      <c r="C132" s="5" t="inlineStr">
        <is>
          <t>3344 GUNNAR VICTOR PORTUGAL MURGUIA</t>
        </is>
      </c>
      <c r="D132" s="7" t="n"/>
      <c r="E132" s="8" t="n"/>
      <c r="F132" s="9" t="n">
        <v>4249.89</v>
      </c>
      <c r="I132" s="10" t="inlineStr">
        <is>
          <t>EFECTIVO</t>
        </is>
      </c>
      <c r="J132" s="5" t="inlineStr">
        <is>
          <t>3344 GUNNAR VICTOR PORTUGAL MURGUIA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G133" s="9" t="n"/>
      <c r="I133" s="10" t="n"/>
      <c r="J133" s="5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28" t="n">
        <v>112617176</v>
      </c>
      <c r="E134" s="14" t="n">
        <v>112617445</v>
      </c>
      <c r="G134" s="9" t="n"/>
      <c r="I134" s="10" t="n"/>
      <c r="J134" s="5" t="n"/>
    </row>
    <row r="137">
      <c r="A137" s="1" t="inlineStr">
        <is>
          <t>Cierre Caja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3" t="inlineStr">
        <is>
          <t>Del 18/01/2022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98" t="inlineStr">
        <is>
          <t>Cierre Caja</t>
        </is>
      </c>
      <c r="B139" s="98" t="inlineStr">
        <is>
          <t>Fecha</t>
        </is>
      </c>
      <c r="C139" s="98" t="inlineStr">
        <is>
          <t>Cajero</t>
        </is>
      </c>
      <c r="D139" s="98" t="inlineStr">
        <is>
          <t>Nro Voucher</t>
        </is>
      </c>
      <c r="E139" s="98" t="inlineStr">
        <is>
          <t>Nro Cuenta</t>
        </is>
      </c>
      <c r="F139" s="98" t="inlineStr">
        <is>
          <t>Tipo Ingreso</t>
        </is>
      </c>
      <c r="G139" s="99" t="n"/>
      <c r="H139" s="100" t="n"/>
      <c r="I139" s="98" t="inlineStr">
        <is>
          <t>TIPO DE INGRESO</t>
        </is>
      </c>
      <c r="J139" s="98" t="inlineStr">
        <is>
          <t>Cobrador</t>
        </is>
      </c>
    </row>
    <row r="140">
      <c r="A140" s="101" t="n"/>
      <c r="B140" s="101" t="n"/>
      <c r="C140" s="101" t="n"/>
      <c r="D140" s="101" t="n"/>
      <c r="E140" s="101" t="n"/>
      <c r="F140" s="4" t="inlineStr">
        <is>
          <t>EFECTIVO</t>
        </is>
      </c>
      <c r="G140" s="4" t="inlineStr">
        <is>
          <t>CHEQUE</t>
        </is>
      </c>
      <c r="H140" s="4" t="inlineStr">
        <is>
          <t>TRANSFERENCIA</t>
        </is>
      </c>
      <c r="I140" s="101" t="n"/>
      <c r="J140" s="101" t="n"/>
    </row>
    <row r="141">
      <c r="A141" s="5" t="inlineStr">
        <is>
          <t>CCAJ-PT18/14/23</t>
        </is>
      </c>
      <c r="B141" s="6" t="n">
        <v>44944.75385737269</v>
      </c>
      <c r="C141" s="5" t="inlineStr">
        <is>
          <t>3344 GUNNAR VICTOR PORTUGAL MURGUIA</t>
        </is>
      </c>
      <c r="D141" s="7" t="n"/>
      <c r="E141" s="8" t="n"/>
      <c r="F141" s="9" t="n">
        <v>3778.46</v>
      </c>
      <c r="I141" s="10" t="inlineStr">
        <is>
          <t>EFECTIVO</t>
        </is>
      </c>
      <c r="J141" s="5" t="inlineStr">
        <is>
          <t>3344 GUNNAR VICTOR PORTUGAL MURGUIA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59" t="n">
        <v>112624925</v>
      </c>
      <c r="E143" s="14" t="n">
        <v>112625175</v>
      </c>
      <c r="F143" s="9" t="n"/>
      <c r="I143" s="10" t="n"/>
      <c r="J143" s="5" t="n"/>
    </row>
    <row r="144">
      <c r="D144" s="61" t="inlineStr">
        <is>
          <t>BOOT</t>
        </is>
      </c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19/01/2022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98" t="inlineStr">
        <is>
          <t>Cierre Caja</t>
        </is>
      </c>
      <c r="B148" s="98" t="inlineStr">
        <is>
          <t>Fecha</t>
        </is>
      </c>
      <c r="C148" s="98" t="inlineStr">
        <is>
          <t>Cajero</t>
        </is>
      </c>
      <c r="D148" s="98" t="inlineStr">
        <is>
          <t>Nro Voucher</t>
        </is>
      </c>
      <c r="E148" s="98" t="inlineStr">
        <is>
          <t>Nro Cuenta</t>
        </is>
      </c>
      <c r="F148" s="98" t="inlineStr">
        <is>
          <t>Tipo Ingreso</t>
        </is>
      </c>
      <c r="G148" s="99" t="n"/>
      <c r="H148" s="100" t="n"/>
      <c r="I148" s="98" t="inlineStr">
        <is>
          <t>TIPO DE INGRESO</t>
        </is>
      </c>
      <c r="J148" s="98" t="inlineStr">
        <is>
          <t>Cobrador</t>
        </is>
      </c>
    </row>
    <row r="149">
      <c r="A149" s="101" t="n"/>
      <c r="B149" s="101" t="n"/>
      <c r="C149" s="101" t="n"/>
      <c r="D149" s="101" t="n"/>
      <c r="E149" s="101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101" t="n"/>
      <c r="J149" s="101" t="n"/>
    </row>
    <row r="150">
      <c r="A150" s="5" t="inlineStr">
        <is>
          <t>CCAJ-PT18/15/23</t>
        </is>
      </c>
      <c r="B150" s="6" t="n">
        <v>44945.75366429398</v>
      </c>
      <c r="C150" s="5" t="inlineStr">
        <is>
          <t>3344 GUNNAR VICTOR PORTUGAL MURGUIA</t>
        </is>
      </c>
      <c r="D150" s="7" t="n"/>
      <c r="E150" s="8" t="n"/>
      <c r="F150" s="9" t="n">
        <v>6046.01</v>
      </c>
      <c r="I150" s="10" t="inlineStr">
        <is>
          <t>EFECTIVO</t>
        </is>
      </c>
      <c r="J150" s="5" t="inlineStr">
        <is>
          <t>3344 GUNNAR VICTOR PORTUGAL MURGUIA</t>
        </is>
      </c>
    </row>
    <row r="151">
      <c r="A151" s="11" t="inlineStr">
        <is>
          <t>SAP</t>
        </is>
      </c>
      <c r="B151" s="3" t="n"/>
      <c r="C151" s="3" t="n"/>
      <c r="D151" s="7" t="n"/>
      <c r="E151" s="8" t="n"/>
      <c r="H151" s="9" t="n"/>
      <c r="I151" s="10" t="n"/>
      <c r="J151" s="5" t="n"/>
    </row>
    <row r="152" ht="15.75" customHeight="1">
      <c r="A152" s="13" t="inlineStr">
        <is>
          <t>FECHA</t>
        </is>
      </c>
      <c r="B152" s="13" t="inlineStr">
        <is>
          <t>CIERRE DE CAJA</t>
        </is>
      </c>
      <c r="C152" s="13" t="inlineStr">
        <is>
          <t>IMPORTE</t>
        </is>
      </c>
      <c r="D152" s="59" t="n">
        <v>112626655</v>
      </c>
      <c r="E152" s="14" t="n">
        <v>112636356</v>
      </c>
      <c r="H152" s="9" t="n"/>
      <c r="I152" s="10" t="n"/>
      <c r="J152" s="5" t="n"/>
    </row>
    <row r="153">
      <c r="A153" s="5" t="n"/>
      <c r="B153" s="6" t="n"/>
      <c r="C153" s="5" t="n"/>
      <c r="D153" s="61" t="inlineStr">
        <is>
          <t>BOOT</t>
        </is>
      </c>
      <c r="E153" s="8" t="n"/>
      <c r="H153" s="9" t="n"/>
      <c r="I153" s="10" t="n"/>
      <c r="J153" s="5" t="n"/>
    </row>
    <row r="155">
      <c r="A155" s="1" t="inlineStr">
        <is>
          <t>Cierre Caja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3" t="inlineStr">
        <is>
          <t>Del 20/01/2023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98" t="inlineStr">
        <is>
          <t>Cierre Caja</t>
        </is>
      </c>
      <c r="B157" s="98" t="inlineStr">
        <is>
          <t>Fecha</t>
        </is>
      </c>
      <c r="C157" s="98" t="inlineStr">
        <is>
          <t>Cajero</t>
        </is>
      </c>
      <c r="D157" s="98" t="inlineStr">
        <is>
          <t>Nro Voucher</t>
        </is>
      </c>
      <c r="E157" s="98" t="inlineStr">
        <is>
          <t>Nro Cuenta</t>
        </is>
      </c>
      <c r="F157" s="98" t="inlineStr">
        <is>
          <t>Tipo Ingreso</t>
        </is>
      </c>
      <c r="G157" s="99" t="n"/>
      <c r="H157" s="100" t="n"/>
      <c r="I157" s="98" t="inlineStr">
        <is>
          <t>TIPO DE INGRESO</t>
        </is>
      </c>
      <c r="J157" s="98" t="inlineStr">
        <is>
          <t>Cobrador</t>
        </is>
      </c>
    </row>
    <row r="158">
      <c r="A158" s="101" t="n"/>
      <c r="B158" s="101" t="n"/>
      <c r="C158" s="101" t="n"/>
      <c r="D158" s="101" t="n"/>
      <c r="E158" s="101" t="n"/>
      <c r="F158" s="4" t="inlineStr">
        <is>
          <t>EFECTIVO</t>
        </is>
      </c>
      <c r="G158" s="4" t="inlineStr">
        <is>
          <t>CHEQUE</t>
        </is>
      </c>
      <c r="H158" s="4" t="inlineStr">
        <is>
          <t>TRANSFERENCIA</t>
        </is>
      </c>
      <c r="I158" s="101" t="n"/>
      <c r="J158" s="101" t="n"/>
    </row>
    <row r="159">
      <c r="A159" s="5" t="inlineStr">
        <is>
          <t>CCAJ-PT18/16/23</t>
        </is>
      </c>
      <c r="B159" s="6" t="n">
        <v>44946.76219682871</v>
      </c>
      <c r="C159" s="5" t="inlineStr">
        <is>
          <t>3344 GUNNAR VICTOR PORTUGAL MURGUIA</t>
        </is>
      </c>
      <c r="D159" s="7" t="n"/>
      <c r="E159" s="8" t="n"/>
      <c r="F159" s="9" t="n">
        <v>5488.13</v>
      </c>
      <c r="I159" s="10" t="inlineStr">
        <is>
          <t>EFECTIVO</t>
        </is>
      </c>
      <c r="J159" s="5" t="inlineStr">
        <is>
          <t>3344 GUNNAR VICTOR PORTUGAL MURGUIA</t>
        </is>
      </c>
    </row>
    <row r="160">
      <c r="A160" s="11" t="inlineStr">
        <is>
          <t>SAP</t>
        </is>
      </c>
      <c r="B160" s="3" t="n"/>
      <c r="C160" s="3" t="n"/>
      <c r="D160" s="10" t="n"/>
      <c r="E160" s="8" t="n"/>
      <c r="H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28" t="n">
        <v>112632581</v>
      </c>
      <c r="E161" s="14" t="n">
        <v>112636358</v>
      </c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>
      <c r="A163" s="5" t="n"/>
      <c r="B163" s="6" t="n"/>
      <c r="C163" s="5" t="n"/>
      <c r="D163" s="7" t="n"/>
      <c r="E163" s="8" t="n"/>
      <c r="H163" s="9" t="n"/>
      <c r="I163" s="10" t="n"/>
      <c r="J163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21/01/2023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8" t="inlineStr">
        <is>
          <t>Cierre Caja</t>
        </is>
      </c>
      <c r="B166" s="98" t="inlineStr">
        <is>
          <t>Fecha</t>
        </is>
      </c>
      <c r="C166" s="98" t="inlineStr">
        <is>
          <t>Cajero</t>
        </is>
      </c>
      <c r="D166" s="98" t="inlineStr">
        <is>
          <t>Nro Voucher</t>
        </is>
      </c>
      <c r="E166" s="98" t="inlineStr">
        <is>
          <t>Nro Cuenta</t>
        </is>
      </c>
      <c r="F166" s="98" t="inlineStr">
        <is>
          <t>Tipo Ingreso</t>
        </is>
      </c>
      <c r="G166" s="99" t="n"/>
      <c r="H166" s="100" t="n"/>
      <c r="I166" s="98" t="inlineStr">
        <is>
          <t>TIPO DE INGRESO</t>
        </is>
      </c>
      <c r="J166" s="98" t="inlineStr">
        <is>
          <t>Cobrador</t>
        </is>
      </c>
    </row>
    <row r="167">
      <c r="A167" s="101" t="n"/>
      <c r="B167" s="101" t="n"/>
      <c r="C167" s="101" t="n"/>
      <c r="D167" s="101" t="n"/>
      <c r="E167" s="101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101" t="n"/>
      <c r="J167" s="101" t="n"/>
    </row>
    <row r="168">
      <c r="A168" s="5" t="inlineStr">
        <is>
          <t>CCAJ-PT18/17/23</t>
        </is>
      </c>
      <c r="B168" s="6" t="n">
        <v>44947.54449482639</v>
      </c>
      <c r="C168" s="5" t="inlineStr">
        <is>
          <t>3344 GUNNAR VICTOR PORTUGAL MURGUIA</t>
        </is>
      </c>
      <c r="D168" s="7" t="n"/>
      <c r="E168" s="8" t="n"/>
      <c r="F168" s="9" t="n">
        <v>2520.22</v>
      </c>
      <c r="I168" s="10" t="inlineStr">
        <is>
          <t>EFECTIVO</t>
        </is>
      </c>
      <c r="J168" s="5" t="inlineStr">
        <is>
          <t>3344 GUNNAR VICTOR PORTUGAL MURGUIA</t>
        </is>
      </c>
    </row>
    <row r="169">
      <c r="A169" s="11" t="inlineStr">
        <is>
          <t>SAP</t>
        </is>
      </c>
      <c r="B169" s="3" t="n"/>
      <c r="C169" s="3" t="n"/>
      <c r="D169" s="10" t="n"/>
      <c r="E169" s="8" t="n"/>
      <c r="H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69" t="n">
        <v>112644380</v>
      </c>
      <c r="E170" s="14" t="n">
        <v>112644457</v>
      </c>
      <c r="H170" s="9" t="n"/>
      <c r="I170" s="10" t="n"/>
      <c r="J170" s="5" t="n"/>
    </row>
    <row r="171">
      <c r="A171" s="5" t="n"/>
      <c r="B171" s="6" t="n"/>
      <c r="C171" s="5" t="n"/>
      <c r="D171" s="35" t="inlineStr">
        <is>
          <t>BOOT</t>
        </is>
      </c>
      <c r="E171" s="8" t="n"/>
      <c r="H171" s="9" t="n"/>
      <c r="I171" s="10" t="n"/>
      <c r="J171" s="5" t="n"/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23/01/2023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8" t="inlineStr">
        <is>
          <t>Cierre Caja</t>
        </is>
      </c>
      <c r="B175" s="98" t="inlineStr">
        <is>
          <t>Fecha</t>
        </is>
      </c>
      <c r="C175" s="98" t="inlineStr">
        <is>
          <t>Cajero</t>
        </is>
      </c>
      <c r="D175" s="98" t="inlineStr">
        <is>
          <t>Nro Voucher</t>
        </is>
      </c>
      <c r="E175" s="98" t="inlineStr">
        <is>
          <t>Nro Cuenta</t>
        </is>
      </c>
      <c r="F175" s="98" t="inlineStr">
        <is>
          <t>Tipo Ingreso</t>
        </is>
      </c>
      <c r="G175" s="99" t="n"/>
      <c r="H175" s="100" t="n"/>
      <c r="I175" s="98" t="inlineStr">
        <is>
          <t>TIPO DE INGRESO</t>
        </is>
      </c>
      <c r="J175" s="98" t="inlineStr">
        <is>
          <t>Cobrador</t>
        </is>
      </c>
    </row>
    <row r="176">
      <c r="A176" s="101" t="n"/>
      <c r="B176" s="101" t="n"/>
      <c r="C176" s="101" t="n"/>
      <c r="D176" s="101" t="n"/>
      <c r="E176" s="101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101" t="n"/>
      <c r="J176" s="101" t="n"/>
    </row>
    <row r="177">
      <c r="A177" s="40" t="inlineStr">
        <is>
          <t>NO HUBO CIERRES DE CAJA DEBIDO A FERIADO NACIONAL POR EL DIA DEL ESTADO PLURINACIONAL</t>
        </is>
      </c>
      <c r="B177" s="41" t="n"/>
      <c r="C177" s="42" t="n"/>
      <c r="D177" s="70" t="n"/>
      <c r="E177" s="71" t="n"/>
      <c r="F177" s="9" t="n"/>
      <c r="I177" s="10" t="n"/>
      <c r="J177" s="5" t="n"/>
    </row>
    <row r="178">
      <c r="A178" s="11" t="inlineStr">
        <is>
          <t>SAP</t>
        </is>
      </c>
      <c r="B178" s="3" t="n"/>
      <c r="C178" s="3" t="n"/>
      <c r="D178" s="7" t="n"/>
      <c r="E178" s="8" t="n"/>
      <c r="H178" s="9" t="n"/>
      <c r="I178" s="10" t="n"/>
      <c r="J178" s="5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28" t="n"/>
      <c r="E179" s="14" t="n"/>
      <c r="H179" s="9" t="n"/>
      <c r="I179" s="10" t="n"/>
      <c r="J179" s="5" t="n"/>
    </row>
    <row r="182">
      <c r="A182" s="1" t="inlineStr">
        <is>
          <t>Cierre Caja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3" t="inlineStr">
        <is>
          <t>Del 24/01/2023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98" t="inlineStr">
        <is>
          <t>Cierre Caja</t>
        </is>
      </c>
      <c r="B184" s="98" t="inlineStr">
        <is>
          <t>Fecha</t>
        </is>
      </c>
      <c r="C184" s="98" t="inlineStr">
        <is>
          <t>Cajero</t>
        </is>
      </c>
      <c r="D184" s="98" t="inlineStr">
        <is>
          <t>Nro Voucher</t>
        </is>
      </c>
      <c r="E184" s="98" t="inlineStr">
        <is>
          <t>Nro Cuenta</t>
        </is>
      </c>
      <c r="F184" s="98" t="inlineStr">
        <is>
          <t>Tipo Ingreso</t>
        </is>
      </c>
      <c r="G184" s="99" t="n"/>
      <c r="H184" s="100" t="n"/>
      <c r="I184" s="98" t="inlineStr">
        <is>
          <t>TIPO DE INGRESO</t>
        </is>
      </c>
      <c r="J184" s="98" t="inlineStr">
        <is>
          <t>Cobrador</t>
        </is>
      </c>
    </row>
    <row r="185">
      <c r="A185" s="101" t="n"/>
      <c r="B185" s="101" t="n"/>
      <c r="C185" s="101" t="n"/>
      <c r="D185" s="101" t="n"/>
      <c r="E185" s="101" t="n"/>
      <c r="F185" s="4" t="inlineStr">
        <is>
          <t>EFECTIVO</t>
        </is>
      </c>
      <c r="G185" s="4" t="inlineStr">
        <is>
          <t>CHEQUE</t>
        </is>
      </c>
      <c r="H185" s="4" t="inlineStr">
        <is>
          <t>TRANSFERENCIA</t>
        </is>
      </c>
      <c r="I185" s="101" t="n"/>
      <c r="J185" s="101" t="n"/>
    </row>
    <row r="186">
      <c r="A186" s="5" t="inlineStr">
        <is>
          <t>CCAJ-PT18/18/23</t>
        </is>
      </c>
      <c r="B186" s="6" t="n">
        <v>44950.75332153935</v>
      </c>
      <c r="C186" s="5" t="inlineStr">
        <is>
          <t>3344 GUNNAR VICTOR PORTUGAL MURGUIA</t>
        </is>
      </c>
      <c r="D186" s="7" t="n"/>
      <c r="E186" s="8" t="n"/>
      <c r="F186" s="9" t="n">
        <v>5321.24</v>
      </c>
      <c r="I186" s="10" t="inlineStr">
        <is>
          <t>EFECTIVO</t>
        </is>
      </c>
      <c r="J186" s="5" t="inlineStr">
        <is>
          <t>3344 GUNNAR VICTOR PORTUGAL MURGUIA</t>
        </is>
      </c>
    </row>
    <row r="187">
      <c r="A187" s="11" t="inlineStr">
        <is>
          <t>SAP</t>
        </is>
      </c>
      <c r="B187" s="3" t="n"/>
      <c r="C187" s="3" t="n"/>
      <c r="D187" s="7" t="n"/>
      <c r="E187" s="8" t="n"/>
      <c r="H187" s="9" t="n"/>
      <c r="I187" s="10" t="n"/>
      <c r="J187" s="5" t="n"/>
    </row>
    <row r="188" ht="15.75" customHeight="1">
      <c r="A188" s="13" t="inlineStr">
        <is>
          <t>FECHA</t>
        </is>
      </c>
      <c r="B188" s="13" t="inlineStr">
        <is>
          <t>CIERRE DE CAJA</t>
        </is>
      </c>
      <c r="C188" s="13" t="inlineStr">
        <is>
          <t>IMPORTE</t>
        </is>
      </c>
      <c r="D188" s="69" t="n">
        <v>112649560</v>
      </c>
      <c r="E188" s="14" t="n">
        <v>112651367</v>
      </c>
      <c r="H188" s="9" t="n"/>
      <c r="I188" s="10" t="n"/>
      <c r="J188" s="5" t="n"/>
    </row>
    <row r="189">
      <c r="D189" s="35" t="inlineStr">
        <is>
          <t>BOOT</t>
        </is>
      </c>
    </row>
    <row r="191">
      <c r="A191" s="1" t="inlineStr">
        <is>
          <t>Cierre Caja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3" t="inlineStr">
        <is>
          <t>Del 25/01/2023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98" t="inlineStr">
        <is>
          <t>Cierre Caja</t>
        </is>
      </c>
      <c r="B193" s="98" t="inlineStr">
        <is>
          <t>Fecha</t>
        </is>
      </c>
      <c r="C193" s="98" t="inlineStr">
        <is>
          <t>Cajero</t>
        </is>
      </c>
      <c r="D193" s="98" t="inlineStr">
        <is>
          <t>Nro Voucher</t>
        </is>
      </c>
      <c r="E193" s="98" t="inlineStr">
        <is>
          <t>Nro Cuenta</t>
        </is>
      </c>
      <c r="F193" s="98" t="inlineStr">
        <is>
          <t>Tipo Ingreso</t>
        </is>
      </c>
      <c r="G193" s="99" t="n"/>
      <c r="H193" s="100" t="n"/>
      <c r="I193" s="98" t="inlineStr">
        <is>
          <t>TIPO DE INGRESO</t>
        </is>
      </c>
      <c r="J193" s="98" t="inlineStr">
        <is>
          <t>Cobrador</t>
        </is>
      </c>
    </row>
    <row r="194">
      <c r="A194" s="101" t="n"/>
      <c r="B194" s="101" t="n"/>
      <c r="C194" s="101" t="n"/>
      <c r="D194" s="101" t="n"/>
      <c r="E194" s="101" t="n"/>
      <c r="F194" s="4" t="inlineStr">
        <is>
          <t>EFECTIVO</t>
        </is>
      </c>
      <c r="G194" s="4" t="inlineStr">
        <is>
          <t>CHEQUE</t>
        </is>
      </c>
      <c r="H194" s="4" t="inlineStr">
        <is>
          <t>TRANSFERENCIA</t>
        </is>
      </c>
      <c r="I194" s="101" t="n"/>
      <c r="J194" s="101" t="n"/>
    </row>
    <row r="195">
      <c r="A195" s="5" t="inlineStr">
        <is>
          <t>CCAJ-PT18/19/23</t>
        </is>
      </c>
      <c r="B195" s="6" t="n">
        <v>44951.75862925926</v>
      </c>
      <c r="C195" s="5" t="inlineStr">
        <is>
          <t>3344 GUNNAR VICTOR PORTUGAL MURGUIA</t>
        </is>
      </c>
      <c r="D195" s="7" t="n"/>
      <c r="E195" s="8" t="n"/>
      <c r="F195" s="9" t="n">
        <v>6613.35</v>
      </c>
      <c r="I195" s="10" t="inlineStr">
        <is>
          <t>EFECTIVO</t>
        </is>
      </c>
      <c r="J195" s="5" t="inlineStr">
        <is>
          <t>3344 GUNNAR VICTOR PORTUGAL MURGUIA</t>
        </is>
      </c>
    </row>
    <row r="196">
      <c r="A196" s="11" t="inlineStr">
        <is>
          <t>SAP</t>
        </is>
      </c>
      <c r="B196" s="3" t="n"/>
      <c r="C196" s="3" t="n"/>
      <c r="D196" s="7" t="n"/>
      <c r="E196" s="8" t="n"/>
      <c r="H196" s="9" t="n"/>
      <c r="I196" s="10" t="n"/>
      <c r="J196" s="5" t="n"/>
    </row>
    <row r="197" ht="15.75" customHeight="1">
      <c r="A197" s="13" t="inlineStr">
        <is>
          <t>FECHA</t>
        </is>
      </c>
      <c r="B197" s="13" t="inlineStr">
        <is>
          <t>CIERRE DE CAJA</t>
        </is>
      </c>
      <c r="C197" s="13" t="inlineStr">
        <is>
          <t>IMPORTE</t>
        </is>
      </c>
      <c r="D197" s="69" t="n">
        <v>112659402</v>
      </c>
      <c r="E197" s="14" t="n">
        <v>112659608</v>
      </c>
      <c r="H197" s="9" t="n"/>
      <c r="I197" s="10" t="n"/>
      <c r="J197" s="5" t="n"/>
    </row>
    <row r="198">
      <c r="D198" s="35" t="inlineStr">
        <is>
          <t>BOOT</t>
        </is>
      </c>
    </row>
    <row r="200">
      <c r="A200" s="1" t="inlineStr">
        <is>
          <t>Cierre Caja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3" t="inlineStr">
        <is>
          <t>Del 26/01/2023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98" t="inlineStr">
        <is>
          <t>Cierre Caja</t>
        </is>
      </c>
      <c r="B202" s="98" t="inlineStr">
        <is>
          <t>Fecha</t>
        </is>
      </c>
      <c r="C202" s="98" t="inlineStr">
        <is>
          <t>Cajero</t>
        </is>
      </c>
      <c r="D202" s="98" t="inlineStr">
        <is>
          <t>Nro Voucher</t>
        </is>
      </c>
      <c r="E202" s="98" t="inlineStr">
        <is>
          <t>Nro Cuenta</t>
        </is>
      </c>
      <c r="F202" s="98" t="inlineStr">
        <is>
          <t>Tipo Ingreso</t>
        </is>
      </c>
      <c r="G202" s="99" t="n"/>
      <c r="H202" s="100" t="n"/>
      <c r="I202" s="98" t="inlineStr">
        <is>
          <t>TIPO DE INGRESO</t>
        </is>
      </c>
      <c r="J202" s="98" t="inlineStr">
        <is>
          <t>Cobrador</t>
        </is>
      </c>
    </row>
    <row r="203">
      <c r="A203" s="101" t="n"/>
      <c r="B203" s="101" t="n"/>
      <c r="C203" s="101" t="n"/>
      <c r="D203" s="101" t="n"/>
      <c r="E203" s="101" t="n"/>
      <c r="F203" s="4" t="inlineStr">
        <is>
          <t>EFECTIVO</t>
        </is>
      </c>
      <c r="G203" s="4" t="inlineStr">
        <is>
          <t>CHEQUE</t>
        </is>
      </c>
      <c r="H203" s="4" t="inlineStr">
        <is>
          <t>TRANSFERENCIA</t>
        </is>
      </c>
      <c r="I203" s="101" t="n"/>
      <c r="J203" s="101" t="n"/>
    </row>
    <row r="204">
      <c r="A204" s="5" t="inlineStr">
        <is>
          <t>CCAJ-PT18/20/23</t>
        </is>
      </c>
      <c r="B204" s="6" t="n">
        <v>44952.75723667824</v>
      </c>
      <c r="C204" s="5" t="inlineStr">
        <is>
          <t>3344 GUNNAR VICTOR PORTUGAL MURGUIA</t>
        </is>
      </c>
      <c r="D204" s="7" t="n"/>
      <c r="E204" s="8" t="n"/>
      <c r="F204" s="9" t="n">
        <v>4773.14</v>
      </c>
      <c r="I204" s="10" t="inlineStr">
        <is>
          <t>EFECTIVO</t>
        </is>
      </c>
      <c r="J204" s="5" t="inlineStr">
        <is>
          <t>3344 GUNNAR VICTOR PORTUGAL MURGUIA</t>
        </is>
      </c>
    </row>
    <row r="205">
      <c r="A205" s="11" t="inlineStr">
        <is>
          <t>SAP</t>
        </is>
      </c>
      <c r="B205" s="3" t="n"/>
      <c r="C205" s="3" t="n"/>
      <c r="D205" s="7" t="n"/>
      <c r="E205" s="8" t="n"/>
      <c r="H205" s="9" t="n"/>
      <c r="I205" s="10" t="n"/>
      <c r="J205" s="5" t="n"/>
    </row>
    <row r="206" ht="15.75" customHeight="1">
      <c r="A206" s="13" t="inlineStr">
        <is>
          <t>FECHA</t>
        </is>
      </c>
      <c r="B206" s="13" t="inlineStr">
        <is>
          <t>CIERRE DE CAJA</t>
        </is>
      </c>
      <c r="C206" s="13" t="inlineStr">
        <is>
          <t>IMPORTE</t>
        </is>
      </c>
      <c r="D206" s="28" t="n">
        <v>112672312</v>
      </c>
      <c r="E206" s="14" t="n">
        <v>112672403</v>
      </c>
      <c r="H206" s="9" t="n"/>
      <c r="I206" s="10" t="n"/>
      <c r="J206" s="5" t="n"/>
    </row>
    <row r="207">
      <c r="A207" s="5" t="n"/>
      <c r="B207" s="6" t="n"/>
      <c r="C207" s="5" t="n"/>
      <c r="D207" s="7" t="n"/>
      <c r="E207" s="8" t="n"/>
      <c r="H207" s="9" t="n"/>
      <c r="I207" s="10" t="n"/>
      <c r="J207" s="5" t="n"/>
    </row>
    <row r="209">
      <c r="A209" s="1" t="inlineStr">
        <is>
          <t>Cierre Caja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3" t="inlineStr">
        <is>
          <t>Del 27/01/2023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98" t="inlineStr">
        <is>
          <t>Cierre Caja</t>
        </is>
      </c>
      <c r="B211" s="98" t="inlineStr">
        <is>
          <t>Fecha</t>
        </is>
      </c>
      <c r="C211" s="98" t="inlineStr">
        <is>
          <t>Cajero</t>
        </is>
      </c>
      <c r="D211" s="98" t="inlineStr">
        <is>
          <t>Nro Voucher</t>
        </is>
      </c>
      <c r="E211" s="98" t="inlineStr">
        <is>
          <t>Nro Cuenta</t>
        </is>
      </c>
      <c r="F211" s="98" t="inlineStr">
        <is>
          <t>Tipo Ingreso</t>
        </is>
      </c>
      <c r="G211" s="99" t="n"/>
      <c r="H211" s="100" t="n"/>
      <c r="I211" s="98" t="inlineStr">
        <is>
          <t>TIPO DE INGRESO</t>
        </is>
      </c>
      <c r="J211" s="98" t="inlineStr">
        <is>
          <t>Cobrador</t>
        </is>
      </c>
    </row>
    <row r="212">
      <c r="A212" s="101" t="n"/>
      <c r="B212" s="101" t="n"/>
      <c r="C212" s="101" t="n"/>
      <c r="D212" s="101" t="n"/>
      <c r="E212" s="101" t="n"/>
      <c r="F212" s="4" t="inlineStr">
        <is>
          <t>EFECTIVO</t>
        </is>
      </c>
      <c r="G212" s="4" t="inlineStr">
        <is>
          <t>CHEQUE</t>
        </is>
      </c>
      <c r="H212" s="4" t="inlineStr">
        <is>
          <t>TRANSFERENCIA</t>
        </is>
      </c>
      <c r="I212" s="101" t="n"/>
      <c r="J212" s="101" t="n"/>
    </row>
    <row r="213">
      <c r="A213" s="5" t="inlineStr">
        <is>
          <t>CCAJ-PT18/21/23</t>
        </is>
      </c>
      <c r="B213" s="6" t="n">
        <v>44953.75657376157</v>
      </c>
      <c r="C213" s="5" t="inlineStr">
        <is>
          <t>3344 GUNNAR VICTOR PORTUGAL MURGUIA</t>
        </is>
      </c>
      <c r="D213" s="7" t="n"/>
      <c r="E213" s="8" t="n"/>
      <c r="F213" s="9" t="n">
        <v>3611.01</v>
      </c>
      <c r="I213" s="10" t="inlineStr">
        <is>
          <t>EFECTIVO</t>
        </is>
      </c>
      <c r="J213" s="5" t="inlineStr">
        <is>
          <t>3344 GUNNAR VICTOR PORTUGAL MURGUIA</t>
        </is>
      </c>
    </row>
    <row r="214">
      <c r="A214" s="5" t="inlineStr">
        <is>
          <t>CCAJ-PT18/21/23</t>
        </is>
      </c>
      <c r="B214" s="6" t="n">
        <v>44953.75657376157</v>
      </c>
      <c r="C214" s="5" t="inlineStr">
        <is>
          <t>3344 GUNNAR VICTOR PORTUGAL MURGUIA</t>
        </is>
      </c>
      <c r="D214" s="7" t="n"/>
      <c r="E214" s="8" t="n"/>
      <c r="H214" s="9" t="n">
        <v>102.55</v>
      </c>
      <c r="I214" s="5" t="inlineStr">
        <is>
          <t>TARJETA DE DÉBITO/CRÉDITO</t>
        </is>
      </c>
      <c r="J214" s="5" t="inlineStr">
        <is>
          <t>3344 GUNNAR VICTOR PORTUGAL MURGUIA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5" t="n"/>
      <c r="J215" s="8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28" t="n">
        <v>112672314</v>
      </c>
      <c r="E216" s="14" t="n">
        <v>112672404</v>
      </c>
      <c r="H216" s="9" t="n"/>
      <c r="I216" s="5" t="n"/>
      <c r="J216" s="8" t="n"/>
    </row>
    <row r="217">
      <c r="A217" s="5" t="n"/>
      <c r="B217" s="6" t="n"/>
      <c r="C217" s="5" t="n"/>
      <c r="D217" s="7" t="n"/>
      <c r="E217" s="8" t="n"/>
      <c r="H217" s="9" t="n"/>
      <c r="I217" s="5" t="n"/>
      <c r="J217" s="8" t="n"/>
    </row>
    <row r="218">
      <c r="A218" s="5" t="n"/>
      <c r="B218" s="6" t="n"/>
      <c r="C218" s="5" t="n"/>
      <c r="D218" s="7" t="n"/>
      <c r="E218" s="8" t="n"/>
      <c r="H218" s="9" t="n"/>
      <c r="I218" s="5" t="n"/>
      <c r="J218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28/01/2023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98" t="inlineStr">
        <is>
          <t>Cierre Caja</t>
        </is>
      </c>
      <c r="B221" s="98" t="inlineStr">
        <is>
          <t>Fecha</t>
        </is>
      </c>
      <c r="C221" s="98" t="inlineStr">
        <is>
          <t>Cajero</t>
        </is>
      </c>
      <c r="D221" s="98" t="inlineStr">
        <is>
          <t>Nro Voucher</t>
        </is>
      </c>
      <c r="E221" s="98" t="inlineStr">
        <is>
          <t>Nro Cuenta</t>
        </is>
      </c>
      <c r="F221" s="98" t="inlineStr">
        <is>
          <t>Tipo Ingreso</t>
        </is>
      </c>
      <c r="G221" s="99" t="n"/>
      <c r="H221" s="100" t="n"/>
      <c r="I221" s="98" t="inlineStr">
        <is>
          <t>TIPO DE INGRESO</t>
        </is>
      </c>
      <c r="J221" s="98" t="inlineStr">
        <is>
          <t>Cobrador</t>
        </is>
      </c>
    </row>
    <row r="222">
      <c r="A222" s="101" t="n"/>
      <c r="B222" s="101" t="n"/>
      <c r="C222" s="101" t="n"/>
      <c r="D222" s="101" t="n"/>
      <c r="E222" s="101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101" t="n"/>
      <c r="J222" s="101" t="n"/>
    </row>
    <row r="223">
      <c r="A223" s="5" t="inlineStr">
        <is>
          <t>CCAJ-PT18/22/23</t>
        </is>
      </c>
      <c r="B223" s="6" t="n">
        <v>44954.54413692129</v>
      </c>
      <c r="C223" s="5" t="inlineStr">
        <is>
          <t>3344 GUNNAR VICTOR PORTUGAL MURGUIA</t>
        </is>
      </c>
      <c r="D223" s="7" t="n"/>
      <c r="E223" s="8" t="n"/>
      <c r="F223" s="9" t="n">
        <v>4260.63</v>
      </c>
      <c r="I223" s="10" t="inlineStr">
        <is>
          <t>EFECTIVO</t>
        </is>
      </c>
      <c r="J223" s="5" t="inlineStr">
        <is>
          <t>3344 GUNNAR VICTOR PORTUGAL MURGUIA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5" t="n"/>
      <c r="J224" s="8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28" t="n">
        <v>112673682</v>
      </c>
      <c r="E225" s="14" t="n">
        <v>112681922</v>
      </c>
      <c r="H225" s="9" t="n"/>
      <c r="I225" s="5" t="n"/>
      <c r="J225" s="8" t="n"/>
    </row>
    <row r="226">
      <c r="A226" t="inlineStr">
        <is>
          <t xml:space="preserve"> </t>
        </is>
      </c>
    </row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30/01/2023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98" t="inlineStr">
        <is>
          <t>Cierre Caja</t>
        </is>
      </c>
      <c r="B230" s="98" t="inlineStr">
        <is>
          <t>Fecha</t>
        </is>
      </c>
      <c r="C230" s="98" t="inlineStr">
        <is>
          <t>Cajero</t>
        </is>
      </c>
      <c r="D230" s="98" t="inlineStr">
        <is>
          <t>Nro Voucher</t>
        </is>
      </c>
      <c r="E230" s="98" t="inlineStr">
        <is>
          <t>Nro Cuenta</t>
        </is>
      </c>
      <c r="F230" s="98" t="inlineStr">
        <is>
          <t>Tipo Ingreso</t>
        </is>
      </c>
      <c r="G230" s="99" t="n"/>
      <c r="H230" s="100" t="n"/>
      <c r="I230" s="98" t="inlineStr">
        <is>
          <t>TIPO DE INGRESO</t>
        </is>
      </c>
      <c r="J230" s="98" t="inlineStr">
        <is>
          <t>Cobrador</t>
        </is>
      </c>
    </row>
    <row r="231">
      <c r="A231" s="101" t="n"/>
      <c r="B231" s="101" t="n"/>
      <c r="C231" s="101" t="n"/>
      <c r="D231" s="101" t="n"/>
      <c r="E231" s="101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101" t="n"/>
      <c r="J231" s="101" t="n"/>
    </row>
    <row r="232">
      <c r="A232" s="5" t="inlineStr">
        <is>
          <t>CCAJ-PT18/23/23</t>
        </is>
      </c>
      <c r="B232" s="6" t="n">
        <v>44956.75369150463</v>
      </c>
      <c r="C232" s="5" t="inlineStr">
        <is>
          <t>3344 GUNNAR VICTOR PORTUGAL MURGUIA</t>
        </is>
      </c>
      <c r="D232" s="7" t="n"/>
      <c r="E232" s="8" t="n"/>
      <c r="F232" s="9" t="n">
        <v>4666.53</v>
      </c>
      <c r="I232" s="10" t="inlineStr">
        <is>
          <t>EFECTIVO</t>
        </is>
      </c>
      <c r="J232" s="5" t="inlineStr">
        <is>
          <t>3344 GUNNAR VICTOR PORTUGAL MURGUIA</t>
        </is>
      </c>
    </row>
    <row r="233">
      <c r="A233" s="11" t="inlineStr">
        <is>
          <t>SAP</t>
        </is>
      </c>
      <c r="B233" s="3" t="n"/>
      <c r="C233" s="3" t="n"/>
      <c r="D233" s="7" t="n"/>
      <c r="E233" s="8" t="n"/>
      <c r="G233" s="9" t="n"/>
      <c r="I233" s="10" t="n"/>
      <c r="J233" s="8" t="n"/>
    </row>
    <row r="234" ht="15.75" customHeight="1">
      <c r="A234" s="13" t="inlineStr">
        <is>
          <t>FECHA</t>
        </is>
      </c>
      <c r="B234" s="13" t="inlineStr">
        <is>
          <t>CIERRE DE CAJA</t>
        </is>
      </c>
      <c r="C234" s="13" t="inlineStr">
        <is>
          <t>IMPORTE</t>
        </is>
      </c>
      <c r="D234" s="28" t="n">
        <v>112691577</v>
      </c>
      <c r="E234" s="14" t="n">
        <v>112691885</v>
      </c>
      <c r="G234" s="9" t="n"/>
      <c r="I234" s="10" t="n"/>
      <c r="J234" s="8" t="n"/>
    </row>
    <row r="235" ht="15.75" customHeight="1">
      <c r="D235" s="69" t="n">
        <v>112691649</v>
      </c>
      <c r="E235" s="34" t="n">
        <v>112691854</v>
      </c>
      <c r="F235" s="35" t="inlineStr">
        <is>
          <t>REV</t>
        </is>
      </c>
    </row>
    <row r="236">
      <c r="A236" s="17" t="inlineStr">
        <is>
          <t>reversion debido a que el Boot 5 realizo doble traslado</t>
        </is>
      </c>
      <c r="B236" s="17" t="n"/>
      <c r="C236" s="17" t="n"/>
    </row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31/01/2023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98" t="inlineStr">
        <is>
          <t>Cierre Caja</t>
        </is>
      </c>
      <c r="B240" s="98" t="inlineStr">
        <is>
          <t>Fecha</t>
        </is>
      </c>
      <c r="C240" s="98" t="inlineStr">
        <is>
          <t>Cajero</t>
        </is>
      </c>
      <c r="D240" s="98" t="inlineStr">
        <is>
          <t>Nro Voucher</t>
        </is>
      </c>
      <c r="E240" s="98" t="inlineStr">
        <is>
          <t>Nro Cuenta</t>
        </is>
      </c>
      <c r="F240" s="98" t="inlineStr">
        <is>
          <t>Tipo Ingreso</t>
        </is>
      </c>
      <c r="G240" s="99" t="n"/>
      <c r="H240" s="100" t="n"/>
      <c r="I240" s="98" t="inlineStr">
        <is>
          <t>TIPO DE INGRESO</t>
        </is>
      </c>
      <c r="J240" s="98" t="inlineStr">
        <is>
          <t>Cobrador</t>
        </is>
      </c>
    </row>
    <row r="241">
      <c r="A241" s="101" t="n"/>
      <c r="B241" s="101" t="n"/>
      <c r="C241" s="101" t="n"/>
      <c r="D241" s="101" t="n"/>
      <c r="E241" s="101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101" t="n"/>
      <c r="J241" s="101" t="n"/>
    </row>
    <row r="242">
      <c r="A242" s="5" t="inlineStr">
        <is>
          <t>CCAJ-PT18/24/23</t>
        </is>
      </c>
      <c r="B242" s="6" t="n">
        <v>44957.75538686343</v>
      </c>
      <c r="C242" s="5" t="inlineStr">
        <is>
          <t>3344 GUNNAR VICTOR PORTUGAL MURGUIA</t>
        </is>
      </c>
      <c r="D242" s="10" t="n"/>
      <c r="E242" s="8" t="n"/>
      <c r="F242" s="9" t="n">
        <v>3050.39</v>
      </c>
      <c r="I242" s="10" t="inlineStr">
        <is>
          <t>EFECTIVO</t>
        </is>
      </c>
      <c r="J242" s="5" t="inlineStr">
        <is>
          <t>3344 GUNNAR VICTOR PORTUGAL MURGUIA</t>
        </is>
      </c>
    </row>
    <row r="243">
      <c r="A243" s="11" t="inlineStr">
        <is>
          <t>SAP</t>
        </is>
      </c>
      <c r="B243" s="3" t="n"/>
      <c r="C243" s="3" t="n"/>
      <c r="D243" s="7" t="n"/>
      <c r="E243" s="8" t="n"/>
      <c r="G243" s="9" t="n"/>
      <c r="I243" s="10" t="n"/>
      <c r="J243" s="5" t="n"/>
    </row>
    <row r="244" ht="15.75" customHeight="1">
      <c r="A244" s="13" t="inlineStr">
        <is>
          <t>FECHA</t>
        </is>
      </c>
      <c r="B244" s="13" t="inlineStr">
        <is>
          <t>CIERRE DE CAJA</t>
        </is>
      </c>
      <c r="C244" s="13" t="inlineStr">
        <is>
          <t>IMPORTE</t>
        </is>
      </c>
      <c r="D244" s="69" t="n">
        <v>112692598</v>
      </c>
      <c r="E244" s="14" t="n">
        <v>112693179</v>
      </c>
      <c r="G244" s="9" t="n"/>
      <c r="I244" s="10" t="n"/>
      <c r="J244" s="5" t="n"/>
    </row>
    <row r="245">
      <c r="D245" s="35" t="inlineStr">
        <is>
          <t>BOOT</t>
        </is>
      </c>
    </row>
    <row r="247">
      <c r="A247" s="1" t="inlineStr">
        <is>
          <t>Cierre Caja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3" t="inlineStr">
        <is>
          <t>Del 01/02/2023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98" t="inlineStr">
        <is>
          <t>Cierre Caja</t>
        </is>
      </c>
      <c r="B249" s="98" t="inlineStr">
        <is>
          <t>Fecha</t>
        </is>
      </c>
      <c r="C249" s="98" t="inlineStr">
        <is>
          <t>Cajero</t>
        </is>
      </c>
      <c r="D249" s="98" t="inlineStr">
        <is>
          <t>Nro Voucher</t>
        </is>
      </c>
      <c r="E249" s="98" t="inlineStr">
        <is>
          <t>Nro Cuenta</t>
        </is>
      </c>
      <c r="F249" s="98" t="inlineStr">
        <is>
          <t>Tipo Ingreso</t>
        </is>
      </c>
      <c r="G249" s="99" t="n"/>
      <c r="H249" s="100" t="n"/>
      <c r="I249" s="98" t="inlineStr">
        <is>
          <t>TIPO DE INGRESO</t>
        </is>
      </c>
      <c r="J249" s="98" t="inlineStr">
        <is>
          <t>Cobrador</t>
        </is>
      </c>
    </row>
    <row r="250">
      <c r="A250" s="101" t="n"/>
      <c r="B250" s="101" t="n"/>
      <c r="C250" s="101" t="n"/>
      <c r="D250" s="101" t="n"/>
      <c r="E250" s="101" t="n"/>
      <c r="F250" s="4" t="inlineStr">
        <is>
          <t>EFECTIVO</t>
        </is>
      </c>
      <c r="G250" s="4" t="inlineStr">
        <is>
          <t>CHEQUE</t>
        </is>
      </c>
      <c r="H250" s="4" t="inlineStr">
        <is>
          <t>TRANSFERENCIA</t>
        </is>
      </c>
      <c r="I250" s="101" t="n"/>
      <c r="J250" s="101" t="n"/>
    </row>
    <row r="251">
      <c r="A251" s="5" t="inlineStr">
        <is>
          <t>CCAJ-PT18/25/23</t>
        </is>
      </c>
      <c r="B251" s="6" t="n">
        <v>44958.75216684028</v>
      </c>
      <c r="C251" s="5" t="inlineStr">
        <is>
          <t>3344 GUNNAR VICTOR PORTUGAL MURGUIA</t>
        </is>
      </c>
      <c r="D251" s="7" t="n"/>
      <c r="E251" s="8" t="n"/>
      <c r="F251" s="9" t="n">
        <v>7601.85</v>
      </c>
      <c r="I251" s="10" t="inlineStr">
        <is>
          <t>EFECTIVO</t>
        </is>
      </c>
      <c r="J251" s="5" t="inlineStr">
        <is>
          <t>3344 GUNNAR VICTOR PORTUGAL MURGUIA</t>
        </is>
      </c>
    </row>
    <row r="252">
      <c r="A252" s="11" t="inlineStr">
        <is>
          <t>SAP</t>
        </is>
      </c>
      <c r="B252" s="3" t="n"/>
      <c r="C252" s="3" t="n"/>
      <c r="D252" s="7" t="n"/>
      <c r="E252" s="8" t="n"/>
      <c r="H252" s="9" t="n"/>
      <c r="I252" s="10" t="n"/>
      <c r="J252" s="8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69" t="n">
        <v>112695145</v>
      </c>
      <c r="E253" s="14" t="n">
        <v>112695383</v>
      </c>
      <c r="H253" s="9" t="n"/>
      <c r="I253" s="10" t="n"/>
      <c r="J253" s="8" t="n"/>
    </row>
    <row r="254">
      <c r="A254" s="5" t="n"/>
      <c r="B254" s="6" t="n"/>
      <c r="C254" s="5" t="n"/>
      <c r="D254" s="35" t="inlineStr">
        <is>
          <t>BOOT</t>
        </is>
      </c>
      <c r="E254" s="8" t="n"/>
      <c r="H254" s="9" t="n"/>
      <c r="I254" s="10" t="n"/>
      <c r="J254" s="8" t="n"/>
    </row>
    <row r="256">
      <c r="A256" s="1" t="inlineStr">
        <is>
          <t>Cierre Caja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" t="inlineStr">
        <is>
          <t>Del 02/02/2023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98" t="inlineStr">
        <is>
          <t>Cierre Caja</t>
        </is>
      </c>
      <c r="B258" s="98" t="inlineStr">
        <is>
          <t>Fecha</t>
        </is>
      </c>
      <c r="C258" s="98" t="inlineStr">
        <is>
          <t>Cajero</t>
        </is>
      </c>
      <c r="D258" s="98" t="inlineStr">
        <is>
          <t>Nro Voucher</t>
        </is>
      </c>
      <c r="E258" s="98" t="inlineStr">
        <is>
          <t>Nro Cuenta</t>
        </is>
      </c>
      <c r="F258" s="98" t="inlineStr">
        <is>
          <t>Tipo Ingreso</t>
        </is>
      </c>
      <c r="G258" s="99" t="n"/>
      <c r="H258" s="100" t="n"/>
      <c r="I258" s="98" t="inlineStr">
        <is>
          <t>TIPO DE INGRESO</t>
        </is>
      </c>
      <c r="J258" s="98" t="inlineStr">
        <is>
          <t>Cobrador</t>
        </is>
      </c>
    </row>
    <row r="259">
      <c r="A259" s="101" t="n"/>
      <c r="B259" s="101" t="n"/>
      <c r="C259" s="101" t="n"/>
      <c r="D259" s="101" t="n"/>
      <c r="E259" s="101" t="n"/>
      <c r="F259" s="4" t="inlineStr">
        <is>
          <t>EFECTIVO</t>
        </is>
      </c>
      <c r="G259" s="4" t="inlineStr">
        <is>
          <t>CHEQUE</t>
        </is>
      </c>
      <c r="H259" s="4" t="inlineStr">
        <is>
          <t>TRANSFERENCIA</t>
        </is>
      </c>
      <c r="I259" s="101" t="n"/>
      <c r="J259" s="101" t="n"/>
    </row>
    <row r="260">
      <c r="A260" s="5" t="inlineStr">
        <is>
          <t>CCAJ-PT18/26/23</t>
        </is>
      </c>
      <c r="B260" s="6" t="n">
        <v>44959.75843769676</v>
      </c>
      <c r="C260" s="5" t="inlineStr">
        <is>
          <t>3344 GUNNAR VICTOR PORTUGAL MURGUIA</t>
        </is>
      </c>
      <c r="D260" s="7" t="n"/>
      <c r="E260" s="8" t="n"/>
      <c r="F260" s="9" t="n">
        <v>3454.98</v>
      </c>
      <c r="I260" s="10" t="inlineStr">
        <is>
          <t>EFECTIVO</t>
        </is>
      </c>
      <c r="J260" s="5" t="inlineStr">
        <is>
          <t>3344 GUNNAR VICTOR PORTUGAL MURGUIA</t>
        </is>
      </c>
    </row>
    <row r="261">
      <c r="A261" s="11" t="inlineStr">
        <is>
          <t>SAP</t>
        </is>
      </c>
      <c r="B261" s="3" t="n"/>
      <c r="C261" s="3" t="n"/>
      <c r="D261" s="7" t="n"/>
      <c r="E261" s="8" t="n"/>
      <c r="H261" s="9" t="n"/>
      <c r="I261" s="10" t="n"/>
      <c r="J261" s="5" t="n"/>
    </row>
    <row r="262" ht="15.75" customHeight="1">
      <c r="A262" s="13" t="inlineStr">
        <is>
          <t>FECHA</t>
        </is>
      </c>
      <c r="B262" s="13" t="inlineStr">
        <is>
          <t>CIERRE DE CAJA</t>
        </is>
      </c>
      <c r="C262" s="13" t="inlineStr">
        <is>
          <t>IMPORTE</t>
        </is>
      </c>
      <c r="D262" s="69" t="n">
        <v>112728651</v>
      </c>
      <c r="E262" s="14" t="n">
        <v>112729022</v>
      </c>
      <c r="H262" s="9" t="n"/>
      <c r="I262" s="10" t="n"/>
      <c r="J262" s="5" t="n"/>
    </row>
    <row r="263">
      <c r="D263" s="35" t="inlineStr">
        <is>
          <t>BOOT</t>
        </is>
      </c>
    </row>
    <row r="265">
      <c r="A265" s="1" t="inlineStr">
        <is>
          <t>Cierre Caja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3" t="inlineStr">
        <is>
          <t>Del 03/02/2023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98" t="inlineStr">
        <is>
          <t>Cierre Caja</t>
        </is>
      </c>
      <c r="B267" s="98" t="inlineStr">
        <is>
          <t>Fecha</t>
        </is>
      </c>
      <c r="C267" s="98" t="inlineStr">
        <is>
          <t>Cajero</t>
        </is>
      </c>
      <c r="D267" s="98" t="inlineStr">
        <is>
          <t>Nro Voucher</t>
        </is>
      </c>
      <c r="E267" s="98" t="inlineStr">
        <is>
          <t>Nro Cuenta</t>
        </is>
      </c>
      <c r="F267" s="98" t="inlineStr">
        <is>
          <t>Tipo Ingreso</t>
        </is>
      </c>
      <c r="G267" s="99" t="n"/>
      <c r="H267" s="100" t="n"/>
      <c r="I267" s="98" t="inlineStr">
        <is>
          <t>TIPO DE INGRESO</t>
        </is>
      </c>
      <c r="J267" s="98" t="inlineStr">
        <is>
          <t>Cobrador</t>
        </is>
      </c>
    </row>
    <row r="268">
      <c r="A268" s="101" t="n"/>
      <c r="B268" s="101" t="n"/>
      <c r="C268" s="101" t="n"/>
      <c r="D268" s="101" t="n"/>
      <c r="E268" s="101" t="n"/>
      <c r="F268" s="4" t="inlineStr">
        <is>
          <t>EFECTIVO</t>
        </is>
      </c>
      <c r="G268" s="4" t="inlineStr">
        <is>
          <t>CHEQUE</t>
        </is>
      </c>
      <c r="H268" s="4" t="inlineStr">
        <is>
          <t>TRANSFERENCIA</t>
        </is>
      </c>
      <c r="I268" s="101" t="n"/>
      <c r="J268" s="101" t="n"/>
    </row>
    <row r="269">
      <c r="A269" s="5" t="inlineStr">
        <is>
          <t>CCAJ-PT18/27/23</t>
        </is>
      </c>
      <c r="B269" s="6" t="n">
        <v>44960.75216133102</v>
      </c>
      <c r="C269" s="5" t="inlineStr">
        <is>
          <t>3344 GUNNAR VICTOR PORTUGAL MURGUIA</t>
        </is>
      </c>
      <c r="D269" s="7" t="n"/>
      <c r="E269" s="8" t="n"/>
      <c r="F269" s="9" t="n">
        <v>2616.42</v>
      </c>
      <c r="I269" s="10" t="inlineStr">
        <is>
          <t>EFECTIVO</t>
        </is>
      </c>
      <c r="J269" s="5" t="inlineStr">
        <is>
          <t>3344 GUNNAR VICTOR PORTUGAL MURGUIA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H270" s="9" t="n"/>
      <c r="I270" s="10" t="n"/>
      <c r="J270" s="5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69" t="n">
        <v>112728719</v>
      </c>
      <c r="E271" s="14" t="n">
        <v>112729024</v>
      </c>
      <c r="H271" s="9" t="n"/>
      <c r="I271" s="10" t="n"/>
      <c r="J271" s="5" t="n"/>
    </row>
    <row r="272">
      <c r="A272" s="5" t="n"/>
      <c r="B272" s="6" t="n"/>
      <c r="C272" s="5" t="n"/>
      <c r="D272" s="35" t="inlineStr">
        <is>
          <t>BOOT</t>
        </is>
      </c>
      <c r="E272" s="8" t="n"/>
      <c r="H272" s="9" t="n"/>
      <c r="I272" s="10" t="n"/>
      <c r="J272" s="5" t="n"/>
    </row>
    <row r="273">
      <c r="A273" s="5" t="n"/>
      <c r="B273" s="6" t="n"/>
      <c r="C273" s="5" t="n"/>
      <c r="D273" s="7" t="n"/>
      <c r="E273" s="8" t="n"/>
      <c r="H273" s="9" t="n"/>
      <c r="I273" s="10" t="n"/>
      <c r="J273" s="5" t="n"/>
    </row>
    <row r="274">
      <c r="A274" s="1" t="inlineStr">
        <is>
          <t>Cierre Caja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3" t="inlineStr">
        <is>
          <t>Del 04/02/2023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98" t="inlineStr">
        <is>
          <t>Cierre Caja</t>
        </is>
      </c>
      <c r="B276" s="98" t="inlineStr">
        <is>
          <t>Fecha</t>
        </is>
      </c>
      <c r="C276" s="98" t="inlineStr">
        <is>
          <t>Cajero</t>
        </is>
      </c>
      <c r="D276" s="98" t="inlineStr">
        <is>
          <t>Nro Voucher</t>
        </is>
      </c>
      <c r="E276" s="98" t="inlineStr">
        <is>
          <t>Nro Cuenta</t>
        </is>
      </c>
      <c r="F276" s="98" t="inlineStr">
        <is>
          <t>Tipo Ingreso</t>
        </is>
      </c>
      <c r="G276" s="99" t="n"/>
      <c r="H276" s="100" t="n"/>
      <c r="I276" s="98" t="inlineStr">
        <is>
          <t>TIPO DE INGRESO</t>
        </is>
      </c>
      <c r="J276" s="98" t="inlineStr">
        <is>
          <t>Cobrador</t>
        </is>
      </c>
    </row>
    <row r="277">
      <c r="A277" s="101" t="n"/>
      <c r="B277" s="101" t="n"/>
      <c r="C277" s="101" t="n"/>
      <c r="D277" s="101" t="n"/>
      <c r="E277" s="101" t="n"/>
      <c r="F277" s="4" t="inlineStr">
        <is>
          <t>EFECTIVO</t>
        </is>
      </c>
      <c r="G277" s="4" t="inlineStr">
        <is>
          <t>CHEQUE</t>
        </is>
      </c>
      <c r="H277" s="4" t="inlineStr">
        <is>
          <t>TRANSFERENCIA</t>
        </is>
      </c>
      <c r="I277" s="101" t="n"/>
      <c r="J277" s="101" t="n"/>
    </row>
    <row r="278">
      <c r="A278" s="5" t="inlineStr">
        <is>
          <t>CCAJ-PT18/28/23</t>
        </is>
      </c>
      <c r="B278" s="6" t="n">
        <v>44961.54491563657</v>
      </c>
      <c r="C278" s="5" t="inlineStr">
        <is>
          <t>3344 GUNNAR VICTOR PORTUGAL MURGUIA</t>
        </is>
      </c>
      <c r="D278" s="7" t="n"/>
      <c r="E278" s="8" t="n"/>
      <c r="F278" s="9" t="n">
        <v>5623.96</v>
      </c>
      <c r="I278" s="10" t="inlineStr">
        <is>
          <t>EFECTIVO</t>
        </is>
      </c>
      <c r="J278" s="5" t="inlineStr">
        <is>
          <t>3344 GUNNAR VICTOR PORTUGAL MURGUIA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H279" s="9" t="n"/>
      <c r="I279" s="10" t="n"/>
      <c r="J279" s="5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69" t="n">
        <v>112728622</v>
      </c>
      <c r="E280" s="14" t="n">
        <v>112729025</v>
      </c>
      <c r="H280" s="9" t="n"/>
      <c r="I280" s="10" t="n"/>
      <c r="J280" s="5" t="n"/>
    </row>
    <row r="281">
      <c r="D281" s="35" t="inlineStr">
        <is>
          <t>BOOT</t>
        </is>
      </c>
    </row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06/02/2023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8" t="inlineStr">
        <is>
          <t>Cierre Caja</t>
        </is>
      </c>
      <c r="B285" s="98" t="inlineStr">
        <is>
          <t>Fecha</t>
        </is>
      </c>
      <c r="C285" s="98" t="inlineStr">
        <is>
          <t>Cajero</t>
        </is>
      </c>
      <c r="D285" s="98" t="inlineStr">
        <is>
          <t>Nro Voucher</t>
        </is>
      </c>
      <c r="E285" s="98" t="inlineStr">
        <is>
          <t>Nro Cuenta</t>
        </is>
      </c>
      <c r="F285" s="98" t="inlineStr">
        <is>
          <t>Tipo Ingreso</t>
        </is>
      </c>
      <c r="G285" s="99" t="n"/>
      <c r="H285" s="100" t="n"/>
      <c r="I285" s="98" t="inlineStr">
        <is>
          <t>TIPO DE INGRESO</t>
        </is>
      </c>
      <c r="J285" s="98" t="inlineStr">
        <is>
          <t>Cobrador</t>
        </is>
      </c>
    </row>
    <row r="286">
      <c r="A286" s="101" t="n"/>
      <c r="B286" s="101" t="n"/>
      <c r="C286" s="101" t="n"/>
      <c r="D286" s="101" t="n"/>
      <c r="E286" s="101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101" t="n"/>
      <c r="J286" s="101" t="n"/>
    </row>
    <row r="287">
      <c r="A287" s="5" t="inlineStr">
        <is>
          <t>CCAJ-PT18/29/23</t>
        </is>
      </c>
      <c r="B287" s="6" t="n">
        <v>44963.7540022338</v>
      </c>
      <c r="C287" s="5" t="inlineStr">
        <is>
          <t>3344 GUNNAR VICTOR PORTUGAL MURGUIA</t>
        </is>
      </c>
      <c r="D287" s="7" t="n"/>
      <c r="E287" s="8" t="n"/>
      <c r="F287" s="9" t="n">
        <v>3798.43</v>
      </c>
      <c r="I287" s="10" t="inlineStr">
        <is>
          <t>EFECTIVO</t>
        </is>
      </c>
      <c r="J287" s="5" t="inlineStr">
        <is>
          <t>3344 GUNNAR VICTOR PORTUGAL MURGUIA</t>
        </is>
      </c>
    </row>
    <row r="288">
      <c r="A288" s="11" t="inlineStr">
        <is>
          <t>SAP</t>
        </is>
      </c>
      <c r="B288" s="3" t="n"/>
      <c r="C288" s="3" t="n"/>
      <c r="D288" s="7" t="n"/>
      <c r="E288" s="8" t="n"/>
      <c r="H288" s="9" t="n"/>
      <c r="I288" s="10" t="n"/>
      <c r="J288" s="5" t="n"/>
    </row>
    <row r="289">
      <c r="A289" s="13" t="inlineStr">
        <is>
          <t>FECHA</t>
        </is>
      </c>
      <c r="B289" s="13" t="inlineStr">
        <is>
          <t>CIERRE DE CAJA</t>
        </is>
      </c>
      <c r="C289" s="13" t="inlineStr">
        <is>
          <t>IMPORTE</t>
        </is>
      </c>
      <c r="D289" s="7" t="n"/>
      <c r="E289" s="8" t="n"/>
      <c r="H289" s="9" t="n"/>
      <c r="I289" s="10" t="n"/>
      <c r="J289" s="5" t="n"/>
    </row>
    <row r="290">
      <c r="A290" s="5" t="n"/>
      <c r="B290" s="6" t="n"/>
      <c r="C290" s="5" t="n"/>
      <c r="D290" s="7" t="n"/>
      <c r="E290" s="8" t="n"/>
      <c r="H290" s="9" t="n"/>
      <c r="I290" s="10" t="n"/>
      <c r="J290" s="5" t="n"/>
    </row>
  </sheetData>
  <mergeCells count="256">
    <mergeCell ref="I276:I277"/>
    <mergeCell ref="J276:J277"/>
    <mergeCell ref="A276:A277"/>
    <mergeCell ref="B276:B277"/>
    <mergeCell ref="C276:C277"/>
    <mergeCell ref="D276:D277"/>
    <mergeCell ref="E276:E277"/>
    <mergeCell ref="F276:H276"/>
    <mergeCell ref="I267:I268"/>
    <mergeCell ref="J267:J268"/>
    <mergeCell ref="A267:A268"/>
    <mergeCell ref="B267:B268"/>
    <mergeCell ref="C267:C268"/>
    <mergeCell ref="D267:D268"/>
    <mergeCell ref="E267:E268"/>
    <mergeCell ref="F267:H267"/>
    <mergeCell ref="A258:A259"/>
    <mergeCell ref="B258:B259"/>
    <mergeCell ref="D258:D259"/>
    <mergeCell ref="E258:E259"/>
    <mergeCell ref="F258:H258"/>
    <mergeCell ref="I258:I259"/>
    <mergeCell ref="J258:J259"/>
    <mergeCell ref="C258:C259"/>
    <mergeCell ref="I230:I231"/>
    <mergeCell ref="J230:J231"/>
    <mergeCell ref="A230:A231"/>
    <mergeCell ref="B230:B231"/>
    <mergeCell ref="C230:C231"/>
    <mergeCell ref="D230:D231"/>
    <mergeCell ref="E230:E231"/>
    <mergeCell ref="F230:H230"/>
    <mergeCell ref="A211:A212"/>
    <mergeCell ref="B211:B212"/>
    <mergeCell ref="C211:C212"/>
    <mergeCell ref="D211:D212"/>
    <mergeCell ref="E211:E212"/>
    <mergeCell ref="F211:H211"/>
    <mergeCell ref="I211:I212"/>
    <mergeCell ref="J211:J212"/>
    <mergeCell ref="A221:A222"/>
    <mergeCell ref="B221:B222"/>
    <mergeCell ref="C221:C222"/>
    <mergeCell ref="D221:D222"/>
    <mergeCell ref="E221:E222"/>
    <mergeCell ref="F221:H221"/>
    <mergeCell ref="I221:I222"/>
    <mergeCell ref="J221:J222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I193:I194"/>
    <mergeCell ref="J193:J194"/>
    <mergeCell ref="A193:A194"/>
    <mergeCell ref="B193:B194"/>
    <mergeCell ref="C193:C194"/>
    <mergeCell ref="D193:D194"/>
    <mergeCell ref="E193:E194"/>
    <mergeCell ref="F193:H193"/>
    <mergeCell ref="I184:I185"/>
    <mergeCell ref="J184:J185"/>
    <mergeCell ref="A184:A185"/>
    <mergeCell ref="B184:B185"/>
    <mergeCell ref="C184:C185"/>
    <mergeCell ref="D184:D185"/>
    <mergeCell ref="E184:E185"/>
    <mergeCell ref="F184:H184"/>
    <mergeCell ref="I157:I158"/>
    <mergeCell ref="J157:J158"/>
    <mergeCell ref="A166:A167"/>
    <mergeCell ref="B166:B167"/>
    <mergeCell ref="C166:C167"/>
    <mergeCell ref="D166:D167"/>
    <mergeCell ref="E166:E167"/>
    <mergeCell ref="F166:H166"/>
    <mergeCell ref="I166:I167"/>
    <mergeCell ref="J166:J167"/>
    <mergeCell ref="A157:A158"/>
    <mergeCell ref="B157:B158"/>
    <mergeCell ref="C157:C158"/>
    <mergeCell ref="D157:D158"/>
    <mergeCell ref="E157:E158"/>
    <mergeCell ref="F157:H157"/>
    <mergeCell ref="I84:I85"/>
    <mergeCell ref="J84:J85"/>
    <mergeCell ref="A84:A85"/>
    <mergeCell ref="B84:B85"/>
    <mergeCell ref="C84:C85"/>
    <mergeCell ref="D84:D85"/>
    <mergeCell ref="E84:E85"/>
    <mergeCell ref="F84:H84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3:I94"/>
    <mergeCell ref="J93:J94"/>
    <mergeCell ref="A93:A94"/>
    <mergeCell ref="B93:B94"/>
    <mergeCell ref="C93:C94"/>
    <mergeCell ref="D93:D94"/>
    <mergeCell ref="E93:E94"/>
    <mergeCell ref="F93:H93"/>
    <mergeCell ref="I3:I4"/>
    <mergeCell ref="J3:J4"/>
    <mergeCell ref="A21:A22"/>
    <mergeCell ref="B21:B22"/>
    <mergeCell ref="C21:C22"/>
    <mergeCell ref="D21:D22"/>
    <mergeCell ref="E21:E22"/>
    <mergeCell ref="F21:H21"/>
    <mergeCell ref="I21:I22"/>
    <mergeCell ref="J21:J22"/>
    <mergeCell ref="A3:A4"/>
    <mergeCell ref="B3:B4"/>
    <mergeCell ref="C3:C4"/>
    <mergeCell ref="D3:D4"/>
    <mergeCell ref="E3:E4"/>
    <mergeCell ref="F3:H3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E30:E31"/>
    <mergeCell ref="F30:H30"/>
    <mergeCell ref="I30:I31"/>
    <mergeCell ref="J30:J31"/>
    <mergeCell ref="A30:A31"/>
    <mergeCell ref="C30:C31"/>
    <mergeCell ref="B30:B31"/>
    <mergeCell ref="D30:D31"/>
    <mergeCell ref="A48:A49"/>
    <mergeCell ref="B48:B49"/>
    <mergeCell ref="C48:C49"/>
    <mergeCell ref="D48:D49"/>
    <mergeCell ref="E48:E49"/>
    <mergeCell ref="F57:H57"/>
    <mergeCell ref="I57:I58"/>
    <mergeCell ref="J57:J58"/>
    <mergeCell ref="I48:I49"/>
    <mergeCell ref="J48:J49"/>
    <mergeCell ref="F48:H48"/>
    <mergeCell ref="A57:A58"/>
    <mergeCell ref="B57:B58"/>
    <mergeCell ref="C57:C58"/>
    <mergeCell ref="D57:D58"/>
    <mergeCell ref="E57:E58"/>
    <mergeCell ref="I66:I67"/>
    <mergeCell ref="J66:J67"/>
    <mergeCell ref="A66:A67"/>
    <mergeCell ref="B66:B67"/>
    <mergeCell ref="C66:C67"/>
    <mergeCell ref="D66:D67"/>
    <mergeCell ref="E66:E67"/>
    <mergeCell ref="F66:H66"/>
    <mergeCell ref="F75:H75"/>
    <mergeCell ref="I75:I76"/>
    <mergeCell ref="J75:J76"/>
    <mergeCell ref="A75:A76"/>
    <mergeCell ref="B75:B76"/>
    <mergeCell ref="C75:C76"/>
    <mergeCell ref="D75:D76"/>
    <mergeCell ref="E75:E76"/>
    <mergeCell ref="I139:I140"/>
    <mergeCell ref="J139:J140"/>
    <mergeCell ref="A139:A140"/>
    <mergeCell ref="B139:B140"/>
    <mergeCell ref="C139:C140"/>
    <mergeCell ref="D139:D140"/>
    <mergeCell ref="E139:E140"/>
    <mergeCell ref="F139:H139"/>
    <mergeCell ref="F102:H102"/>
    <mergeCell ref="I102:I103"/>
    <mergeCell ref="J102:J103"/>
    <mergeCell ref="A102:A103"/>
    <mergeCell ref="B102:B103"/>
    <mergeCell ref="C102:C103"/>
    <mergeCell ref="D102:D103"/>
    <mergeCell ref="E102:E103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I240:I241"/>
    <mergeCell ref="J240:J241"/>
    <mergeCell ref="A240:A241"/>
    <mergeCell ref="B240:B241"/>
    <mergeCell ref="C240:C241"/>
    <mergeCell ref="D240:D241"/>
    <mergeCell ref="E240:E241"/>
    <mergeCell ref="F240:H240"/>
    <mergeCell ref="I130:I131"/>
    <mergeCell ref="J130:J131"/>
    <mergeCell ref="A130:A131"/>
    <mergeCell ref="B130:B131"/>
    <mergeCell ref="C130:C131"/>
    <mergeCell ref="D130:D131"/>
    <mergeCell ref="E130:E131"/>
    <mergeCell ref="F130:H130"/>
    <mergeCell ref="I148:I149"/>
    <mergeCell ref="J148:J149"/>
    <mergeCell ref="A148:A149"/>
    <mergeCell ref="B148:B149"/>
    <mergeCell ref="C148:C149"/>
    <mergeCell ref="D148:D149"/>
    <mergeCell ref="E148:E149"/>
    <mergeCell ref="F148:H148"/>
    <mergeCell ref="I285:I286"/>
    <mergeCell ref="J285:J286"/>
    <mergeCell ref="A285:A286"/>
    <mergeCell ref="B285:B286"/>
    <mergeCell ref="C285:C286"/>
    <mergeCell ref="D285:D286"/>
    <mergeCell ref="E285:E286"/>
    <mergeCell ref="F285:H285"/>
    <mergeCell ref="A202:A203"/>
    <mergeCell ref="B202:B203"/>
    <mergeCell ref="C202:C203"/>
    <mergeCell ref="D202:D203"/>
    <mergeCell ref="E202:E203"/>
    <mergeCell ref="F202:H202"/>
    <mergeCell ref="I202:I203"/>
    <mergeCell ref="J202:J203"/>
    <mergeCell ref="A249:A250"/>
    <mergeCell ref="B249:B250"/>
    <mergeCell ref="C249:C250"/>
    <mergeCell ref="D249:D250"/>
    <mergeCell ref="E249:E250"/>
    <mergeCell ref="F249:H249"/>
    <mergeCell ref="I249:I250"/>
    <mergeCell ref="J249:J250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15"/>
  <sheetViews>
    <sheetView topLeftCell="A403" workbookViewId="0">
      <selection activeCell="D389" sqref="D38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2.7109375" bestFit="1" customWidth="1" min="5" max="5"/>
    <col width="10.710937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CCAJ-OR52/257/2022</t>
        </is>
      </c>
      <c r="B5" s="6" t="n">
        <v>44926.70345510417</v>
      </c>
      <c r="C5" s="5" t="inlineStr">
        <is>
          <t>0 ADMINISTRADOR-ORURO</t>
        </is>
      </c>
      <c r="D5" s="7" t="n"/>
      <c r="E5" s="8" t="n"/>
      <c r="G5" s="9" t="n">
        <v>16839.39</v>
      </c>
      <c r="I5" s="10" t="inlineStr">
        <is>
          <t>CHEQUE</t>
        </is>
      </c>
      <c r="J5" s="5" t="inlineStr">
        <is>
          <t>3091 ISRAEL LUIS OCAMPO CAYOJA</t>
        </is>
      </c>
    </row>
    <row r="6">
      <c r="A6" s="5" t="inlineStr">
        <is>
          <t>CCAJ-OR52/257/2022</t>
        </is>
      </c>
      <c r="B6" s="6" t="n">
        <v>44926.70345510417</v>
      </c>
      <c r="C6" s="5" t="inlineStr">
        <is>
          <t>0 ADMINISTRADOR-ORURO</t>
        </is>
      </c>
      <c r="D6" s="7" t="n">
        <v>421131</v>
      </c>
      <c r="E6" s="8" t="inlineStr">
        <is>
          <t>BISA-100070057</t>
        </is>
      </c>
      <c r="H6" s="9" t="n">
        <v>25235.1</v>
      </c>
      <c r="I6" s="5" t="inlineStr">
        <is>
          <t>DEPÓSITO BANCARIO</t>
        </is>
      </c>
      <c r="J6" s="5" t="inlineStr">
        <is>
          <t>3796 MARCOS JOSUE FLORES CAYOJA</t>
        </is>
      </c>
    </row>
    <row r="7">
      <c r="A7" s="5" t="inlineStr">
        <is>
          <t>CCAJ-OR52/257/2022</t>
        </is>
      </c>
      <c r="B7" s="6" t="n">
        <v>44926.70345510417</v>
      </c>
      <c r="C7" s="5" t="inlineStr">
        <is>
          <t>0 ADMINISTRADOR-ORURO</t>
        </is>
      </c>
      <c r="D7" s="7" t="n">
        <v>471937</v>
      </c>
      <c r="E7" s="8" t="inlineStr">
        <is>
          <t>BISA-100070057</t>
        </is>
      </c>
      <c r="H7" s="9" t="n">
        <v>81000</v>
      </c>
      <c r="I7" s="5" t="inlineStr">
        <is>
          <t>DEPÓSITO BANCARIO</t>
        </is>
      </c>
      <c r="J7" s="5" t="inlineStr">
        <is>
          <t>3091 ISRAEL LUIS OCAMPO CAYOJA</t>
        </is>
      </c>
    </row>
    <row r="8">
      <c r="A8" s="5" t="inlineStr">
        <is>
          <t>CCAJ-OR52/257/2022</t>
        </is>
      </c>
      <c r="B8" s="6" t="n">
        <v>44926.70345510417</v>
      </c>
      <c r="C8" s="5" t="inlineStr">
        <is>
          <t>0 ADMINISTRADOR-ORURO</t>
        </is>
      </c>
      <c r="D8" s="7" t="n"/>
      <c r="E8" s="8" t="n"/>
      <c r="F8" s="9" t="n">
        <v>40748.5</v>
      </c>
      <c r="I8" s="10" t="inlineStr">
        <is>
          <t>EFECTIVO</t>
        </is>
      </c>
      <c r="J8" s="5" t="inlineStr">
        <is>
          <t>3091 ISRAEL LUIS OCAMPO CAYOJA</t>
        </is>
      </c>
    </row>
    <row r="9">
      <c r="A9" s="5" t="inlineStr">
        <is>
          <t>CCAJ-OR52/257/2022</t>
        </is>
      </c>
      <c r="B9" s="6" t="n">
        <v>44926.70345510417</v>
      </c>
      <c r="C9" s="5" t="inlineStr">
        <is>
          <t>0 ADMINISTRADOR-ORURO</t>
        </is>
      </c>
      <c r="D9" s="7" t="n"/>
      <c r="E9" s="8" t="n"/>
      <c r="F9" s="9" t="n">
        <v>7447</v>
      </c>
      <c r="I9" s="10" t="inlineStr">
        <is>
          <t>EFECTIVO</t>
        </is>
      </c>
      <c r="J9" s="5" t="inlineStr">
        <is>
          <t>3796 MARCOS JOSUE FLORES CAYOJA</t>
        </is>
      </c>
    </row>
    <row r="10">
      <c r="A10" s="5" t="inlineStr">
        <is>
          <t>CCAJ-OR52/257/2022</t>
        </is>
      </c>
      <c r="B10" s="6" t="n">
        <v>44926.70345510417</v>
      </c>
      <c r="C10" s="5" t="inlineStr">
        <is>
          <t>0 ADMINISTRADOR-ORURO</t>
        </is>
      </c>
      <c r="D10" s="7" t="n"/>
      <c r="E10" s="8" t="n"/>
      <c r="F10" s="9" t="n">
        <v>14492.9</v>
      </c>
      <c r="I10" s="10" t="inlineStr">
        <is>
          <t>EFECTIVO</t>
        </is>
      </c>
      <c r="J10" s="8" t="inlineStr">
        <is>
          <t>646 JOSE ESPEJO - T01</t>
        </is>
      </c>
    </row>
    <row r="11">
      <c r="A11" s="5" t="inlineStr">
        <is>
          <t>CCAJ-OR52/257/2022</t>
        </is>
      </c>
      <c r="B11" s="6" t="n">
        <v>44926.70345510417</v>
      </c>
      <c r="C11" s="5" t="inlineStr">
        <is>
          <t>0 ADMINISTRADOR-ORURO</t>
        </is>
      </c>
      <c r="D11" s="7" t="n"/>
      <c r="E11" s="8" t="n"/>
      <c r="F11" s="9" t="n">
        <v>24773</v>
      </c>
      <c r="I11" s="10" t="inlineStr">
        <is>
          <t>EFECTIVO</t>
        </is>
      </c>
      <c r="J11" s="8" t="inlineStr">
        <is>
          <t>646 JOSE ESPEJO - T02</t>
        </is>
      </c>
    </row>
    <row r="12">
      <c r="A12" s="11" t="inlineStr">
        <is>
          <t>SAP</t>
        </is>
      </c>
      <c r="B12" s="3" t="n"/>
      <c r="C12" s="3" t="n"/>
      <c r="D12" s="7" t="n"/>
      <c r="E12" s="8" t="n"/>
      <c r="F12" s="12">
        <f>SUM(F5:G11)</f>
        <v/>
      </c>
      <c r="H12" s="9" t="n"/>
      <c r="I12" s="10" t="n"/>
      <c r="J12" s="5" t="n"/>
    </row>
    <row r="13" ht="15.75" customHeight="1">
      <c r="A13" s="13" t="inlineStr">
        <is>
          <t>FECHA</t>
        </is>
      </c>
      <c r="B13" s="13" t="inlineStr">
        <is>
          <t>CIERRE DE CAJA</t>
        </is>
      </c>
      <c r="C13" s="13" t="inlineStr">
        <is>
          <t>IMPORTE</t>
        </is>
      </c>
      <c r="D13" s="14" t="n">
        <v>112519185</v>
      </c>
      <c r="E13" s="8" t="n"/>
      <c r="H13" s="9" t="n"/>
      <c r="I13" s="10" t="n"/>
      <c r="J13" s="5" t="n"/>
    </row>
    <row r="16">
      <c r="A16" s="1" t="inlineStr">
        <is>
          <t>Cierre Caja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3" t="inlineStr">
        <is>
          <t>Del 02/01/2022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98" t="inlineStr">
        <is>
          <t>Cierre Caja</t>
        </is>
      </c>
      <c r="B18" s="98" t="inlineStr">
        <is>
          <t>Fecha</t>
        </is>
      </c>
      <c r="C18" s="98" t="inlineStr">
        <is>
          <t>Cajero</t>
        </is>
      </c>
      <c r="D18" s="98" t="inlineStr">
        <is>
          <t>Nro Voucher</t>
        </is>
      </c>
      <c r="E18" s="98" t="inlineStr">
        <is>
          <t>Nro Cuenta</t>
        </is>
      </c>
      <c r="F18" s="98" t="inlineStr">
        <is>
          <t>Tipo Ingreso</t>
        </is>
      </c>
      <c r="G18" s="99" t="n"/>
      <c r="H18" s="100" t="n"/>
      <c r="I18" s="98" t="inlineStr">
        <is>
          <t>TIPO DE INGRESO</t>
        </is>
      </c>
      <c r="J18" s="98" t="inlineStr">
        <is>
          <t>Cobrador</t>
        </is>
      </c>
    </row>
    <row r="19">
      <c r="A19" s="101" t="n"/>
      <c r="B19" s="101" t="n"/>
      <c r="C19" s="101" t="n"/>
      <c r="D19" s="101" t="n"/>
      <c r="E19" s="101" t="n"/>
      <c r="F19" s="4" t="inlineStr">
        <is>
          <t>EFECTIVO</t>
        </is>
      </c>
      <c r="G19" s="4" t="inlineStr">
        <is>
          <t>CHEQUE</t>
        </is>
      </c>
      <c r="H19" s="4" t="inlineStr">
        <is>
          <t>TRANSFERENCIA</t>
        </is>
      </c>
      <c r="I19" s="101" t="n"/>
      <c r="J19" s="101" t="n"/>
    </row>
    <row r="20">
      <c r="A20" s="17" t="inlineStr">
        <is>
          <t>NO HUBO CIERRES DE CAJA, DEBIDO A FERIADO POR AÑO NUEVO</t>
        </is>
      </c>
      <c r="B20" s="30" t="n"/>
      <c r="C20" s="30" t="n"/>
    </row>
    <row r="21">
      <c r="A21" s="11" t="inlineStr">
        <is>
          <t>SAP</t>
        </is>
      </c>
      <c r="B21" s="3" t="n"/>
      <c r="C21" s="3" t="n"/>
    </row>
    <row r="22">
      <c r="A22" s="13" t="inlineStr">
        <is>
          <t>FECHA</t>
        </is>
      </c>
      <c r="B22" s="13" t="inlineStr">
        <is>
          <t>CIERRE DE CAJA</t>
        </is>
      </c>
      <c r="C22" s="13" t="inlineStr">
        <is>
          <t>IMPORTE</t>
        </is>
      </c>
    </row>
    <row r="23">
      <c r="A23" s="29" t="n"/>
      <c r="B23" s="29" t="n"/>
      <c r="C23" s="29" t="n"/>
    </row>
    <row r="25">
      <c r="A25" s="1" t="inlineStr">
        <is>
          <t>Cierre Caja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3" t="inlineStr">
        <is>
          <t>Del 03/01/2022</t>
        </is>
      </c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98" t="inlineStr">
        <is>
          <t>Cierre Caja</t>
        </is>
      </c>
      <c r="B27" s="98" t="inlineStr">
        <is>
          <t>Fecha</t>
        </is>
      </c>
      <c r="C27" s="98" t="inlineStr">
        <is>
          <t>Cajero</t>
        </is>
      </c>
      <c r="D27" s="98" t="inlineStr">
        <is>
          <t>Nro Voucher</t>
        </is>
      </c>
      <c r="E27" s="98" t="inlineStr">
        <is>
          <t>Nro Cuenta</t>
        </is>
      </c>
      <c r="F27" s="98" t="inlineStr">
        <is>
          <t>Tipo Ingreso</t>
        </is>
      </c>
      <c r="G27" s="99" t="n"/>
      <c r="H27" s="100" t="n"/>
      <c r="I27" s="98" t="inlineStr">
        <is>
          <t>TIPO DE INGRESO</t>
        </is>
      </c>
      <c r="J27" s="98" t="inlineStr">
        <is>
          <t>Cobrador</t>
        </is>
      </c>
    </row>
    <row r="28">
      <c r="A28" s="101" t="n"/>
      <c r="B28" s="101" t="n"/>
      <c r="C28" s="101" t="n"/>
      <c r="D28" s="101" t="n"/>
      <c r="E28" s="101" t="n"/>
      <c r="F28" s="4" t="inlineStr">
        <is>
          <t>EFECTIVO</t>
        </is>
      </c>
      <c r="G28" s="4" t="inlineStr">
        <is>
          <t>CHEQUE</t>
        </is>
      </c>
      <c r="H28" s="4" t="inlineStr">
        <is>
          <t>TRANSFERENCIA</t>
        </is>
      </c>
      <c r="I28" s="101" t="n"/>
      <c r="J28" s="101" t="n"/>
    </row>
    <row r="29">
      <c r="A29" s="5" t="inlineStr">
        <is>
          <t>CCAJ-OR52/1/2023</t>
        </is>
      </c>
      <c r="B29" s="6" t="n">
        <v>44929.65457924768</v>
      </c>
      <c r="C29" s="5" t="inlineStr">
        <is>
          <t>0 ADMINISTRADOR-ORURO</t>
        </is>
      </c>
      <c r="D29" s="7" t="n">
        <v>5002468</v>
      </c>
      <c r="E29" s="5" t="inlineStr">
        <is>
          <t>BANCO UNION-10000020161539</t>
        </is>
      </c>
      <c r="H29" s="9" t="n">
        <v>688.86</v>
      </c>
      <c r="I29" s="5" t="inlineStr">
        <is>
          <t>DEPÓSITO BANCARIO</t>
        </is>
      </c>
      <c r="J29" s="5" t="inlineStr">
        <is>
          <t>3062 FULVIA SIRIA GUZMAN OLIVARES</t>
        </is>
      </c>
    </row>
    <row r="30">
      <c r="A30" s="5" t="inlineStr">
        <is>
          <t>CCAJ-OR52/1/2023</t>
        </is>
      </c>
      <c r="B30" s="6" t="n">
        <v>44929.65457924768</v>
      </c>
      <c r="C30" s="5" t="inlineStr">
        <is>
          <t>0 ADMINISTRADOR-ORURO</t>
        </is>
      </c>
      <c r="D30" s="7" t="n">
        <v>472071</v>
      </c>
      <c r="E30" s="8" t="inlineStr">
        <is>
          <t>BISA-100070057</t>
        </is>
      </c>
      <c r="H30" s="9" t="n">
        <v>33653</v>
      </c>
      <c r="I30" s="5" t="inlineStr">
        <is>
          <t>DEPÓSITO BANCARIO</t>
        </is>
      </c>
      <c r="J30" s="5" t="inlineStr">
        <is>
          <t>3091 ISRAEL LUIS OCAMPO CAYOJA</t>
        </is>
      </c>
    </row>
    <row r="31">
      <c r="A31" s="11" t="inlineStr">
        <is>
          <t>SAP</t>
        </is>
      </c>
      <c r="B31" s="3" t="n"/>
      <c r="C31" s="3" t="n"/>
      <c r="D31" s="7" t="n"/>
      <c r="E31" s="8" t="n"/>
      <c r="H31" s="9" t="n"/>
      <c r="I31" s="10" t="n"/>
      <c r="J31" s="8" t="n"/>
    </row>
    <row r="32">
      <c r="A32" s="13" t="inlineStr">
        <is>
          <t>FECHA</t>
        </is>
      </c>
      <c r="B32" s="13" t="inlineStr">
        <is>
          <t>CIERRE DE CAJA</t>
        </is>
      </c>
      <c r="C32" s="13" t="inlineStr">
        <is>
          <t>IMPORTE</t>
        </is>
      </c>
      <c r="D32" s="7" t="n"/>
      <c r="E32" s="8" t="n"/>
      <c r="H32" s="9" t="n"/>
      <c r="I32" s="10" t="n"/>
      <c r="J32" s="8" t="n"/>
    </row>
    <row r="33">
      <c r="A33" s="26" t="inlineStr">
        <is>
          <t>SOLO HUBO DEPOSITOS</t>
        </is>
      </c>
    </row>
    <row r="35">
      <c r="A35" s="1" t="inlineStr">
        <is>
          <t>Cierre Caja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3" t="inlineStr">
        <is>
          <t>Del 04/01/2022</t>
        </is>
      </c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98" t="inlineStr">
        <is>
          <t>Cierre Caja</t>
        </is>
      </c>
      <c r="B37" s="98" t="inlineStr">
        <is>
          <t>Fecha</t>
        </is>
      </c>
      <c r="C37" s="98" t="inlineStr">
        <is>
          <t>Cajero</t>
        </is>
      </c>
      <c r="D37" s="98" t="inlineStr">
        <is>
          <t>Nro Voucher</t>
        </is>
      </c>
      <c r="E37" s="98" t="inlineStr">
        <is>
          <t>Nro Cuenta</t>
        </is>
      </c>
      <c r="F37" s="98" t="inlineStr">
        <is>
          <t>Tipo Ingreso</t>
        </is>
      </c>
      <c r="G37" s="99" t="n"/>
      <c r="H37" s="100" t="n"/>
      <c r="I37" s="98" t="inlineStr">
        <is>
          <t>TIPO DE INGRESO</t>
        </is>
      </c>
      <c r="J37" s="98" t="inlineStr">
        <is>
          <t>Cobrador</t>
        </is>
      </c>
    </row>
    <row r="38">
      <c r="A38" s="101" t="n"/>
      <c r="B38" s="101" t="n"/>
      <c r="C38" s="101" t="n"/>
      <c r="D38" s="101" t="n"/>
      <c r="E38" s="101" t="n"/>
      <c r="F38" s="4" t="inlineStr">
        <is>
          <t>EFECTIVO</t>
        </is>
      </c>
      <c r="G38" s="4" t="inlineStr">
        <is>
          <t>CHEQUE</t>
        </is>
      </c>
      <c r="H38" s="4" t="inlineStr">
        <is>
          <t>TRANSFERENCIA</t>
        </is>
      </c>
      <c r="I38" s="101" t="n"/>
      <c r="J38" s="101" t="n"/>
    </row>
    <row r="39">
      <c r="A39" s="5" t="inlineStr">
        <is>
          <t>CCAJ-OR52/2/2023</t>
        </is>
      </c>
      <c r="B39" s="6" t="n">
        <v>44930.74066896991</v>
      </c>
      <c r="C39" s="5" t="inlineStr">
        <is>
          <t>0 ADMINISTRADOR-ORURO</t>
        </is>
      </c>
      <c r="D39" s="7" t="n">
        <v>472319</v>
      </c>
      <c r="E39" s="8" t="inlineStr">
        <is>
          <t>BISA-100070057</t>
        </is>
      </c>
      <c r="H39" s="9" t="n">
        <v>46106.7</v>
      </c>
      <c r="I39" s="5" t="inlineStr">
        <is>
          <t>DEPÓSITO BANCARIO</t>
        </is>
      </c>
      <c r="J39" s="5" t="inlineStr">
        <is>
          <t>3091 ISRAEL LUIS OCAMPO CAYOJA</t>
        </is>
      </c>
    </row>
    <row r="40">
      <c r="A40" s="5" t="inlineStr">
        <is>
          <t>CCAJ-OR52/2/2023</t>
        </is>
      </c>
      <c r="B40" s="6" t="n">
        <v>44930.74066896991</v>
      </c>
      <c r="C40" s="5" t="inlineStr">
        <is>
          <t>0 ADMINISTRADOR-ORURO</t>
        </is>
      </c>
      <c r="D40" s="7" t="n"/>
      <c r="E40" s="8" t="n"/>
      <c r="F40" s="9" t="n">
        <v>5612.8</v>
      </c>
      <c r="I40" s="10" t="inlineStr">
        <is>
          <t>EFECTIVO</t>
        </is>
      </c>
      <c r="J40" s="8" t="inlineStr">
        <is>
          <t>646 JOSE ESPEJO - T01</t>
        </is>
      </c>
    </row>
    <row r="41">
      <c r="A41" s="5" t="inlineStr">
        <is>
          <t>CCAJ-OR52/2/2023</t>
        </is>
      </c>
      <c r="B41" s="6" t="n">
        <v>44930.74066896991</v>
      </c>
      <c r="C41" s="5" t="inlineStr">
        <is>
          <t>0 ADMINISTRADOR-ORURO</t>
        </is>
      </c>
      <c r="D41" s="7" t="n"/>
      <c r="E41" s="8" t="n"/>
      <c r="F41" s="9" t="n">
        <v>30098.6</v>
      </c>
      <c r="I41" s="10" t="inlineStr">
        <is>
          <t>EFECTIVO</t>
        </is>
      </c>
      <c r="J41" s="8" t="inlineStr">
        <is>
          <t>646 JOSE ESPEJO - T02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20">
        <f>SUM(F39:G41)</f>
        <v/>
      </c>
      <c r="H42" s="9" t="n"/>
      <c r="I42" s="10" t="n"/>
      <c r="J42" s="8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14" t="n">
        <v>112556957</v>
      </c>
      <c r="E43" s="8" t="n"/>
      <c r="H43" s="9" t="n"/>
      <c r="I43" s="10" t="n"/>
      <c r="J43" s="8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05/01/2022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8" t="inlineStr">
        <is>
          <t>Cierre Caja</t>
        </is>
      </c>
      <c r="B48" s="98" t="inlineStr">
        <is>
          <t>Fecha</t>
        </is>
      </c>
      <c r="C48" s="98" t="inlineStr">
        <is>
          <t>Cajero</t>
        </is>
      </c>
      <c r="D48" s="98" t="inlineStr">
        <is>
          <t>Nro Voucher</t>
        </is>
      </c>
      <c r="E48" s="98" t="inlineStr">
        <is>
          <t>Nro Cuenta</t>
        </is>
      </c>
      <c r="F48" s="98" t="inlineStr">
        <is>
          <t>Tipo Ingreso</t>
        </is>
      </c>
      <c r="G48" s="99" t="n"/>
      <c r="H48" s="100" t="n"/>
      <c r="I48" s="98" t="inlineStr">
        <is>
          <t>TIPO DE INGRESO</t>
        </is>
      </c>
      <c r="J48" s="98" t="inlineStr">
        <is>
          <t>Cobrador</t>
        </is>
      </c>
    </row>
    <row r="49">
      <c r="A49" s="101" t="n"/>
      <c r="B49" s="101" t="n"/>
      <c r="C49" s="101" t="n"/>
      <c r="D49" s="101" t="n"/>
      <c r="E49" s="101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101" t="n"/>
      <c r="J49" s="101" t="n"/>
    </row>
    <row r="50">
      <c r="A50" s="5" t="inlineStr">
        <is>
          <t>CCAJ-OR52/3/2023</t>
        </is>
      </c>
      <c r="B50" s="6" t="n">
        <v>44931.70332200231</v>
      </c>
      <c r="C50" s="5" t="inlineStr">
        <is>
          <t>0 ADMINISTRADOR-ORURO</t>
        </is>
      </c>
      <c r="D50" s="15" t="n">
        <v>45173144990</v>
      </c>
      <c r="E50" s="8" t="inlineStr">
        <is>
          <t>BISA-100070057</t>
        </is>
      </c>
      <c r="H50" s="9" t="n">
        <v>240</v>
      </c>
      <c r="I50" s="5" t="inlineStr">
        <is>
          <t>DEPÓSITO BANCARIO</t>
        </is>
      </c>
      <c r="J50" s="8" t="inlineStr">
        <is>
          <t>646 JOSE ESPEJO - T01</t>
        </is>
      </c>
    </row>
    <row r="51">
      <c r="A51" s="5" t="inlineStr">
        <is>
          <t>CCAJ-OR52/3/2023</t>
        </is>
      </c>
      <c r="B51" s="6" t="n">
        <v>44931.70332200231</v>
      </c>
      <c r="C51" s="5" t="inlineStr">
        <is>
          <t>0 ADMINISTRADOR-ORURO</t>
        </is>
      </c>
      <c r="D51" s="15" t="n">
        <v>45173145056</v>
      </c>
      <c r="E51" s="8" t="inlineStr">
        <is>
          <t>BISA-100070057</t>
        </is>
      </c>
      <c r="H51" s="9" t="n">
        <v>387.69</v>
      </c>
      <c r="I51" s="5" t="inlineStr">
        <is>
          <t>DEPÓSITO BANCARIO</t>
        </is>
      </c>
      <c r="J51" s="8" t="inlineStr">
        <is>
          <t>646 JOSE ESPEJO - T01</t>
        </is>
      </c>
    </row>
    <row r="52">
      <c r="A52" s="5" t="inlineStr">
        <is>
          <t>CCAJ-OR52/3/2023</t>
        </is>
      </c>
      <c r="B52" s="6" t="n">
        <v>44931.70332200231</v>
      </c>
      <c r="C52" s="5" t="inlineStr">
        <is>
          <t>0 ADMINISTRADOR-ORURO</t>
        </is>
      </c>
      <c r="D52" s="7" t="n">
        <v>449727</v>
      </c>
      <c r="E52" s="8" t="inlineStr">
        <is>
          <t>BISA-100070057</t>
        </is>
      </c>
      <c r="H52" s="9" t="n">
        <v>62061.4</v>
      </c>
      <c r="I52" s="5" t="inlineStr">
        <is>
          <t>DEPÓSITO BANCARIO</t>
        </is>
      </c>
      <c r="J52" s="5" t="inlineStr">
        <is>
          <t>3091 ISRAEL LUIS OCAMPO CAYOJA</t>
        </is>
      </c>
    </row>
    <row r="53">
      <c r="A53" s="5" t="inlineStr">
        <is>
          <t>CCAJ-OR52/3/2023</t>
        </is>
      </c>
      <c r="B53" s="6" t="n">
        <v>44931.70332200231</v>
      </c>
      <c r="C53" s="5" t="inlineStr">
        <is>
          <t>0 ADMINISTRADOR-ORURO</t>
        </is>
      </c>
      <c r="D53" s="7" t="n"/>
      <c r="E53" s="8" t="n"/>
      <c r="F53" s="9" t="n">
        <v>19700</v>
      </c>
      <c r="I53" s="10" t="inlineStr">
        <is>
          <t>EFECTIVO</t>
        </is>
      </c>
      <c r="J53" s="5" t="inlineStr">
        <is>
          <t>3412 CRISTIAN HUARACHI QUISPE</t>
        </is>
      </c>
    </row>
    <row r="54">
      <c r="A54" s="5" t="inlineStr">
        <is>
          <t>CCAJ-OR52/3/2023</t>
        </is>
      </c>
      <c r="B54" s="6" t="n">
        <v>44931.70332200231</v>
      </c>
      <c r="C54" s="5" t="inlineStr">
        <is>
          <t>0 ADMINISTRADOR-ORURO</t>
        </is>
      </c>
      <c r="D54" s="7" t="n"/>
      <c r="E54" s="8" t="n"/>
      <c r="F54" s="9" t="n">
        <v>17159.3</v>
      </c>
      <c r="I54" s="10" t="inlineStr">
        <is>
          <t>EFECTIVO</t>
        </is>
      </c>
      <c r="J54" s="5" t="inlineStr">
        <is>
          <t>3796 MARCOS JOSUE FLORES CAYOJA</t>
        </is>
      </c>
    </row>
    <row r="55">
      <c r="A55" s="5" t="inlineStr">
        <is>
          <t>CCAJ-OR52/3/2023</t>
        </is>
      </c>
      <c r="B55" s="6" t="n">
        <v>44931.70332200231</v>
      </c>
      <c r="C55" s="5" t="inlineStr">
        <is>
          <t>0 ADMINISTRADOR-ORURO</t>
        </is>
      </c>
      <c r="D55" s="7" t="n"/>
      <c r="E55" s="8" t="n"/>
      <c r="F55" s="9" t="n">
        <v>2893.7</v>
      </c>
      <c r="I55" s="10" t="inlineStr">
        <is>
          <t>EFECTIVO</t>
        </is>
      </c>
      <c r="J55" s="8" t="inlineStr">
        <is>
          <t>646 JOSE ESPEJO - T01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37">
        <f>SUM(F50:G55)</f>
        <v/>
      </c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112556958</v>
      </c>
      <c r="E57" s="8" t="n"/>
      <c r="H57" s="9" t="n"/>
      <c r="I57" s="10" t="n"/>
      <c r="J57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06/01/2022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98" t="inlineStr">
        <is>
          <t>Cierre Caja</t>
        </is>
      </c>
      <c r="B62" s="98" t="inlineStr">
        <is>
          <t>Fecha</t>
        </is>
      </c>
      <c r="C62" s="98" t="inlineStr">
        <is>
          <t>Cajero</t>
        </is>
      </c>
      <c r="D62" s="98" t="inlineStr">
        <is>
          <t>Nro Voucher</t>
        </is>
      </c>
      <c r="E62" s="98" t="inlineStr">
        <is>
          <t>Nro Cuenta</t>
        </is>
      </c>
      <c r="F62" s="98" t="inlineStr">
        <is>
          <t>Tipo Ingreso</t>
        </is>
      </c>
      <c r="G62" s="99" t="n"/>
      <c r="H62" s="100" t="n"/>
      <c r="I62" s="98" t="inlineStr">
        <is>
          <t>TIPO DE INGRESO</t>
        </is>
      </c>
      <c r="J62" s="98" t="inlineStr">
        <is>
          <t>Cobrador</t>
        </is>
      </c>
    </row>
    <row r="63">
      <c r="A63" s="101" t="n"/>
      <c r="B63" s="101" t="n"/>
      <c r="C63" s="101" t="n"/>
      <c r="D63" s="101" t="n"/>
      <c r="E63" s="101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101" t="n"/>
      <c r="J63" s="101" t="n"/>
    </row>
    <row r="64">
      <c r="A64" s="5" t="inlineStr">
        <is>
          <t>CCAJ-OR52/4/2023</t>
        </is>
      </c>
      <c r="B64" s="6" t="n">
        <v>44932.71970899306</v>
      </c>
      <c r="C64" s="5" t="inlineStr">
        <is>
          <t>0 ADMINISTRADOR-ORURO</t>
        </is>
      </c>
      <c r="D64" s="7" t="n">
        <v>449960</v>
      </c>
      <c r="E64" s="8" t="inlineStr">
        <is>
          <t>BISA-100070057</t>
        </is>
      </c>
      <c r="H64" s="9" t="n">
        <v>53447.1</v>
      </c>
      <c r="I64" s="5" t="inlineStr">
        <is>
          <t>DEPÓSITO BANCARIO</t>
        </is>
      </c>
      <c r="J64" s="5" t="inlineStr">
        <is>
          <t>3091 ISRAEL LUIS OCAMPO CAYOJA</t>
        </is>
      </c>
    </row>
    <row r="65">
      <c r="A65" s="5" t="inlineStr">
        <is>
          <t>CCAJ-OR52/4/2023</t>
        </is>
      </c>
      <c r="B65" s="6" t="n">
        <v>44932.71970899306</v>
      </c>
      <c r="C65" s="5" t="inlineStr">
        <is>
          <t>0 ADMINISTRADOR-ORURO</t>
        </is>
      </c>
      <c r="D65" s="15" t="n">
        <v>45133091500</v>
      </c>
      <c r="E65" s="8" t="inlineStr">
        <is>
          <t>BISA-100070057</t>
        </is>
      </c>
      <c r="H65" s="9" t="n">
        <v>13907.48</v>
      </c>
      <c r="I65" s="5" t="inlineStr">
        <is>
          <t>DEPÓSITO BANCARIO</t>
        </is>
      </c>
      <c r="J65" s="5" t="inlineStr">
        <is>
          <t>3091 ISRAEL LUIS OCAMPO CAYOJA</t>
        </is>
      </c>
    </row>
    <row r="66">
      <c r="A66" s="5" t="inlineStr">
        <is>
          <t>CCAJ-OR52/4/2023</t>
        </is>
      </c>
      <c r="B66" s="6" t="n">
        <v>44932.71970899306</v>
      </c>
      <c r="C66" s="5" t="inlineStr">
        <is>
          <t>0 ADMINISTRADOR-ORURO</t>
        </is>
      </c>
      <c r="D66" s="7" t="n"/>
      <c r="E66" s="8" t="n"/>
      <c r="F66" s="9" t="n">
        <v>26528.6</v>
      </c>
      <c r="I66" s="10" t="inlineStr">
        <is>
          <t>EFECTIVO</t>
        </is>
      </c>
      <c r="J66" s="5" t="inlineStr">
        <is>
          <t>3412 CRISTIAN HUARACHI QUISPE</t>
        </is>
      </c>
    </row>
    <row r="67">
      <c r="A67" s="5" t="inlineStr">
        <is>
          <t>CCAJ-OR52/4/2023</t>
        </is>
      </c>
      <c r="B67" s="6" t="n">
        <v>44932.71970899306</v>
      </c>
      <c r="C67" s="5" t="inlineStr">
        <is>
          <t>0 ADMINISTRADOR-ORURO</t>
        </is>
      </c>
      <c r="D67" s="7" t="n"/>
      <c r="E67" s="8" t="n"/>
      <c r="F67" s="9" t="n">
        <v>8475.5</v>
      </c>
      <c r="I67" s="10" t="inlineStr">
        <is>
          <t>EFECTIVO</t>
        </is>
      </c>
      <c r="J67" s="5" t="inlineStr">
        <is>
          <t>3796 MARCOS JOSUE FLORES CAYOJA</t>
        </is>
      </c>
    </row>
    <row r="68">
      <c r="A68" s="5" t="inlineStr">
        <is>
          <t>CCAJ-OR52/4/2023</t>
        </is>
      </c>
      <c r="B68" s="6" t="n">
        <v>44932.71970899306</v>
      </c>
      <c r="C68" s="5" t="inlineStr">
        <is>
          <t>0 ADMINISTRADOR-ORURO</t>
        </is>
      </c>
      <c r="D68" s="7" t="n"/>
      <c r="E68" s="8" t="n"/>
      <c r="F68" s="9" t="n">
        <v>17003.1</v>
      </c>
      <c r="I68" s="10" t="inlineStr">
        <is>
          <t>EFECTIVO</t>
        </is>
      </c>
      <c r="J68" s="8" t="inlineStr">
        <is>
          <t>646 JOSE ESPEJO - T02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SUM(F64:G68)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112563610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07/01/2022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8" t="inlineStr">
        <is>
          <t>Cierre Caja</t>
        </is>
      </c>
      <c r="B75" s="98" t="inlineStr">
        <is>
          <t>Fecha</t>
        </is>
      </c>
      <c r="C75" s="98" t="inlineStr">
        <is>
          <t>Cajero</t>
        </is>
      </c>
      <c r="D75" s="98" t="inlineStr">
        <is>
          <t>Nro Voucher</t>
        </is>
      </c>
      <c r="E75" s="98" t="inlineStr">
        <is>
          <t>Nro Cuenta</t>
        </is>
      </c>
      <c r="F75" s="98" t="inlineStr">
        <is>
          <t>Tipo Ingreso</t>
        </is>
      </c>
      <c r="G75" s="99" t="n"/>
      <c r="H75" s="100" t="n"/>
      <c r="I75" s="98" t="inlineStr">
        <is>
          <t>TIPO DE INGRESO</t>
        </is>
      </c>
      <c r="J75" s="98" t="inlineStr">
        <is>
          <t>Cobrador</t>
        </is>
      </c>
    </row>
    <row r="76">
      <c r="A76" s="101" t="n"/>
      <c r="B76" s="101" t="n"/>
      <c r="C76" s="101" t="n"/>
      <c r="D76" s="101" t="n"/>
      <c r="E76" s="101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101" t="n"/>
      <c r="J76" s="101" t="n"/>
    </row>
    <row r="77">
      <c r="A77" s="40" t="inlineStr">
        <is>
          <t>NO HUBO CIERRES DE CAJA, SABADO</t>
        </is>
      </c>
      <c r="B77" s="41" t="n"/>
      <c r="C77" s="42" t="n"/>
      <c r="D77" s="7" t="n"/>
      <c r="E77" s="8" t="n"/>
      <c r="F77" s="9" t="n"/>
      <c r="I77" s="10" t="n"/>
      <c r="J77" s="8" t="n"/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7" t="n"/>
      <c r="E79" s="8" t="n"/>
      <c r="H79" s="9" t="n"/>
      <c r="I79" s="10" t="n"/>
      <c r="J79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09/01/2022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8" t="inlineStr">
        <is>
          <t>Cierre Caja</t>
        </is>
      </c>
      <c r="B84" s="98" t="inlineStr">
        <is>
          <t>Fecha</t>
        </is>
      </c>
      <c r="C84" s="98" t="inlineStr">
        <is>
          <t>Cajero</t>
        </is>
      </c>
      <c r="D84" s="98" t="inlineStr">
        <is>
          <t>Nro Voucher</t>
        </is>
      </c>
      <c r="E84" s="98" t="inlineStr">
        <is>
          <t>Nro Cuenta</t>
        </is>
      </c>
      <c r="F84" s="98" t="inlineStr">
        <is>
          <t>Tipo Ingreso</t>
        </is>
      </c>
      <c r="G84" s="99" t="n"/>
      <c r="H84" s="100" t="n"/>
      <c r="I84" s="98" t="inlineStr">
        <is>
          <t>TIPO DE INGRESO</t>
        </is>
      </c>
      <c r="J84" s="98" t="inlineStr">
        <is>
          <t>Cobrador</t>
        </is>
      </c>
    </row>
    <row r="85">
      <c r="A85" s="101" t="n"/>
      <c r="B85" s="101" t="n"/>
      <c r="C85" s="101" t="n"/>
      <c r="D85" s="101" t="n"/>
      <c r="E85" s="101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101" t="n"/>
      <c r="J85" s="101" t="n"/>
    </row>
    <row r="86">
      <c r="A86" s="5" t="inlineStr">
        <is>
          <t>CCAJ-OR52/5/2023</t>
        </is>
      </c>
      <c r="B86" s="6" t="n">
        <v>44935.71534086805</v>
      </c>
      <c r="C86" s="5" t="inlineStr">
        <is>
          <t>0 ADMINISTRADOR-ORURO</t>
        </is>
      </c>
      <c r="D86" s="7" t="n">
        <v>450382</v>
      </c>
      <c r="E86" s="8" t="inlineStr">
        <is>
          <t>BISA-100070057</t>
        </is>
      </c>
      <c r="H86" s="9" t="n">
        <v>8202.6</v>
      </c>
      <c r="I86" s="5" t="inlineStr">
        <is>
          <t>DEPÓSITO BANCARIO</t>
        </is>
      </c>
      <c r="J86" s="5" t="inlineStr">
        <is>
          <t>3090 DAVID RODRIGO CHUMACERO VEGA</t>
        </is>
      </c>
    </row>
    <row r="87">
      <c r="A87" s="5" t="inlineStr">
        <is>
          <t>CCAJ-OR52/5/2023</t>
        </is>
      </c>
      <c r="B87" s="6" t="n">
        <v>44935.71534086805</v>
      </c>
      <c r="C87" s="5" t="inlineStr">
        <is>
          <t>0 ADMINISTRADOR-ORURO</t>
        </is>
      </c>
      <c r="D87" s="7" t="n">
        <v>450393</v>
      </c>
      <c r="E87" s="8" t="inlineStr">
        <is>
          <t>BISA-100070057</t>
        </is>
      </c>
      <c r="H87" s="9" t="n">
        <v>54523.4</v>
      </c>
      <c r="I87" s="5" t="inlineStr">
        <is>
          <t>DEPÓSITO BANCARIO</t>
        </is>
      </c>
      <c r="J87" s="5" t="inlineStr">
        <is>
          <t>3091 ISRAEL LUIS OCAMPO CAYOJA</t>
        </is>
      </c>
    </row>
    <row r="88">
      <c r="A88" s="5" t="inlineStr">
        <is>
          <t>CCAJ-OR52/5/2023</t>
        </is>
      </c>
      <c r="B88" s="6" t="n">
        <v>44935.71534086805</v>
      </c>
      <c r="C88" s="5" t="inlineStr">
        <is>
          <t>0 ADMINISTRADOR-ORURO</t>
        </is>
      </c>
      <c r="D88" s="7" t="n"/>
      <c r="E88" s="8" t="n"/>
      <c r="F88" s="9" t="n">
        <v>34414.5</v>
      </c>
      <c r="I88" s="10" t="inlineStr">
        <is>
          <t>EFECTIVO</t>
        </is>
      </c>
      <c r="J88" s="5" t="inlineStr">
        <is>
          <t>3412 CRISTIAN HUARACHI QUISPE</t>
        </is>
      </c>
    </row>
    <row r="89">
      <c r="A89" s="5" t="inlineStr">
        <is>
          <t>CCAJ-OR52/5/2023</t>
        </is>
      </c>
      <c r="B89" s="6" t="n">
        <v>44935.71534086805</v>
      </c>
      <c r="C89" s="5" t="inlineStr">
        <is>
          <t>0 ADMINISTRADOR-ORURO</t>
        </is>
      </c>
      <c r="D89" s="7" t="n"/>
      <c r="E89" s="8" t="n"/>
      <c r="F89" s="9" t="n">
        <v>35921.5</v>
      </c>
      <c r="I89" s="10" t="inlineStr">
        <is>
          <t>EFECTIVO</t>
        </is>
      </c>
      <c r="J89" s="5" t="inlineStr">
        <is>
          <t>3796 MARCOS JOSUE FLORES CAYOJA</t>
        </is>
      </c>
    </row>
    <row r="90">
      <c r="A90" s="5" t="inlineStr">
        <is>
          <t>CCAJ-OR52/5/2023</t>
        </is>
      </c>
      <c r="B90" s="6" t="n">
        <v>44935.71534086805</v>
      </c>
      <c r="C90" s="5" t="inlineStr">
        <is>
          <t>0 ADMINISTRADOR-ORURO</t>
        </is>
      </c>
      <c r="D90" s="7" t="n"/>
      <c r="E90" s="8" t="n"/>
      <c r="F90" s="9" t="n">
        <v>25902.3</v>
      </c>
      <c r="I90" s="10" t="inlineStr">
        <is>
          <t>EFECTIVO</t>
        </is>
      </c>
      <c r="J90" s="8" t="inlineStr">
        <is>
          <t>646 JOSE ESPEJO - T01</t>
        </is>
      </c>
    </row>
    <row r="91">
      <c r="A91" s="5" t="inlineStr">
        <is>
          <t>CCAJ-OR52/5/2023</t>
        </is>
      </c>
      <c r="B91" s="6" t="n">
        <v>44935.71534086805</v>
      </c>
      <c r="C91" s="5" t="inlineStr">
        <is>
          <t>0 ADMINISTRADOR-ORURO</t>
        </is>
      </c>
      <c r="D91" s="7" t="n"/>
      <c r="E91" s="8" t="n"/>
      <c r="F91" s="9" t="n">
        <v>25982.1</v>
      </c>
      <c r="I91" s="10" t="inlineStr">
        <is>
          <t>EFECTIVO</t>
        </is>
      </c>
      <c r="J91" s="8" t="inlineStr">
        <is>
          <t>646 JOSE ESPEJO - T03</t>
        </is>
      </c>
    </row>
    <row r="92">
      <c r="A92" s="11" t="inlineStr">
        <is>
          <t>SAP</t>
        </is>
      </c>
      <c r="B92" s="3" t="n"/>
      <c r="C92" s="3" t="n"/>
      <c r="D92" s="7" t="n"/>
      <c r="E92" s="8" t="n"/>
      <c r="F92" s="37">
        <f>SUM(F86:G91)</f>
        <v/>
      </c>
      <c r="H92" s="9" t="n"/>
      <c r="I92" s="10" t="n"/>
      <c r="J92" s="5" t="n"/>
    </row>
    <row r="93" ht="15.75" customHeight="1">
      <c r="A93" s="13" t="inlineStr">
        <is>
          <t>FECHA</t>
        </is>
      </c>
      <c r="B93" s="13" t="inlineStr">
        <is>
          <t>CIERRE DE CAJA</t>
        </is>
      </c>
      <c r="C93" s="13" t="inlineStr">
        <is>
          <t>IMPORTE</t>
        </is>
      </c>
      <c r="D93" s="14" t="n">
        <v>112576618</v>
      </c>
      <c r="E93" s="8" t="n"/>
      <c r="H93" s="9" t="n"/>
      <c r="I93" s="10" t="n"/>
      <c r="J93" s="5" t="n"/>
    </row>
    <row r="94">
      <c r="A94" s="5" t="n"/>
      <c r="B94" s="6" t="n"/>
      <c r="C94" s="5" t="n"/>
      <c r="D94" s="7" t="n"/>
      <c r="E94" s="8" t="n"/>
      <c r="H94" s="9" t="n"/>
      <c r="I94" s="10" t="n"/>
      <c r="J94" s="5" t="n"/>
    </row>
    <row r="96">
      <c r="A96" s="1" t="inlineStr">
        <is>
          <t>Cierre Caja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3" t="inlineStr">
        <is>
          <t>Del 10/01/2022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98" t="inlineStr">
        <is>
          <t>Cierre Caja</t>
        </is>
      </c>
      <c r="B98" s="98" t="inlineStr">
        <is>
          <t>Fecha</t>
        </is>
      </c>
      <c r="C98" s="98" t="inlineStr">
        <is>
          <t>Cajero</t>
        </is>
      </c>
      <c r="D98" s="98" t="inlineStr">
        <is>
          <t>Nro Voucher</t>
        </is>
      </c>
      <c r="E98" s="98" t="inlineStr">
        <is>
          <t>Nro Cuenta</t>
        </is>
      </c>
      <c r="F98" s="98" t="inlineStr">
        <is>
          <t>Tipo Ingreso</t>
        </is>
      </c>
      <c r="G98" s="99" t="n"/>
      <c r="H98" s="100" t="n"/>
      <c r="I98" s="98" t="inlineStr">
        <is>
          <t>TIPO DE INGRESO</t>
        </is>
      </c>
      <c r="J98" s="98" t="inlineStr">
        <is>
          <t>Cobrador</t>
        </is>
      </c>
    </row>
    <row r="99">
      <c r="A99" s="101" t="n"/>
      <c r="B99" s="101" t="n"/>
      <c r="C99" s="101" t="n"/>
      <c r="D99" s="101" t="n"/>
      <c r="E99" s="101" t="n"/>
      <c r="F99" s="4" t="inlineStr">
        <is>
          <t>EFECTIVO</t>
        </is>
      </c>
      <c r="G99" s="4" t="inlineStr">
        <is>
          <t>CHEQUE</t>
        </is>
      </c>
      <c r="H99" s="4" t="inlineStr">
        <is>
          <t>TRANSFERENCIA</t>
        </is>
      </c>
      <c r="I99" s="101" t="n"/>
      <c r="J99" s="101" t="n"/>
    </row>
    <row r="100">
      <c r="A100" s="5" t="inlineStr">
        <is>
          <t>CCAJ-OR52/6/2023</t>
        </is>
      </c>
      <c r="B100" s="6" t="n">
        <v>44936.74510491898</v>
      </c>
      <c r="C100" s="5" t="inlineStr">
        <is>
          <t>0 ADMINISTRADOR-ORURO</t>
        </is>
      </c>
      <c r="D100" s="15" t="n">
        <v>45173164016</v>
      </c>
      <c r="E100" s="8" t="inlineStr">
        <is>
          <t>BISA-100070057</t>
        </is>
      </c>
      <c r="H100" s="9" t="n">
        <v>3711.36</v>
      </c>
      <c r="I100" s="5" t="inlineStr">
        <is>
          <t>DEPÓSITO BANCARIO</t>
        </is>
      </c>
      <c r="J100" s="5" t="inlineStr">
        <is>
          <t>3090 DAVID RODRIGO CHUMACERO VEGA</t>
        </is>
      </c>
    </row>
    <row r="101">
      <c r="A101" s="5" t="inlineStr">
        <is>
          <t>CCAJ-OR52/6/2023</t>
        </is>
      </c>
      <c r="B101" s="6" t="n">
        <v>44936.74510491898</v>
      </c>
      <c r="C101" s="5" t="inlineStr">
        <is>
          <t>0 ADMINISTRADOR-ORURO</t>
        </is>
      </c>
      <c r="D101" s="7" t="n">
        <v>473341</v>
      </c>
      <c r="E101" s="8" t="inlineStr">
        <is>
          <t>BISA-100070057</t>
        </is>
      </c>
      <c r="H101" s="9" t="n">
        <v>63205.6</v>
      </c>
      <c r="I101" s="5" t="inlineStr">
        <is>
          <t>DEPÓSITO BANCARIO</t>
        </is>
      </c>
      <c r="J101" s="5" t="inlineStr">
        <is>
          <t>3090 DAVID RODRIGO CHUMACERO VEGA</t>
        </is>
      </c>
    </row>
    <row r="102">
      <c r="A102" s="5" t="inlineStr">
        <is>
          <t>CCAJ-OR52/6/2023</t>
        </is>
      </c>
      <c r="B102" s="6" t="n">
        <v>44936.74510491898</v>
      </c>
      <c r="C102" s="5" t="inlineStr">
        <is>
          <t>0 ADMINISTRADOR-ORURO</t>
        </is>
      </c>
      <c r="D102" s="7" t="n">
        <v>422643</v>
      </c>
      <c r="E102" s="8" t="inlineStr">
        <is>
          <t>BISA-100070057</t>
        </is>
      </c>
      <c r="H102" s="9" t="n">
        <v>52730.4</v>
      </c>
      <c r="I102" s="5" t="inlineStr">
        <is>
          <t>DEPÓSITO BANCARIO</t>
        </is>
      </c>
      <c r="J102" s="5" t="inlineStr">
        <is>
          <t>3091 ISRAEL LUIS OCAMPO CAYOJA</t>
        </is>
      </c>
    </row>
    <row r="103">
      <c r="A103" s="5" t="inlineStr">
        <is>
          <t>CCAJ-OR52/6/2023</t>
        </is>
      </c>
      <c r="B103" s="6" t="n">
        <v>44936.74510491898</v>
      </c>
      <c r="C103" s="5" t="inlineStr">
        <is>
          <t>0 ADMINISTRADOR-</t>
        </is>
      </c>
      <c r="D103" s="7" t="n"/>
      <c r="E103" s="8" t="n"/>
      <c r="F103" s="9" t="n">
        <v>3570</v>
      </c>
      <c r="I103" s="10" t="inlineStr">
        <is>
          <t>EFECTIVO</t>
        </is>
      </c>
      <c r="J103" s="5" t="inlineStr">
        <is>
          <t>3091 ISRAEL LUIS OCAMPO CAYOJA</t>
        </is>
      </c>
    </row>
    <row r="104">
      <c r="A104" s="5" t="inlineStr">
        <is>
          <t>CCAJ-OR52/6/2023</t>
        </is>
      </c>
      <c r="B104" s="6" t="n">
        <v>44936.74510491898</v>
      </c>
      <c r="C104" s="5" t="inlineStr">
        <is>
          <t>0 ADMINISTRADOR-ORURO</t>
        </is>
      </c>
      <c r="D104" s="7" t="n"/>
      <c r="E104" s="8" t="n"/>
      <c r="F104" s="9" t="n">
        <v>9863.200000000001</v>
      </c>
      <c r="I104" s="10" t="inlineStr">
        <is>
          <t>EFECTIVO</t>
        </is>
      </c>
      <c r="J104" s="5" t="inlineStr">
        <is>
          <t>3796 MARCOS JOSUE FLORES CAYOJA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12">
        <f>SUM(F100:G104)</f>
        <v/>
      </c>
      <c r="H105" s="9" t="n"/>
      <c r="I105" s="10" t="n"/>
      <c r="J105" s="5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14" t="n">
        <v>112576619</v>
      </c>
      <c r="E106" s="8" t="n"/>
      <c r="H106" s="9" t="n"/>
      <c r="I106" s="10" t="n"/>
      <c r="J106" s="5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11/01/2022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8" t="inlineStr">
        <is>
          <t>Cierre Caja</t>
        </is>
      </c>
      <c r="B111" s="98" t="inlineStr">
        <is>
          <t>Fecha</t>
        </is>
      </c>
      <c r="C111" s="98" t="inlineStr">
        <is>
          <t>Cajero</t>
        </is>
      </c>
      <c r="D111" s="98" t="inlineStr">
        <is>
          <t>Nro Voucher</t>
        </is>
      </c>
      <c r="E111" s="98" t="inlineStr">
        <is>
          <t>Nro Cuenta</t>
        </is>
      </c>
      <c r="F111" s="98" t="inlineStr">
        <is>
          <t>Tipo Ingreso</t>
        </is>
      </c>
      <c r="G111" s="99" t="n"/>
      <c r="H111" s="100" t="n"/>
      <c r="I111" s="98" t="inlineStr">
        <is>
          <t>TIPO DE INGRESO</t>
        </is>
      </c>
      <c r="J111" s="98" t="inlineStr">
        <is>
          <t>Cobrador</t>
        </is>
      </c>
    </row>
    <row r="112">
      <c r="A112" s="101" t="n"/>
      <c r="B112" s="101" t="n"/>
      <c r="C112" s="101" t="n"/>
      <c r="D112" s="101" t="n"/>
      <c r="E112" s="101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101" t="n"/>
      <c r="J112" s="101" t="n"/>
    </row>
    <row r="113">
      <c r="A113" s="5" t="inlineStr">
        <is>
          <t>CCAJ-OR52/7/2023</t>
        </is>
      </c>
      <c r="B113" s="6" t="n">
        <v>44937.74434167824</v>
      </c>
      <c r="C113" s="5" t="inlineStr">
        <is>
          <t>0 ADMINISTRADOR-ORURO</t>
        </is>
      </c>
      <c r="D113" s="15" t="n">
        <v>45133103663</v>
      </c>
      <c r="E113" s="8" t="inlineStr">
        <is>
          <t>BISA-100070057</t>
        </is>
      </c>
      <c r="H113" s="9" t="n">
        <v>1645.2</v>
      </c>
      <c r="I113" s="5" t="inlineStr">
        <is>
          <t>DEPÓSITO BANCARIO</t>
        </is>
      </c>
      <c r="J113" s="5" t="inlineStr">
        <is>
          <t>3796 MARCOS JOSUE FLORES CAYOJA</t>
        </is>
      </c>
    </row>
    <row r="114">
      <c r="A114" s="5" t="inlineStr">
        <is>
          <t>CCAJ-OR52/7/2023</t>
        </is>
      </c>
      <c r="B114" s="6" t="n">
        <v>44937.74434167824</v>
      </c>
      <c r="C114" s="5" t="inlineStr">
        <is>
          <t>0 ADMINISTRADOR-ORURO</t>
        </is>
      </c>
      <c r="D114" s="7" t="n">
        <v>450626</v>
      </c>
      <c r="E114" s="8" t="inlineStr">
        <is>
          <t>BISA-100070057</t>
        </is>
      </c>
      <c r="H114" s="9" t="n">
        <v>8000</v>
      </c>
      <c r="I114" s="5" t="inlineStr">
        <is>
          <t>DEPÓSITO BANCARIO</t>
        </is>
      </c>
      <c r="J114" s="5" t="inlineStr">
        <is>
          <t>3070 JUAN CARLOS RAMIREZ COPA</t>
        </is>
      </c>
    </row>
    <row r="115">
      <c r="A115" s="5" t="inlineStr">
        <is>
          <t>CCAJ-OR52/7/2023</t>
        </is>
      </c>
      <c r="B115" s="6" t="n">
        <v>44937.74434167824</v>
      </c>
      <c r="C115" s="5" t="inlineStr">
        <is>
          <t>0 ADMINISTRADOR-ORURO</t>
        </is>
      </c>
      <c r="D115" s="7" t="n">
        <v>450952</v>
      </c>
      <c r="E115" s="8" t="inlineStr">
        <is>
          <t>BISA-100070057</t>
        </is>
      </c>
      <c r="H115" s="9" t="n">
        <v>45613.8</v>
      </c>
      <c r="I115" s="5" t="inlineStr">
        <is>
          <t>DEPÓSITO BANCARIO</t>
        </is>
      </c>
      <c r="J115" s="5" t="inlineStr">
        <is>
          <t>3091 ISRAEL LUIS OCAMPO CAYOJA</t>
        </is>
      </c>
    </row>
    <row r="116">
      <c r="A116" s="5" t="inlineStr">
        <is>
          <t>CCAJ-OR52/7/2023</t>
        </is>
      </c>
      <c r="B116" s="6" t="n">
        <v>44937.74434167824</v>
      </c>
      <c r="C116" s="5" t="inlineStr">
        <is>
          <t>0 ADMINISTRADOR-ORURO</t>
        </is>
      </c>
      <c r="D116" s="7" t="n"/>
      <c r="E116" s="8" t="n"/>
      <c r="F116" s="9" t="n">
        <v>7556.1</v>
      </c>
      <c r="I116" s="10" t="inlineStr">
        <is>
          <t>EFECTIVO</t>
        </is>
      </c>
      <c r="J116" s="5" t="inlineStr">
        <is>
          <t>3070 JUAN CARLOS RAMIREZ COPA</t>
        </is>
      </c>
    </row>
    <row r="117">
      <c r="A117" s="5" t="inlineStr">
        <is>
          <t>CCAJ-OR52/7/2023</t>
        </is>
      </c>
      <c r="B117" s="6" t="n">
        <v>44937.74434167824</v>
      </c>
      <c r="C117" s="5" t="inlineStr">
        <is>
          <t>0 ADMINISTRADOR-ORURO</t>
        </is>
      </c>
      <c r="D117" s="7" t="n"/>
      <c r="E117" s="8" t="n"/>
      <c r="F117" s="9" t="n">
        <v>50777.3</v>
      </c>
      <c r="I117" s="10" t="inlineStr">
        <is>
          <t>EFECTIVO</t>
        </is>
      </c>
      <c r="J117" s="5" t="inlineStr">
        <is>
          <t>3090 DAVID RODRIGO CHUMACERO VEGA</t>
        </is>
      </c>
    </row>
    <row r="118">
      <c r="A118" s="5" t="inlineStr">
        <is>
          <t>CCAJ-OR52/7/2023</t>
        </is>
      </c>
      <c r="B118" s="6" t="n">
        <v>44937.74434167824</v>
      </c>
      <c r="C118" s="5" t="inlineStr">
        <is>
          <t>0 ADMINISTRADOR-ORURO</t>
        </is>
      </c>
      <c r="D118" s="7" t="n"/>
      <c r="E118" s="8" t="n"/>
      <c r="F118" s="9" t="n">
        <v>23556.8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F119" s="37">
        <f>SUM(F113:G118)</f>
        <v/>
      </c>
      <c r="H119" s="9" t="n"/>
      <c r="I119" s="10" t="n"/>
      <c r="J119" s="8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14" t="n">
        <v>112587147</v>
      </c>
      <c r="E120" s="8" t="n"/>
      <c r="H120" s="9" t="n"/>
      <c r="I120" s="10" t="n"/>
      <c r="J120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12/01/2022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98" t="inlineStr">
        <is>
          <t>Cierre Caja</t>
        </is>
      </c>
      <c r="B125" s="98" t="inlineStr">
        <is>
          <t>Fecha</t>
        </is>
      </c>
      <c r="C125" s="98" t="inlineStr">
        <is>
          <t>Cajero</t>
        </is>
      </c>
      <c r="D125" s="98" t="inlineStr">
        <is>
          <t>Nro Voucher</t>
        </is>
      </c>
      <c r="E125" s="98" t="inlineStr">
        <is>
          <t>Nro Cuenta</t>
        </is>
      </c>
      <c r="F125" s="98" t="inlineStr">
        <is>
          <t>Tipo Ingreso</t>
        </is>
      </c>
      <c r="G125" s="99" t="n"/>
      <c r="H125" s="100" t="n"/>
      <c r="I125" s="98" t="inlineStr">
        <is>
          <t>TIPO DE INGRESO</t>
        </is>
      </c>
      <c r="J125" s="98" t="inlineStr">
        <is>
          <t>Cobrador</t>
        </is>
      </c>
    </row>
    <row r="126">
      <c r="A126" s="101" t="n"/>
      <c r="B126" s="101" t="n"/>
      <c r="C126" s="101" t="n"/>
      <c r="D126" s="101" t="n"/>
      <c r="E126" s="101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101" t="n"/>
      <c r="J126" s="101" t="n"/>
    </row>
    <row r="127">
      <c r="A127" s="5" t="inlineStr">
        <is>
          <t>CCAJ-OR52/8/2023</t>
        </is>
      </c>
      <c r="B127" s="6" t="n">
        <v>44938.76758584491</v>
      </c>
      <c r="C127" s="5" t="inlineStr">
        <is>
          <t>0 ADMINISTRADOR-ORURO</t>
        </is>
      </c>
      <c r="D127" s="7" t="n">
        <v>892363</v>
      </c>
      <c r="E127" s="8" t="inlineStr">
        <is>
          <t>BISA-100070057</t>
        </is>
      </c>
      <c r="H127" s="9" t="n">
        <v>28535.1</v>
      </c>
      <c r="I127" s="5" t="inlineStr">
        <is>
          <t>DEPÓSITO BANCARIO</t>
        </is>
      </c>
      <c r="J127" s="5" t="inlineStr">
        <is>
          <t>3090 DAVID RODRIGO CHUMACERO VEGA</t>
        </is>
      </c>
    </row>
    <row r="128">
      <c r="A128" s="5" t="inlineStr">
        <is>
          <t>CCAJ-OR52/8/2023</t>
        </is>
      </c>
      <c r="B128" s="6" t="n">
        <v>44938.76758584491</v>
      </c>
      <c r="C128" s="5" t="inlineStr">
        <is>
          <t>0 ADMINISTRADOR-ORURO</t>
        </is>
      </c>
      <c r="D128" s="7" t="n">
        <v>537642</v>
      </c>
      <c r="E128" s="8" t="inlineStr">
        <is>
          <t>BISA-100070057</t>
        </is>
      </c>
      <c r="H128" s="9" t="n">
        <v>29534.8</v>
      </c>
      <c r="I128" s="5" t="inlineStr">
        <is>
          <t>DEPÓSITO BANCARIO</t>
        </is>
      </c>
      <c r="J128" s="5" t="inlineStr">
        <is>
          <t>3091 ISRAEL LUIS OCAMPO CAYOJA</t>
        </is>
      </c>
    </row>
    <row r="129">
      <c r="A129" s="5" t="inlineStr">
        <is>
          <t>CCAJ-OR52/8/2023</t>
        </is>
      </c>
      <c r="B129" s="6" t="n">
        <v>44938.76758584491</v>
      </c>
      <c r="C129" s="5" t="inlineStr">
        <is>
          <t>0 ADMINISTRADOR-ORURO</t>
        </is>
      </c>
      <c r="D129" s="7" t="n"/>
      <c r="E129" s="8" t="n"/>
      <c r="F129" s="9" t="n">
        <v>44808.9</v>
      </c>
      <c r="I129" s="10" t="inlineStr">
        <is>
          <t>EFECTIVO</t>
        </is>
      </c>
      <c r="J129" s="5" t="inlineStr">
        <is>
          <t>3070 JUAN CARLOS RAMIREZ COPA</t>
        </is>
      </c>
    </row>
    <row r="130">
      <c r="A130" s="5" t="inlineStr">
        <is>
          <t>CCAJ-OR52/8/2023</t>
        </is>
      </c>
      <c r="B130" s="6" t="n">
        <v>44938.76758584491</v>
      </c>
      <c r="C130" s="5" t="inlineStr">
        <is>
          <t>0 ADMINISTRADOR-ORURO</t>
        </is>
      </c>
      <c r="D130" s="7" t="n"/>
      <c r="E130" s="8" t="n"/>
      <c r="F130" s="9" t="n">
        <v>11009.9</v>
      </c>
      <c r="I130" s="10" t="inlineStr">
        <is>
          <t>EFECTIVO</t>
        </is>
      </c>
      <c r="J130" s="8" t="inlineStr">
        <is>
          <t>646 JOSE ESPEJO - T01</t>
        </is>
      </c>
    </row>
    <row r="131">
      <c r="A131" s="11" t="inlineStr">
        <is>
          <t>SAP</t>
        </is>
      </c>
      <c r="B131" s="3" t="n"/>
      <c r="C131" s="3" t="n"/>
      <c r="D131" s="7" t="n"/>
      <c r="E131" s="8" t="n"/>
      <c r="F131" s="49">
        <f>SUM(F127:G130)</f>
        <v/>
      </c>
      <c r="I131" s="10" t="n"/>
      <c r="J131" s="8" t="n"/>
    </row>
    <row r="132" ht="15.75" customHeight="1">
      <c r="A132" s="13" t="inlineStr">
        <is>
          <t>FECHA</t>
        </is>
      </c>
      <c r="B132" s="13" t="inlineStr">
        <is>
          <t>CIERRE DE CAJA</t>
        </is>
      </c>
      <c r="C132" s="13" t="inlineStr">
        <is>
          <t>IMPORTE</t>
        </is>
      </c>
      <c r="D132" s="14" t="n">
        <v>112587148</v>
      </c>
      <c r="E132" s="8" t="n"/>
      <c r="F132" s="9" t="n"/>
      <c r="I132" s="10" t="n"/>
      <c r="J132" s="8" t="n"/>
    </row>
    <row r="135">
      <c r="A135" s="1" t="inlineStr">
        <is>
          <t>Cierre Caja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3" t="inlineStr">
        <is>
          <t>Del 13/01/2022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98" t="inlineStr">
        <is>
          <t>Cierre Caja</t>
        </is>
      </c>
      <c r="B137" s="98" t="inlineStr">
        <is>
          <t>Fecha</t>
        </is>
      </c>
      <c r="C137" s="98" t="inlineStr">
        <is>
          <t>Cajero</t>
        </is>
      </c>
      <c r="D137" s="98" t="inlineStr">
        <is>
          <t>Nro Voucher</t>
        </is>
      </c>
      <c r="E137" s="98" t="inlineStr">
        <is>
          <t>Nro Cuenta</t>
        </is>
      </c>
      <c r="F137" s="98" t="inlineStr">
        <is>
          <t>Tipo Ingreso</t>
        </is>
      </c>
      <c r="G137" s="99" t="n"/>
      <c r="H137" s="100" t="n"/>
      <c r="I137" s="98" t="inlineStr">
        <is>
          <t>TIPO DE INGRESO</t>
        </is>
      </c>
      <c r="J137" s="98" t="inlineStr">
        <is>
          <t>Cobrador</t>
        </is>
      </c>
    </row>
    <row r="138">
      <c r="A138" s="101" t="n"/>
      <c r="B138" s="101" t="n"/>
      <c r="C138" s="101" t="n"/>
      <c r="D138" s="101" t="n"/>
      <c r="E138" s="101" t="n"/>
      <c r="F138" s="4" t="inlineStr">
        <is>
          <t>EFECTIVO</t>
        </is>
      </c>
      <c r="G138" s="4" t="inlineStr">
        <is>
          <t>CHEQUE</t>
        </is>
      </c>
      <c r="H138" s="4" t="inlineStr">
        <is>
          <t>TRANSFERENCIA</t>
        </is>
      </c>
      <c r="I138" s="101" t="n"/>
      <c r="J138" s="101" t="n"/>
    </row>
    <row r="139">
      <c r="A139" s="5" t="inlineStr">
        <is>
          <t>CCAJ-OR52/9/2023</t>
        </is>
      </c>
      <c r="B139" s="6" t="n">
        <v>44939.7289722338</v>
      </c>
      <c r="C139" s="5" t="inlineStr">
        <is>
          <t>0 ADMINISTRADOR-ORURO</t>
        </is>
      </c>
      <c r="D139" s="15" t="n">
        <v>45113256656</v>
      </c>
      <c r="E139" s="8" t="inlineStr">
        <is>
          <t>BISA-100070057</t>
        </is>
      </c>
      <c r="H139" s="9" t="n">
        <v>590.36</v>
      </c>
      <c r="I139" s="5" t="inlineStr">
        <is>
          <t>DEPÓSITO BANCARIO</t>
        </is>
      </c>
      <c r="J139" s="5" t="inlineStr">
        <is>
          <t>3796 MARCOS JOSUE FLORES CAYOJA</t>
        </is>
      </c>
    </row>
    <row r="140">
      <c r="A140" s="5" t="inlineStr">
        <is>
          <t>CCAJ-OR52/9/2023</t>
        </is>
      </c>
      <c r="B140" s="6" t="n">
        <v>44939.7289722338</v>
      </c>
      <c r="C140" s="5" t="inlineStr">
        <is>
          <t>0 ADMINISTRADOR-ORURO</t>
        </is>
      </c>
      <c r="D140" s="7" t="n">
        <v>892644</v>
      </c>
      <c r="E140" s="8" t="inlineStr">
        <is>
          <t>BISA-100070057</t>
        </is>
      </c>
      <c r="H140" s="9" t="n">
        <v>28314.9</v>
      </c>
      <c r="I140" s="5" t="inlineStr">
        <is>
          <t>DEPÓSITO BANCARIO</t>
        </is>
      </c>
      <c r="J140" s="5" t="inlineStr">
        <is>
          <t>3091 ISRAEL LUIS OCAMPO CAYOJA</t>
        </is>
      </c>
    </row>
    <row r="141">
      <c r="A141" s="5" t="inlineStr">
        <is>
          <t>CCAJ-OR52/9/2023</t>
        </is>
      </c>
      <c r="B141" s="6" t="n">
        <v>44939.7289722338</v>
      </c>
      <c r="C141" s="5" t="inlineStr">
        <is>
          <t>0 ADMINISTRADOR-ORURO</t>
        </is>
      </c>
      <c r="D141" s="7" t="n">
        <v>892641</v>
      </c>
      <c r="E141" s="8" t="inlineStr">
        <is>
          <t>BISA-100070057</t>
        </is>
      </c>
      <c r="H141" s="9" t="n">
        <v>62090.4</v>
      </c>
      <c r="I141" s="5" t="inlineStr">
        <is>
          <t>DEPÓSITO BANCARIO</t>
        </is>
      </c>
      <c r="J141" s="5" t="inlineStr">
        <is>
          <t>3090 DAVID RODRIGO CHUMACERO VEGA</t>
        </is>
      </c>
    </row>
    <row r="142">
      <c r="A142" s="5" t="inlineStr">
        <is>
          <t>CCAJ-OR52/9/2023</t>
        </is>
      </c>
      <c r="B142" s="6" t="n">
        <v>44939.7289722338</v>
      </c>
      <c r="C142" s="5" t="inlineStr">
        <is>
          <t>0 ADMINISTRADOR-</t>
        </is>
      </c>
      <c r="D142" s="7" t="n"/>
      <c r="E142" s="8" t="n"/>
      <c r="F142" s="9" t="n">
        <v>30960</v>
      </c>
      <c r="I142" s="10" t="inlineStr">
        <is>
          <t>EFECTIVO</t>
        </is>
      </c>
      <c r="J142" s="5" t="inlineStr">
        <is>
          <t>3070 JUAN CARLOS RAMIREZ COPA</t>
        </is>
      </c>
    </row>
    <row r="143">
      <c r="A143" s="5" t="inlineStr">
        <is>
          <t>CCAJ-OR52/9/2023</t>
        </is>
      </c>
      <c r="B143" s="6" t="n">
        <v>44939.7289722338</v>
      </c>
      <c r="C143" s="5" t="inlineStr">
        <is>
          <t>0 ADMINISTRADOR-ORURO</t>
        </is>
      </c>
      <c r="D143" s="7" t="n"/>
      <c r="E143" s="8" t="n"/>
      <c r="F143" s="9" t="n">
        <v>9249.200000000001</v>
      </c>
      <c r="I143" s="10" t="inlineStr">
        <is>
          <t>EFECTIVO</t>
        </is>
      </c>
      <c r="J143" s="5" t="inlineStr">
        <is>
          <t>3796 MARCOS JOSUE FLORES CAYOJA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F144" s="37">
        <f>SUM(F139:G143)</f>
        <v/>
      </c>
      <c r="H144" s="9" t="n"/>
      <c r="I144" s="5" t="n"/>
      <c r="J144" s="8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14" t="n">
        <v>112603536</v>
      </c>
      <c r="E145" s="8" t="n"/>
      <c r="H145" s="9" t="n"/>
      <c r="I145" s="5" t="n"/>
      <c r="J145" s="8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14/01/2022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8" t="inlineStr">
        <is>
          <t>Cierre Caja</t>
        </is>
      </c>
      <c r="B150" s="98" t="inlineStr">
        <is>
          <t>Fecha</t>
        </is>
      </c>
      <c r="C150" s="98" t="inlineStr">
        <is>
          <t>Cajero</t>
        </is>
      </c>
      <c r="D150" s="98" t="inlineStr">
        <is>
          <t>Nro Voucher</t>
        </is>
      </c>
      <c r="E150" s="98" t="inlineStr">
        <is>
          <t>Nro Cuenta</t>
        </is>
      </c>
      <c r="F150" s="98" t="inlineStr">
        <is>
          <t>Tipo Ingreso</t>
        </is>
      </c>
      <c r="G150" s="99" t="n"/>
      <c r="H150" s="100" t="n"/>
      <c r="I150" s="98" t="inlineStr">
        <is>
          <t>TIPO DE INGRESO</t>
        </is>
      </c>
      <c r="J150" s="98" t="inlineStr">
        <is>
          <t>Cobrador</t>
        </is>
      </c>
    </row>
    <row r="151">
      <c r="A151" s="101" t="n"/>
      <c r="B151" s="101" t="n"/>
      <c r="C151" s="101" t="n"/>
      <c r="D151" s="101" t="n"/>
      <c r="E151" s="101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101" t="n"/>
      <c r="J151" s="101" t="n"/>
    </row>
    <row r="152">
      <c r="A152" s="40" t="inlineStr">
        <is>
          <t>NO HUBO CIERRES DE CAJA, SABADO</t>
        </is>
      </c>
      <c r="B152" s="41" t="n"/>
      <c r="C152" s="42" t="n"/>
      <c r="D152" s="7" t="n"/>
      <c r="E152" s="8" t="n"/>
      <c r="F152" s="9" t="n"/>
      <c r="I152" s="10" t="n"/>
      <c r="J152" s="8" t="n"/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8" t="n"/>
    </row>
    <row r="154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7" t="n"/>
      <c r="E154" s="8" t="n"/>
      <c r="F154" s="9" t="n"/>
      <c r="I154" s="10" t="n"/>
      <c r="J154" s="8" t="n"/>
    </row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16/01/2022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8" t="inlineStr">
        <is>
          <t>Cierre Caja</t>
        </is>
      </c>
      <c r="B159" s="98" t="inlineStr">
        <is>
          <t>Fecha</t>
        </is>
      </c>
      <c r="C159" s="98" t="inlineStr">
        <is>
          <t>Cajero</t>
        </is>
      </c>
      <c r="D159" s="98" t="inlineStr">
        <is>
          <t>Nro Voucher</t>
        </is>
      </c>
      <c r="E159" s="98" t="inlineStr">
        <is>
          <t>Nro Cuenta</t>
        </is>
      </c>
      <c r="F159" s="98" t="inlineStr">
        <is>
          <t>Tipo Ingreso</t>
        </is>
      </c>
      <c r="G159" s="99" t="n"/>
      <c r="H159" s="100" t="n"/>
      <c r="I159" s="98" t="inlineStr">
        <is>
          <t>TIPO DE INGRESO</t>
        </is>
      </c>
      <c r="J159" s="98" t="inlineStr">
        <is>
          <t>Cobrador</t>
        </is>
      </c>
    </row>
    <row r="160">
      <c r="A160" s="101" t="n"/>
      <c r="B160" s="101" t="n"/>
      <c r="C160" s="101" t="n"/>
      <c r="D160" s="101" t="n"/>
      <c r="E160" s="101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101" t="n"/>
      <c r="J160" s="101" t="n"/>
    </row>
    <row r="161">
      <c r="A161" s="5" t="inlineStr">
        <is>
          <t>CCAJ-OR52/10/2023</t>
        </is>
      </c>
      <c r="B161" s="6" t="n">
        <v>44942.74617929398</v>
      </c>
      <c r="C161" s="5" t="inlineStr">
        <is>
          <t>0 ADMINISTRADOR-ORURO</t>
        </is>
      </c>
      <c r="D161" s="7" t="n"/>
      <c r="E161" s="8" t="n"/>
      <c r="G161" s="9" t="n">
        <v>18597.15</v>
      </c>
      <c r="I161" s="10" t="inlineStr">
        <is>
          <t>CHEQUE</t>
        </is>
      </c>
      <c r="J161" s="5" t="inlineStr">
        <is>
          <t>3090 DAVID RODRIGO CHUMACERO VEGA</t>
        </is>
      </c>
    </row>
    <row r="162">
      <c r="A162" s="5" t="inlineStr">
        <is>
          <t>CCAJ-OR52/10/2023</t>
        </is>
      </c>
      <c r="B162" s="6" t="n">
        <v>44942.74617929398</v>
      </c>
      <c r="C162" s="5" t="inlineStr">
        <is>
          <t>0 ADMINISTRADOR-ORURO</t>
        </is>
      </c>
      <c r="D162" s="7" t="n"/>
      <c r="E162" s="8" t="n"/>
      <c r="G162" s="9" t="n">
        <v>693.28</v>
      </c>
      <c r="I162" s="10" t="inlineStr">
        <is>
          <t>CHEQUE</t>
        </is>
      </c>
      <c r="J162" s="5" t="inlineStr">
        <is>
          <t>3796 MARCOS JOSUE FLORES CAYOJA</t>
        </is>
      </c>
    </row>
    <row r="163">
      <c r="A163" s="5" t="inlineStr">
        <is>
          <t>CCAJ-OR52/10/2023</t>
        </is>
      </c>
      <c r="B163" s="6" t="n">
        <v>44942.74617929398</v>
      </c>
      <c r="C163" s="5" t="inlineStr">
        <is>
          <t>0 ADMINISTRADOR-ORURO</t>
        </is>
      </c>
      <c r="D163" s="15" t="n">
        <v>45143477889</v>
      </c>
      <c r="E163" s="8" t="inlineStr">
        <is>
          <t>BISA-100070057</t>
        </is>
      </c>
      <c r="H163" s="9" t="n">
        <v>5170.18</v>
      </c>
      <c r="I163" s="5" t="inlineStr">
        <is>
          <t>DEPÓSITO BANCARIO</t>
        </is>
      </c>
      <c r="J163" s="5" t="inlineStr">
        <is>
          <t>3090 DAVID RODRIGO CHUMACERO VEGA</t>
        </is>
      </c>
    </row>
    <row r="164">
      <c r="A164" s="5" t="inlineStr">
        <is>
          <t>CCAJ-OR52/10/2023</t>
        </is>
      </c>
      <c r="B164" s="6" t="n">
        <v>44942.74617929398</v>
      </c>
      <c r="C164" s="5" t="inlineStr">
        <is>
          <t>0 ADMINISTRADOR-ORURO</t>
        </is>
      </c>
      <c r="D164" s="15" t="n">
        <v>45123241746</v>
      </c>
      <c r="E164" s="8" t="inlineStr">
        <is>
          <t>BISA-100070057</t>
        </is>
      </c>
      <c r="H164" s="9" t="n">
        <v>5258.56</v>
      </c>
      <c r="I164" s="5" t="inlineStr">
        <is>
          <t>DEPÓSITO BANCARIO</t>
        </is>
      </c>
      <c r="J164" s="5" t="inlineStr">
        <is>
          <t>3090 DAVID RODRIGO CHUMACERO VEGA</t>
        </is>
      </c>
    </row>
    <row r="165">
      <c r="A165" s="5" t="inlineStr">
        <is>
          <t>CCAJ-OR52/10/2023</t>
        </is>
      </c>
      <c r="B165" s="6" t="n">
        <v>44942.74617929398</v>
      </c>
      <c r="C165" s="5" t="inlineStr">
        <is>
          <t>0 ADMINISTRADOR-ORURO</t>
        </is>
      </c>
      <c r="D165" s="15" t="n">
        <v>45123241641</v>
      </c>
      <c r="E165" s="8" t="inlineStr">
        <is>
          <t>BISA-100070057</t>
        </is>
      </c>
      <c r="H165" s="9" t="n">
        <v>1843.05</v>
      </c>
      <c r="I165" s="5" t="inlineStr">
        <is>
          <t>DEPÓSITO BANCARIO</t>
        </is>
      </c>
      <c r="J165" s="5" t="inlineStr">
        <is>
          <t>3090 DAVID RODRIGO CHUMACERO VEGA</t>
        </is>
      </c>
    </row>
    <row r="166">
      <c r="A166" s="5" t="inlineStr">
        <is>
          <t>CCAJ-OR52/10/2023</t>
        </is>
      </c>
      <c r="B166" s="6" t="n">
        <v>44942.74617929398</v>
      </c>
      <c r="C166" s="5" t="inlineStr">
        <is>
          <t>0 ADMINISTRADOR-ORURO</t>
        </is>
      </c>
      <c r="D166" s="7" t="n">
        <v>538005</v>
      </c>
      <c r="E166" s="8" t="inlineStr">
        <is>
          <t>BISA-100070057</t>
        </is>
      </c>
      <c r="H166" s="9" t="n">
        <v>24833.1</v>
      </c>
      <c r="I166" s="5" t="inlineStr">
        <is>
          <t>DEPÓSITO BANCARIO</t>
        </is>
      </c>
      <c r="J166" s="5" t="inlineStr">
        <is>
          <t>3090 DAVID RODRIGO CHUMACERO VEGA</t>
        </is>
      </c>
    </row>
    <row r="167">
      <c r="A167" s="5" t="inlineStr">
        <is>
          <t>CCAJ-OR52/10/2023</t>
        </is>
      </c>
      <c r="B167" s="6" t="n">
        <v>44942.74617929398</v>
      </c>
      <c r="C167" s="5" t="inlineStr">
        <is>
          <t>0 ADMINISTRADOR-ORURO</t>
        </is>
      </c>
      <c r="D167" s="7" t="n">
        <v>451683</v>
      </c>
      <c r="E167" s="8" t="inlineStr">
        <is>
          <t>BISA-100070057</t>
        </is>
      </c>
      <c r="H167" s="9" t="n">
        <v>25371.3</v>
      </c>
      <c r="I167" s="5" t="inlineStr">
        <is>
          <t>DEPÓSITO BANCARIO</t>
        </is>
      </c>
      <c r="J167" s="5" t="inlineStr">
        <is>
          <t>3091 ISRAEL LUIS OCAMPO CAYOJA</t>
        </is>
      </c>
    </row>
    <row r="168">
      <c r="A168" s="5" t="inlineStr">
        <is>
          <t>CCAJ-OR52/10/2023</t>
        </is>
      </c>
      <c r="B168" s="6" t="n">
        <v>44942.74617929398</v>
      </c>
      <c r="C168" s="5" t="inlineStr">
        <is>
          <t>0 ADMINISTRADOR-ORURO</t>
        </is>
      </c>
      <c r="D168" s="7" t="n">
        <v>451937</v>
      </c>
      <c r="E168" s="8" t="inlineStr">
        <is>
          <t>BISA-100070057</t>
        </is>
      </c>
      <c r="H168" s="9" t="n">
        <v>44986.3</v>
      </c>
      <c r="I168" s="5" t="inlineStr">
        <is>
          <t>DEPÓSITO BANCARIO</t>
        </is>
      </c>
      <c r="J168" s="5" t="inlineStr">
        <is>
          <t>3091 ISRAEL LUIS OCAMPO CAYOJA</t>
        </is>
      </c>
    </row>
    <row r="169">
      <c r="A169" s="5" t="inlineStr">
        <is>
          <t>CCAJ-OR52/10/2023</t>
        </is>
      </c>
      <c r="B169" s="6" t="n">
        <v>44942.74617929398</v>
      </c>
      <c r="C169" s="5" t="inlineStr">
        <is>
          <t>0 ADMINISTRADOR-ORURO</t>
        </is>
      </c>
      <c r="D169" s="15" t="n">
        <v>45163204126</v>
      </c>
      <c r="E169" s="8" t="inlineStr">
        <is>
          <t>BISA-100070057</t>
        </is>
      </c>
      <c r="H169" s="9" t="n">
        <v>12342.63</v>
      </c>
      <c r="I169" s="5" t="inlineStr">
        <is>
          <t>DEPÓSITO BANCARIO</t>
        </is>
      </c>
      <c r="J169" s="5" t="inlineStr">
        <is>
          <t>3090 DAVID RODRIGO CHUMACERO VEGA</t>
        </is>
      </c>
    </row>
    <row r="170">
      <c r="A170" s="5" t="inlineStr">
        <is>
          <t>CCAJ-OR52/10/2023</t>
        </is>
      </c>
      <c r="B170" s="6" t="n">
        <v>44942.74617929398</v>
      </c>
      <c r="C170" s="5" t="inlineStr">
        <is>
          <t>0 ADMINISTRADOR-ORURO</t>
        </is>
      </c>
      <c r="D170" s="7" t="n">
        <v>474314</v>
      </c>
      <c r="E170" s="8" t="inlineStr">
        <is>
          <t>BISA-100070057</t>
        </is>
      </c>
      <c r="H170" s="9" t="n">
        <v>80918.89999999999</v>
      </c>
      <c r="I170" s="5" t="inlineStr">
        <is>
          <t>DEPÓSITO BANCARIO</t>
        </is>
      </c>
      <c r="J170" s="5" t="inlineStr">
        <is>
          <t>3090 DAVID RODRIGO CHUMACERO VEGA</t>
        </is>
      </c>
    </row>
    <row r="171">
      <c r="A171" s="5" t="inlineStr">
        <is>
          <t>CCAJ-OR52/10/2023</t>
        </is>
      </c>
      <c r="B171" s="6" t="n">
        <v>44942.74617929398</v>
      </c>
      <c r="C171" s="5" t="inlineStr">
        <is>
          <t>0 ADMINISTRADOR-ORURO</t>
        </is>
      </c>
      <c r="D171" s="7" t="n"/>
      <c r="E171" s="8" t="n"/>
      <c r="F171" s="9" t="n">
        <v>4525.4</v>
      </c>
      <c r="I171" s="10" t="inlineStr">
        <is>
          <t>EFECTIVO</t>
        </is>
      </c>
      <c r="J171" s="5" t="inlineStr">
        <is>
          <t>3070 JUAN CARLOS RAMIREZ COPA</t>
        </is>
      </c>
    </row>
    <row r="172">
      <c r="A172" s="5" t="inlineStr">
        <is>
          <t>CCAJ-OR52/10/2023</t>
        </is>
      </c>
      <c r="B172" s="6" t="n">
        <v>44942.74617929398</v>
      </c>
      <c r="C172" s="5" t="inlineStr">
        <is>
          <t>0 ADMINISTRADOR-ORURO</t>
        </is>
      </c>
      <c r="D172" s="7" t="n"/>
      <c r="E172" s="8" t="n"/>
      <c r="F172" s="9" t="n">
        <v>31608.4</v>
      </c>
      <c r="I172" s="10" t="inlineStr">
        <is>
          <t>EFECTIVO</t>
        </is>
      </c>
      <c r="J172" s="5" t="inlineStr">
        <is>
          <t>3796 MARCOS JOSUE FLORES CAYOJA</t>
        </is>
      </c>
    </row>
    <row r="173">
      <c r="A173" s="5" t="inlineStr">
        <is>
          <t>CCAJ-OR52/10/2023</t>
        </is>
      </c>
      <c r="B173" s="6" t="n">
        <v>44942.74617929398</v>
      </c>
      <c r="C173" s="5" t="inlineStr">
        <is>
          <t>0 ADMINISTRADOR-ORURO</t>
        </is>
      </c>
      <c r="D173" s="7" t="n"/>
      <c r="E173" s="8" t="n"/>
      <c r="F173" s="9" t="n">
        <v>2680.9</v>
      </c>
      <c r="I173" s="10" t="inlineStr">
        <is>
          <t>EFECTIVO</t>
        </is>
      </c>
      <c r="J173" s="8" t="inlineStr">
        <is>
          <t>646 JOSE ESPEJO - T01</t>
        </is>
      </c>
    </row>
    <row r="174">
      <c r="A174" s="11" t="inlineStr">
        <is>
          <t>SAP</t>
        </is>
      </c>
      <c r="B174" s="3" t="n"/>
      <c r="C174" s="3" t="n"/>
      <c r="D174" s="7" t="n"/>
      <c r="E174" s="8" t="n"/>
      <c r="F174" s="37">
        <f>SUM(F161:G173)</f>
        <v/>
      </c>
      <c r="H174" s="9" t="n"/>
      <c r="I174" s="10" t="n"/>
      <c r="J174" s="5" t="n"/>
    </row>
    <row r="175" ht="15.75" customHeight="1">
      <c r="A175" s="13" t="inlineStr">
        <is>
          <t>FECHA</t>
        </is>
      </c>
      <c r="B175" s="13" t="inlineStr">
        <is>
          <t>CIERRE DE CAJA</t>
        </is>
      </c>
      <c r="C175" s="13" t="inlineStr">
        <is>
          <t>IMPORTE</t>
        </is>
      </c>
      <c r="D175" s="14" t="n">
        <v>112617026</v>
      </c>
      <c r="E175" s="8" t="n"/>
      <c r="H175" s="9" t="n"/>
      <c r="I175" s="10" t="n"/>
      <c r="J175" s="5" t="n"/>
    </row>
    <row r="178">
      <c r="A178" s="1" t="inlineStr">
        <is>
          <t>Cierre Caja</t>
        </is>
      </c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3" t="inlineStr">
        <is>
          <t>Del 17/01/2022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98" t="inlineStr">
        <is>
          <t>Cierre Caja</t>
        </is>
      </c>
      <c r="B180" s="98" t="inlineStr">
        <is>
          <t>Fecha</t>
        </is>
      </c>
      <c r="C180" s="98" t="inlineStr">
        <is>
          <t>Cajero</t>
        </is>
      </c>
      <c r="D180" s="98" t="inlineStr">
        <is>
          <t>Nro Voucher</t>
        </is>
      </c>
      <c r="E180" s="98" t="inlineStr">
        <is>
          <t>Nro Cuenta</t>
        </is>
      </c>
      <c r="F180" s="98" t="inlineStr">
        <is>
          <t>Tipo Ingreso</t>
        </is>
      </c>
      <c r="G180" s="99" t="n"/>
      <c r="H180" s="100" t="n"/>
      <c r="I180" s="98" t="inlineStr">
        <is>
          <t>TIPO DE INGRESO</t>
        </is>
      </c>
      <c r="J180" s="98" t="inlineStr">
        <is>
          <t>Cobrador</t>
        </is>
      </c>
    </row>
    <row r="181">
      <c r="A181" s="101" t="n"/>
      <c r="B181" s="101" t="n"/>
      <c r="C181" s="101" t="n"/>
      <c r="D181" s="101" t="n"/>
      <c r="E181" s="101" t="n"/>
      <c r="F181" s="4" t="inlineStr">
        <is>
          <t>EFECTIVO</t>
        </is>
      </c>
      <c r="G181" s="4" t="inlineStr">
        <is>
          <t>CHEQUE</t>
        </is>
      </c>
      <c r="H181" s="4" t="inlineStr">
        <is>
          <t>TRANSFERENCIA</t>
        </is>
      </c>
      <c r="I181" s="101" t="n"/>
      <c r="J181" s="101" t="n"/>
    </row>
    <row r="182">
      <c r="A182" s="5" t="inlineStr">
        <is>
          <t>CCAJ-OR52/11/2023</t>
        </is>
      </c>
      <c r="B182" s="6" t="n">
        <v>44943.80754321759</v>
      </c>
      <c r="C182" s="5" t="inlineStr">
        <is>
          <t>0 ADMINISTRADOR-ORURO</t>
        </is>
      </c>
      <c r="D182" s="7" t="n">
        <v>423893</v>
      </c>
      <c r="E182" s="8" t="inlineStr">
        <is>
          <t>BISA-100070057</t>
        </is>
      </c>
      <c r="H182" s="9" t="n">
        <v>22700.8</v>
      </c>
      <c r="I182" s="5" t="inlineStr">
        <is>
          <t>DEPÓSITO BANCARIO</t>
        </is>
      </c>
      <c r="J182" s="5" t="inlineStr">
        <is>
          <t>3090 DAVID RODRIGO CHUMACERO VEGA</t>
        </is>
      </c>
    </row>
    <row r="183">
      <c r="A183" s="5" t="inlineStr">
        <is>
          <t>CCAJ-OR52/11/2023</t>
        </is>
      </c>
      <c r="B183" s="6" t="n">
        <v>44943.80754321759</v>
      </c>
      <c r="C183" s="5" t="inlineStr">
        <is>
          <t>0 ADMINISTRADOR-ORURO</t>
        </is>
      </c>
      <c r="D183" s="7" t="n">
        <v>423912</v>
      </c>
      <c r="E183" s="8" t="inlineStr">
        <is>
          <t>BISA-100070057</t>
        </is>
      </c>
      <c r="H183" s="9" t="n">
        <v>42177.8</v>
      </c>
      <c r="I183" s="5" t="inlineStr">
        <is>
          <t>DEPÓSITO BANCARIO</t>
        </is>
      </c>
      <c r="J183" s="5" t="inlineStr">
        <is>
          <t>3091 ISRAEL LUIS OCAMPO CAYOJA</t>
        </is>
      </c>
    </row>
    <row r="184">
      <c r="A184" s="5" t="inlineStr">
        <is>
          <t>CCAJ-OR52/11/2023</t>
        </is>
      </c>
      <c r="B184" s="6" t="n">
        <v>44943.80754321759</v>
      </c>
      <c r="C184" s="5" t="inlineStr">
        <is>
          <t>0 ADMINISTRADOR-ORURO</t>
        </is>
      </c>
      <c r="D184" s="7" t="n"/>
      <c r="E184" s="8" t="n"/>
      <c r="F184" s="9" t="n">
        <v>13397.6</v>
      </c>
      <c r="I184" s="10" t="inlineStr">
        <is>
          <t>EFECTIVO</t>
        </is>
      </c>
      <c r="J184" s="8" t="inlineStr">
        <is>
          <t>646 JOSE ESPEJO - T01</t>
        </is>
      </c>
    </row>
    <row r="185">
      <c r="A185" s="11" t="inlineStr">
        <is>
          <t>SAP</t>
        </is>
      </c>
      <c r="B185" s="3" t="n"/>
      <c r="C185" s="3" t="n"/>
      <c r="D185" s="7" t="n"/>
      <c r="E185" s="8" t="n"/>
      <c r="G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14" t="n">
        <v>112617027</v>
      </c>
      <c r="E186" s="8" t="n"/>
      <c r="G186" s="9" t="n"/>
      <c r="I186" s="10" t="n"/>
      <c r="J186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18/01/2022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8" t="inlineStr">
        <is>
          <t>Cierre Caja</t>
        </is>
      </c>
      <c r="B191" s="98" t="inlineStr">
        <is>
          <t>Fecha</t>
        </is>
      </c>
      <c r="C191" s="98" t="inlineStr">
        <is>
          <t>Cajero</t>
        </is>
      </c>
      <c r="D191" s="98" t="inlineStr">
        <is>
          <t>Nro Voucher</t>
        </is>
      </c>
      <c r="E191" s="98" t="inlineStr">
        <is>
          <t>Nro Cuenta</t>
        </is>
      </c>
      <c r="F191" s="98" t="inlineStr">
        <is>
          <t>Tipo Ingreso</t>
        </is>
      </c>
      <c r="G191" s="99" t="n"/>
      <c r="H191" s="100" t="n"/>
      <c r="I191" s="98" t="inlineStr">
        <is>
          <t>TIPO DE INGRESO</t>
        </is>
      </c>
      <c r="J191" s="98" t="inlineStr">
        <is>
          <t>Cobrador</t>
        </is>
      </c>
    </row>
    <row r="192">
      <c r="A192" s="101" t="n"/>
      <c r="B192" s="101" t="n"/>
      <c r="C192" s="101" t="n"/>
      <c r="D192" s="101" t="n"/>
      <c r="E192" s="101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101" t="n"/>
      <c r="J192" s="101" t="n"/>
    </row>
    <row r="193">
      <c r="A193" s="5" t="inlineStr">
        <is>
          <t>CCAJ-OR52/12/2023</t>
        </is>
      </c>
      <c r="B193" s="6" t="n">
        <v>44944.78668068287</v>
      </c>
      <c r="C193" s="5" t="inlineStr">
        <is>
          <t>0 ADMINISTRADOR-ORURO</t>
        </is>
      </c>
      <c r="D193" s="7" t="n">
        <v>538639</v>
      </c>
      <c r="E193" s="8" t="inlineStr">
        <is>
          <t>BISA-100070057</t>
        </is>
      </c>
      <c r="H193" s="9" t="n">
        <v>8656.5</v>
      </c>
      <c r="I193" s="5" t="inlineStr">
        <is>
          <t>DEPÓSITO BANCARIO</t>
        </is>
      </c>
      <c r="J193" s="5" t="inlineStr">
        <is>
          <t>3090 DAVID RODRIGO CHUMACERO VEGA</t>
        </is>
      </c>
    </row>
    <row r="194">
      <c r="A194" s="5" t="inlineStr">
        <is>
          <t>CCAJ-OR52/12/2023</t>
        </is>
      </c>
      <c r="B194" s="6" t="n">
        <v>44944.78668068287</v>
      </c>
      <c r="C194" s="5" t="inlineStr">
        <is>
          <t>0 ADMINISTRADOR-ORURO</t>
        </is>
      </c>
      <c r="D194" s="7" t="n">
        <v>474713</v>
      </c>
      <c r="E194" s="8" t="inlineStr">
        <is>
          <t>BISA-100070057</t>
        </is>
      </c>
      <c r="H194" s="9" t="n">
        <v>44734.1</v>
      </c>
      <c r="I194" s="5" t="inlineStr">
        <is>
          <t>DEPÓSITO BANCARIO</t>
        </is>
      </c>
      <c r="J194" s="5" t="inlineStr">
        <is>
          <t>3091 ISRAEL LUIS OCAMPO CAYOJA</t>
        </is>
      </c>
    </row>
    <row r="195">
      <c r="A195" s="5" t="inlineStr">
        <is>
          <t>CCAJ-OR52/12/2023</t>
        </is>
      </c>
      <c r="B195" s="6" t="n">
        <v>44944.78668068287</v>
      </c>
      <c r="C195" s="5" t="inlineStr">
        <is>
          <t>0 ADMINISTRADOR-ORURO</t>
        </is>
      </c>
      <c r="D195" s="7" t="n"/>
      <c r="E195" s="8" t="n"/>
      <c r="F195" s="9" t="n">
        <v>26373.3</v>
      </c>
      <c r="I195" s="10" t="inlineStr">
        <is>
          <t>EFECTIVO</t>
        </is>
      </c>
      <c r="J195" s="5" t="inlineStr">
        <is>
          <t>3412 CRISTIAN HUARACHI QUISPE</t>
        </is>
      </c>
    </row>
    <row r="196">
      <c r="A196" s="5" t="inlineStr">
        <is>
          <t>CCAJ-OR52/12/2023</t>
        </is>
      </c>
      <c r="B196" s="6" t="n">
        <v>44944.78668068287</v>
      </c>
      <c r="C196" s="5" t="inlineStr">
        <is>
          <t>0 ADMINISTRADOR-ORURO</t>
        </is>
      </c>
      <c r="D196" s="7" t="n"/>
      <c r="E196" s="8" t="n"/>
      <c r="F196" s="9" t="n">
        <v>17413.4</v>
      </c>
      <c r="I196" s="10" t="inlineStr">
        <is>
          <t>EFECTIVO</t>
        </is>
      </c>
      <c r="J196" s="8" t="inlineStr">
        <is>
          <t>646 JOSE ESPEJO - T01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F197" s="54">
        <f>SUM(F193:G196)</f>
        <v/>
      </c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14" t="n">
        <v>112636359</v>
      </c>
      <c r="E198" s="8" t="n"/>
      <c r="F198" s="9" t="n"/>
      <c r="I198" s="10" t="n"/>
      <c r="J198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19/01/2022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8" t="inlineStr">
        <is>
          <t>Cierre Caja</t>
        </is>
      </c>
      <c r="B203" s="98" t="inlineStr">
        <is>
          <t>Fecha</t>
        </is>
      </c>
      <c r="C203" s="98" t="inlineStr">
        <is>
          <t>Cajero</t>
        </is>
      </c>
      <c r="D203" s="98" t="inlineStr">
        <is>
          <t>Nro Voucher</t>
        </is>
      </c>
      <c r="E203" s="98" t="inlineStr">
        <is>
          <t>Nro Cuenta</t>
        </is>
      </c>
      <c r="F203" s="98" t="inlineStr">
        <is>
          <t>Tipo Ingreso</t>
        </is>
      </c>
      <c r="G203" s="99" t="n"/>
      <c r="H203" s="100" t="n"/>
      <c r="I203" s="98" t="inlineStr">
        <is>
          <t>TIPO DE INGRESO</t>
        </is>
      </c>
      <c r="J203" s="98" t="inlineStr">
        <is>
          <t>Cobrador</t>
        </is>
      </c>
    </row>
    <row r="204">
      <c r="A204" s="101" t="n"/>
      <c r="B204" s="101" t="n"/>
      <c r="C204" s="101" t="n"/>
      <c r="D204" s="101" t="n"/>
      <c r="E204" s="101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101" t="n"/>
      <c r="J204" s="101" t="n"/>
    </row>
    <row r="205">
      <c r="A205" s="5" t="inlineStr">
        <is>
          <t>CCAJ-OR52/13/2023</t>
        </is>
      </c>
      <c r="B205" s="6" t="n">
        <v>44945.76922439815</v>
      </c>
      <c r="C205" s="5" t="inlineStr">
        <is>
          <t>0 ADMINISTRADOR-ORURO</t>
        </is>
      </c>
      <c r="D205" s="15" t="n">
        <v>45143487877</v>
      </c>
      <c r="E205" s="8" t="inlineStr">
        <is>
          <t>BISA-100070057</t>
        </is>
      </c>
      <c r="H205" s="9" t="n">
        <v>350.85</v>
      </c>
      <c r="I205" s="5" t="inlineStr">
        <is>
          <t>DEPÓSITO BANCARIO</t>
        </is>
      </c>
      <c r="J205" s="8" t="inlineStr">
        <is>
          <t>646 JOSE ESPEJO - T01</t>
        </is>
      </c>
    </row>
    <row r="206">
      <c r="A206" s="5" t="inlineStr">
        <is>
          <t>CCAJ-OR52/13/2023</t>
        </is>
      </c>
      <c r="B206" s="6" t="n">
        <v>44945.76922439815</v>
      </c>
      <c r="C206" s="5" t="inlineStr">
        <is>
          <t>0 ADMINISTRADOR-ORURO</t>
        </is>
      </c>
      <c r="D206" s="15" t="n">
        <v>45163208260</v>
      </c>
      <c r="E206" s="8" t="inlineStr">
        <is>
          <t>BISA-100070057</t>
        </is>
      </c>
      <c r="H206" s="9" t="n">
        <v>164.64</v>
      </c>
      <c r="I206" s="5" t="inlineStr">
        <is>
          <t>DEPÓSITO BANCARIO</t>
        </is>
      </c>
      <c r="J206" s="8" t="inlineStr">
        <is>
          <t>646 JOSE ESPEJO - T01</t>
        </is>
      </c>
    </row>
    <row r="207">
      <c r="A207" s="5" t="inlineStr">
        <is>
          <t>CCAJ-OR52/13/2023</t>
        </is>
      </c>
      <c r="B207" s="6" t="n">
        <v>44945.76922439815</v>
      </c>
      <c r="C207" s="5" t="inlineStr">
        <is>
          <t>0 ADMINISTRADOR-ORURO</t>
        </is>
      </c>
      <c r="D207" s="15" t="n">
        <v>45153114626</v>
      </c>
      <c r="E207" s="8" t="inlineStr">
        <is>
          <t>BISA-100070057</t>
        </is>
      </c>
      <c r="H207" s="9" t="n">
        <v>737.36</v>
      </c>
      <c r="I207" s="5" t="inlineStr">
        <is>
          <t>DEPÓSITO BANCARIO</t>
        </is>
      </c>
      <c r="J207" s="8" t="inlineStr">
        <is>
          <t>646 JOSE ESPEJO - T01</t>
        </is>
      </c>
    </row>
    <row r="208">
      <c r="A208" s="5" t="inlineStr">
        <is>
          <t>CCAJ-OR52/13/2023</t>
        </is>
      </c>
      <c r="B208" s="6" t="n">
        <v>44945.76922439815</v>
      </c>
      <c r="C208" s="5" t="inlineStr">
        <is>
          <t>0 ADMINISTRADOR-ORURO</t>
        </is>
      </c>
      <c r="D208" s="15" t="n">
        <v>45153114626</v>
      </c>
      <c r="E208" s="8" t="inlineStr">
        <is>
          <t>BISA-100070057</t>
        </is>
      </c>
      <c r="H208" s="9" t="n">
        <v>459.36</v>
      </c>
      <c r="I208" s="5" t="inlineStr">
        <is>
          <t>DEPÓSITO BANCARIO</t>
        </is>
      </c>
      <c r="J208" s="8" t="inlineStr">
        <is>
          <t>646 JOSE ESPEJO - T01</t>
        </is>
      </c>
    </row>
    <row r="209">
      <c r="A209" s="5" t="inlineStr">
        <is>
          <t>CCAJ-OR52/13/2023</t>
        </is>
      </c>
      <c r="B209" s="6" t="n">
        <v>44945.76922439815</v>
      </c>
      <c r="C209" s="5" t="inlineStr">
        <is>
          <t>0 ADMINISTRADOR-ORURO</t>
        </is>
      </c>
      <c r="D209" s="7" t="n">
        <v>424367</v>
      </c>
      <c r="E209" s="8" t="inlineStr">
        <is>
          <t>BISA-100070057</t>
        </is>
      </c>
      <c r="H209" s="9" t="n">
        <v>31631.4</v>
      </c>
      <c r="I209" s="5" t="inlineStr">
        <is>
          <t>DEPÓSITO BANCARIO</t>
        </is>
      </c>
      <c r="J209" s="5" t="inlineStr">
        <is>
          <t>3091 ISRAEL LUIS OCAMPO CAYOJA</t>
        </is>
      </c>
    </row>
    <row r="210">
      <c r="A210" s="5" t="inlineStr">
        <is>
          <t>CCAJ-OR52/13/2023</t>
        </is>
      </c>
      <c r="B210" s="6" t="n">
        <v>44945.76922439815</v>
      </c>
      <c r="C210" s="5" t="inlineStr">
        <is>
          <t>0 ADMINISTRADOR-ORURO</t>
        </is>
      </c>
      <c r="D210" s="7" t="n">
        <v>424347</v>
      </c>
      <c r="E210" s="8" t="inlineStr">
        <is>
          <t>BISA-100070057</t>
        </is>
      </c>
      <c r="H210" s="9" t="n">
        <v>31631.6</v>
      </c>
      <c r="I210" s="5" t="inlineStr">
        <is>
          <t>DEPÓSITO BANCARIO</t>
        </is>
      </c>
      <c r="J210" s="5" t="inlineStr">
        <is>
          <t>3090 DAVID RODRIGO CHUMACERO VEGA</t>
        </is>
      </c>
    </row>
    <row r="211">
      <c r="A211" s="5" t="inlineStr">
        <is>
          <t>CCAJ-OR52/13/2023</t>
        </is>
      </c>
      <c r="B211" s="6" t="n">
        <v>44945.76922439815</v>
      </c>
      <c r="C211" s="5" t="inlineStr">
        <is>
          <t>0 ADMINISTRADOR-ORURO</t>
        </is>
      </c>
      <c r="D211" s="7" t="n"/>
      <c r="E211" s="8" t="n"/>
      <c r="F211" s="9" t="n">
        <v>42634.8</v>
      </c>
      <c r="I211" s="10" t="inlineStr">
        <is>
          <t>EFECTIVO</t>
        </is>
      </c>
      <c r="J211" s="5" t="inlineStr">
        <is>
          <t>3070 JUAN CARLOS RAMIREZ COPA</t>
        </is>
      </c>
    </row>
    <row r="212">
      <c r="A212" s="5" t="inlineStr">
        <is>
          <t>CCAJ-OR52/13/2023</t>
        </is>
      </c>
      <c r="B212" s="6" t="n">
        <v>44945.76922439815</v>
      </c>
      <c r="C212" s="5" t="inlineStr">
        <is>
          <t>0 ADMINISTRADOR-ORURO</t>
        </is>
      </c>
      <c r="D212" s="7" t="n"/>
      <c r="E212" s="8" t="n"/>
      <c r="F212" s="9" t="n">
        <v>23278.1</v>
      </c>
      <c r="I212" s="10" t="inlineStr">
        <is>
          <t>EFECTIVO</t>
        </is>
      </c>
      <c r="J212" s="8" t="inlineStr">
        <is>
          <t>646 JOSE ESPEJO - T01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F213" s="54">
        <f>SUM(F205:G212)</f>
        <v/>
      </c>
      <c r="H213" s="9" t="n"/>
      <c r="I213" s="10" t="n"/>
      <c r="J213" s="5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14" t="n">
        <v>112636360</v>
      </c>
      <c r="E214" s="8" t="n"/>
      <c r="H214" s="9" t="n"/>
      <c r="I214" s="10" t="n"/>
      <c r="J214" s="5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20/01/2023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8" t="inlineStr">
        <is>
          <t>Cierre Caja</t>
        </is>
      </c>
      <c r="B219" s="98" t="inlineStr">
        <is>
          <t>Fecha</t>
        </is>
      </c>
      <c r="C219" s="98" t="inlineStr">
        <is>
          <t>Cajero</t>
        </is>
      </c>
      <c r="D219" s="98" t="inlineStr">
        <is>
          <t>Nro Voucher</t>
        </is>
      </c>
      <c r="E219" s="98" t="inlineStr">
        <is>
          <t>Nro Cuenta</t>
        </is>
      </c>
      <c r="F219" s="98" t="inlineStr">
        <is>
          <t>Tipo Ingreso</t>
        </is>
      </c>
      <c r="G219" s="99" t="n"/>
      <c r="H219" s="100" t="n"/>
      <c r="I219" s="98" t="inlineStr">
        <is>
          <t>TIPO DE INGRESO</t>
        </is>
      </c>
      <c r="J219" s="98" t="inlineStr">
        <is>
          <t>Cobrador</t>
        </is>
      </c>
    </row>
    <row r="220">
      <c r="A220" s="101" t="n"/>
      <c r="B220" s="101" t="n"/>
      <c r="C220" s="101" t="n"/>
      <c r="D220" s="101" t="n"/>
      <c r="E220" s="101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101" t="n"/>
      <c r="J220" s="101" t="n"/>
    </row>
    <row r="221">
      <c r="A221" s="5" t="inlineStr">
        <is>
          <t>CCAJ-OR52/14/2023</t>
        </is>
      </c>
      <c r="B221" s="6" t="n">
        <v>44946.75632193287</v>
      </c>
      <c r="C221" s="5" t="inlineStr">
        <is>
          <t>0 ADMINISTRADOR-ORURO</t>
        </is>
      </c>
      <c r="D221" s="15" t="n">
        <v>45163210039</v>
      </c>
      <c r="E221" s="8" t="inlineStr">
        <is>
          <t>BISA-100070057</t>
        </is>
      </c>
      <c r="H221" s="9" t="n">
        <v>1645.2</v>
      </c>
      <c r="I221" s="5" t="inlineStr">
        <is>
          <t>DEPÓSITO BANCARIO</t>
        </is>
      </c>
      <c r="J221" s="5" t="inlineStr">
        <is>
          <t>3796 MARCOS JOSUE FLORES CAYOJA</t>
        </is>
      </c>
    </row>
    <row r="222">
      <c r="A222" s="5" t="inlineStr">
        <is>
          <t>CCAJ-OR52/14/2023</t>
        </is>
      </c>
      <c r="B222" s="6" t="n">
        <v>44946.75632193287</v>
      </c>
      <c r="C222" s="5" t="inlineStr">
        <is>
          <t>0 ADMINISTRADOR-ORURO</t>
        </is>
      </c>
      <c r="D222" s="15" t="n">
        <v>45123253287</v>
      </c>
      <c r="E222" s="8" t="inlineStr">
        <is>
          <t>BISA-100070057</t>
        </is>
      </c>
      <c r="H222" s="9" t="n">
        <v>2446.41</v>
      </c>
      <c r="I222" s="5" t="inlineStr">
        <is>
          <t>DEPÓSITO BANCARIO</t>
        </is>
      </c>
      <c r="J222" s="5" t="inlineStr">
        <is>
          <t>3090 DAVID RODRIGO CHUMACERO VEGA</t>
        </is>
      </c>
    </row>
    <row r="223">
      <c r="A223" s="5" t="inlineStr">
        <is>
          <t>CCAJ-OR52/14/2023</t>
        </is>
      </c>
      <c r="B223" s="6" t="n">
        <v>44946.75632193287</v>
      </c>
      <c r="C223" s="5" t="inlineStr">
        <is>
          <t>0 ADMINISTRADOR-ORURO</t>
        </is>
      </c>
      <c r="D223" s="7" t="n">
        <v>539184</v>
      </c>
      <c r="E223" s="8" t="inlineStr">
        <is>
          <t>BISA-100070057</t>
        </is>
      </c>
      <c r="H223" s="9" t="n">
        <v>10217.5</v>
      </c>
      <c r="I223" s="5" t="inlineStr">
        <is>
          <t>DEPÓSITO BANCARIO</t>
        </is>
      </c>
      <c r="J223" s="5" t="inlineStr">
        <is>
          <t>3090 DAVID RODRIGO CHUMACERO VEGA</t>
        </is>
      </c>
    </row>
    <row r="224">
      <c r="A224" s="5" t="inlineStr">
        <is>
          <t>CCAJ-OR52/14/2023</t>
        </is>
      </c>
      <c r="B224" s="6" t="n">
        <v>44946.75632193287</v>
      </c>
      <c r="C224" s="5" t="inlineStr">
        <is>
          <t>0 ADMINISTRADOR-ORURO</t>
        </is>
      </c>
      <c r="D224" s="7" t="n">
        <v>424589</v>
      </c>
      <c r="E224" s="8" t="inlineStr">
        <is>
          <t>BISA-100070057</t>
        </is>
      </c>
      <c r="H224" s="9" t="n">
        <v>53766</v>
      </c>
      <c r="I224" s="5" t="inlineStr">
        <is>
          <t>DEPÓSITO BANCARIO</t>
        </is>
      </c>
      <c r="J224" s="5" t="inlineStr">
        <is>
          <t>3091 ISRAEL LUIS OCAMPO CAYOJA</t>
        </is>
      </c>
    </row>
    <row r="225">
      <c r="A225" s="5" t="inlineStr">
        <is>
          <t>CCAJ-OR52/14/2023</t>
        </is>
      </c>
      <c r="B225" s="6" t="n">
        <v>44946.75632193287</v>
      </c>
      <c r="C225" s="5" t="inlineStr">
        <is>
          <t>0 ADMINISTRADOR-ORURO</t>
        </is>
      </c>
      <c r="D225" s="7" t="n"/>
      <c r="E225" s="8" t="n"/>
      <c r="F225" s="9" t="n">
        <v>18846.2</v>
      </c>
      <c r="I225" s="10" t="inlineStr">
        <is>
          <t>EFECTIVO</t>
        </is>
      </c>
      <c r="J225" s="5" t="inlineStr">
        <is>
          <t>3070 JUAN CARLOS RAMIREZ COPA</t>
        </is>
      </c>
    </row>
    <row r="226">
      <c r="A226" s="5" t="inlineStr">
        <is>
          <t>CCAJ-OR52/14/2023</t>
        </is>
      </c>
      <c r="B226" s="6" t="n">
        <v>44946.75632193287</v>
      </c>
      <c r="C226" s="5" t="inlineStr">
        <is>
          <t>0 ADMINISTRADOR-ORURO</t>
        </is>
      </c>
      <c r="D226" s="7" t="n"/>
      <c r="E226" s="8" t="n"/>
      <c r="F226" s="9" t="n">
        <v>8465.4</v>
      </c>
      <c r="I226" s="10" t="inlineStr">
        <is>
          <t>EFECTIVO</t>
        </is>
      </c>
      <c r="J226" s="5" t="inlineStr">
        <is>
          <t>3796 MARCOS JOSUE FLORES CAYOJA</t>
        </is>
      </c>
    </row>
    <row r="227">
      <c r="A227" s="11" t="inlineStr">
        <is>
          <t>SAP</t>
        </is>
      </c>
      <c r="B227" s="3" t="n"/>
      <c r="C227" s="3" t="n"/>
      <c r="D227" s="10" t="n"/>
      <c r="E227" s="8" t="n"/>
      <c r="F227" s="37">
        <f>SUM(F221:G226)</f>
        <v/>
      </c>
      <c r="H227" s="9" t="n"/>
      <c r="I227" s="10" t="n"/>
      <c r="J227" s="5" t="n"/>
    </row>
    <row r="228" ht="15.75" customHeight="1">
      <c r="A228" s="13" t="inlineStr">
        <is>
          <t>FECHA</t>
        </is>
      </c>
      <c r="B228" s="13" t="inlineStr">
        <is>
          <t>CIERRE DE CAJA</t>
        </is>
      </c>
      <c r="C228" s="13" t="inlineStr">
        <is>
          <t>IMPORTE</t>
        </is>
      </c>
      <c r="D228" s="14" t="n">
        <v>112651372</v>
      </c>
      <c r="E228" s="8" t="n"/>
      <c r="H228" s="9" t="n"/>
      <c r="I228" s="10" t="n"/>
      <c r="J228" s="5" t="n"/>
    </row>
    <row r="229">
      <c r="A229" s="5" t="n"/>
      <c r="B229" s="6" t="n"/>
      <c r="C229" s="5" t="n"/>
      <c r="D229" s="7" t="n"/>
      <c r="E229" s="8" t="n"/>
      <c r="H229" s="9" t="n"/>
      <c r="I229" s="10" t="n"/>
      <c r="J229" s="5" t="n"/>
    </row>
    <row r="230">
      <c r="A230" s="5" t="n"/>
      <c r="B230" s="6" t="n"/>
      <c r="C230" s="5" t="n"/>
      <c r="D230" s="7" t="n"/>
      <c r="E230" s="8" t="n"/>
      <c r="H230" s="9" t="n"/>
      <c r="I230" s="10" t="n"/>
      <c r="J230" s="5" t="n"/>
    </row>
    <row r="231">
      <c r="A231" s="1" t="inlineStr">
        <is>
          <t>Cierre Caja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3" t="inlineStr">
        <is>
          <t>Del 21/01/2023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98" t="inlineStr">
        <is>
          <t>Cierre Caja</t>
        </is>
      </c>
      <c r="B233" s="98" t="inlineStr">
        <is>
          <t>Fecha</t>
        </is>
      </c>
      <c r="C233" s="98" t="inlineStr">
        <is>
          <t>Cajero</t>
        </is>
      </c>
      <c r="D233" s="98" t="inlineStr">
        <is>
          <t>Nro Voucher</t>
        </is>
      </c>
      <c r="E233" s="98" t="inlineStr">
        <is>
          <t>Nro Cuenta</t>
        </is>
      </c>
      <c r="F233" s="98" t="inlineStr">
        <is>
          <t>Tipo Ingreso</t>
        </is>
      </c>
      <c r="G233" s="99" t="n"/>
      <c r="H233" s="100" t="n"/>
      <c r="I233" s="98" t="inlineStr">
        <is>
          <t>TIPO DE INGRESO</t>
        </is>
      </c>
      <c r="J233" s="98" t="inlineStr">
        <is>
          <t>Cobrador</t>
        </is>
      </c>
    </row>
    <row r="234">
      <c r="A234" s="101" t="n"/>
      <c r="B234" s="101" t="n"/>
      <c r="C234" s="101" t="n"/>
      <c r="D234" s="101" t="n"/>
      <c r="E234" s="101" t="n"/>
      <c r="F234" s="4" t="inlineStr">
        <is>
          <t>EFECTIVO</t>
        </is>
      </c>
      <c r="G234" s="4" t="inlineStr">
        <is>
          <t>CHEQUE</t>
        </is>
      </c>
      <c r="H234" s="4" t="inlineStr">
        <is>
          <t>TRANSFERENCIA</t>
        </is>
      </c>
      <c r="I234" s="101" t="n"/>
      <c r="J234" s="101" t="n"/>
    </row>
    <row r="235">
      <c r="A235" s="5" t="inlineStr">
        <is>
          <t>CCAJ-OR52/15/2023</t>
        </is>
      </c>
      <c r="B235" s="6" t="n">
        <v>44947.7166015162</v>
      </c>
      <c r="C235" s="5" t="inlineStr">
        <is>
          <t>0 ADMINISTRADOR-ORURO</t>
        </is>
      </c>
      <c r="D235" s="15" t="n">
        <v>45163211832</v>
      </c>
      <c r="E235" s="8" t="inlineStr">
        <is>
          <t>BISA-100070057</t>
        </is>
      </c>
      <c r="H235" s="9" t="n">
        <v>9749.5</v>
      </c>
      <c r="I235" s="5" t="inlineStr">
        <is>
          <t>DEPÓSITO BANCARIO</t>
        </is>
      </c>
      <c r="J235" s="5" t="inlineStr">
        <is>
          <t>3090 DAVID RODRIGO CHUMACERO VEGA</t>
        </is>
      </c>
    </row>
    <row r="236">
      <c r="A236" s="5" t="inlineStr">
        <is>
          <t>CCAJ-OR52/15/2023</t>
        </is>
      </c>
      <c r="B236" s="6" t="n">
        <v>44947.7166015162</v>
      </c>
      <c r="C236" s="5" t="inlineStr">
        <is>
          <t>0 ADMINISTRADOR-ORURO</t>
        </is>
      </c>
      <c r="D236" s="15" t="n">
        <v>45153118826</v>
      </c>
      <c r="E236" s="8" t="inlineStr">
        <is>
          <t>BISA-100070057</t>
        </is>
      </c>
      <c r="H236" s="9" t="n">
        <v>875.84</v>
      </c>
      <c r="I236" s="5" t="inlineStr">
        <is>
          <t>DEPÓSITO BANCARIO</t>
        </is>
      </c>
      <c r="J236" s="5" t="inlineStr">
        <is>
          <t>3090 DAVID RODRIGO CHUMACERO VEGA</t>
        </is>
      </c>
    </row>
    <row r="237">
      <c r="A237" s="5" t="inlineStr">
        <is>
          <t>CCAJ-OR52/15/2023</t>
        </is>
      </c>
      <c r="B237" s="6" t="n">
        <v>44947.7166015162</v>
      </c>
      <c r="C237" s="5" t="inlineStr">
        <is>
          <t>0 ADMINISTRADOR-ORURO</t>
        </is>
      </c>
      <c r="D237" s="7" t="n">
        <v>475245</v>
      </c>
      <c r="E237" s="8" t="inlineStr">
        <is>
          <t>BISA-100070057</t>
        </is>
      </c>
      <c r="H237" s="9" t="n">
        <v>5362.1</v>
      </c>
      <c r="I237" s="5" t="inlineStr">
        <is>
          <t>DEPÓSITO BANCARIO</t>
        </is>
      </c>
      <c r="J237" s="5" t="inlineStr">
        <is>
          <t>3090 DAVID RODRIGO CHUMACERO VEGA</t>
        </is>
      </c>
    </row>
    <row r="238">
      <c r="A238" s="5" t="inlineStr">
        <is>
          <t>CCAJ-OR52/15/2023</t>
        </is>
      </c>
      <c r="B238" s="6" t="n">
        <v>44947.7166015162</v>
      </c>
      <c r="C238" s="5" t="inlineStr">
        <is>
          <t>0 ADMINISTRADOR-ORURO</t>
        </is>
      </c>
      <c r="D238" s="7" t="n">
        <v>424761</v>
      </c>
      <c r="E238" s="8" t="inlineStr">
        <is>
          <t>BISA-100070057</t>
        </is>
      </c>
      <c r="H238" s="9" t="n">
        <v>43200</v>
      </c>
      <c r="I238" s="5" t="inlineStr">
        <is>
          <t>DEPÓSITO BANCARIO</t>
        </is>
      </c>
      <c r="J238" s="5" t="inlineStr">
        <is>
          <t>3091 ISRAEL LUIS OCAMPO CAYOJA</t>
        </is>
      </c>
    </row>
    <row r="239">
      <c r="A239" s="5" t="inlineStr">
        <is>
          <t>CCAJ-OR52/15/2023</t>
        </is>
      </c>
      <c r="B239" s="6" t="n">
        <v>44947.7166015162</v>
      </c>
      <c r="C239" s="5" t="inlineStr">
        <is>
          <t>0 ADMINISTRADOR-ORURO</t>
        </is>
      </c>
      <c r="D239" s="7" t="n"/>
      <c r="E239" s="8" t="n"/>
      <c r="F239" s="9" t="n">
        <v>5672</v>
      </c>
      <c r="I239" s="10" t="inlineStr">
        <is>
          <t>EFECTIVO</t>
        </is>
      </c>
      <c r="J239" s="5" t="inlineStr">
        <is>
          <t>3070 JUAN CARLOS RAMIREZ COPA</t>
        </is>
      </c>
    </row>
    <row r="240">
      <c r="A240" s="5" t="inlineStr">
        <is>
          <t>CCAJ-OR52/15/2023</t>
        </is>
      </c>
      <c r="B240" s="6" t="n">
        <v>44947.7166015162</v>
      </c>
      <c r="C240" s="5" t="inlineStr">
        <is>
          <t>0 ADMINISTRADOR-ORURO</t>
        </is>
      </c>
      <c r="D240" s="7" t="n"/>
      <c r="E240" s="8" t="n"/>
      <c r="F240" s="9" t="n">
        <v>286.2</v>
      </c>
      <c r="I240" s="10" t="inlineStr">
        <is>
          <t>EFECTIVO</t>
        </is>
      </c>
      <c r="J240" s="5" t="inlineStr">
        <is>
          <t>3091 ISRAEL LUIS OCAMPO CAYOJA</t>
        </is>
      </c>
    </row>
    <row r="241">
      <c r="A241" s="5" t="inlineStr">
        <is>
          <t>CCAJ-OR52/15/2023</t>
        </is>
      </c>
      <c r="B241" s="6" t="n">
        <v>44947.7166015162</v>
      </c>
      <c r="C241" s="5" t="inlineStr">
        <is>
          <t>0 ADMINISTRADOR-ORURO</t>
        </is>
      </c>
      <c r="D241" s="7" t="n"/>
      <c r="E241" s="8" t="n"/>
      <c r="F241" s="9" t="n">
        <v>10886.5</v>
      </c>
      <c r="I241" s="10" t="inlineStr">
        <is>
          <t>EFECTIVO</t>
        </is>
      </c>
      <c r="J241" s="5" t="inlineStr">
        <is>
          <t>3796 MARCOS JOSUE FLORES CAYOJA</t>
        </is>
      </c>
    </row>
    <row r="242">
      <c r="A242" s="5" t="inlineStr">
        <is>
          <t>CCAJ-OR52/15/2023</t>
        </is>
      </c>
      <c r="B242" s="6" t="n">
        <v>44947.7166015162</v>
      </c>
      <c r="C242" s="5" t="inlineStr">
        <is>
          <t>0 ADMINISTRADOR-ORURO</t>
        </is>
      </c>
      <c r="D242" s="7" t="n"/>
      <c r="E242" s="8" t="n"/>
      <c r="F242" s="9" t="n">
        <v>3428.2</v>
      </c>
      <c r="I242" s="10" t="inlineStr">
        <is>
          <t>EFECTIVO</t>
        </is>
      </c>
      <c r="J242" s="8" t="inlineStr">
        <is>
          <t>646 JOSE ESPEJO - T01</t>
        </is>
      </c>
    </row>
    <row r="243">
      <c r="A243" s="11" t="inlineStr">
        <is>
          <t>SAP</t>
        </is>
      </c>
      <c r="B243" s="3" t="n"/>
      <c r="C243" s="3" t="n"/>
      <c r="D243" s="10" t="n"/>
      <c r="E243" s="8" t="n"/>
      <c r="F243" s="37">
        <f>SUM(F235:G242)</f>
        <v/>
      </c>
      <c r="H243" s="9" t="n"/>
      <c r="I243" s="10" t="n"/>
      <c r="J243" s="5" t="n"/>
    </row>
    <row r="244" ht="15.75" customHeight="1">
      <c r="A244" s="13" t="inlineStr">
        <is>
          <t>FECHA</t>
        </is>
      </c>
      <c r="B244" s="13" t="inlineStr">
        <is>
          <t>CIERRE DE CAJA</t>
        </is>
      </c>
      <c r="C244" s="13" t="inlineStr">
        <is>
          <t>IMPORTE</t>
        </is>
      </c>
      <c r="D244" s="14" t="n">
        <v>112651373</v>
      </c>
      <c r="E244" s="8" t="n"/>
      <c r="H244" s="9" t="n"/>
      <c r="I244" s="10" t="n"/>
      <c r="J244" s="5" t="n"/>
    </row>
    <row r="247">
      <c r="A247" s="1" t="inlineStr">
        <is>
          <t>Cierre Caja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3" t="inlineStr">
        <is>
          <t>Del 23/01/2023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98" t="inlineStr">
        <is>
          <t>Cierre Caja</t>
        </is>
      </c>
      <c r="B249" s="98" t="inlineStr">
        <is>
          <t>Fecha</t>
        </is>
      </c>
      <c r="C249" s="98" t="inlineStr">
        <is>
          <t>Cajero</t>
        </is>
      </c>
      <c r="D249" s="98" t="inlineStr">
        <is>
          <t>Nro Voucher</t>
        </is>
      </c>
      <c r="E249" s="98" t="inlineStr">
        <is>
          <t>Nro Cuenta</t>
        </is>
      </c>
      <c r="F249" s="98" t="inlineStr">
        <is>
          <t>Tipo Ingreso</t>
        </is>
      </c>
      <c r="G249" s="99" t="n"/>
      <c r="H249" s="100" t="n"/>
      <c r="I249" s="98" t="inlineStr">
        <is>
          <t>TIPO DE INGRESO</t>
        </is>
      </c>
      <c r="J249" s="98" t="inlineStr">
        <is>
          <t>Cobrador</t>
        </is>
      </c>
    </row>
    <row r="250">
      <c r="A250" s="101" t="n"/>
      <c r="B250" s="101" t="n"/>
      <c r="C250" s="101" t="n"/>
      <c r="D250" s="101" t="n"/>
      <c r="E250" s="101" t="n"/>
      <c r="F250" s="4" t="inlineStr">
        <is>
          <t>EFECTIVO</t>
        </is>
      </c>
      <c r="G250" s="4" t="inlineStr">
        <is>
          <t>CHEQUE</t>
        </is>
      </c>
      <c r="H250" s="4" t="inlineStr">
        <is>
          <t>TRANSFERENCIA</t>
        </is>
      </c>
      <c r="I250" s="101" t="n"/>
      <c r="J250" s="101" t="n"/>
    </row>
    <row r="251">
      <c r="A251" s="40" t="inlineStr">
        <is>
          <t>NO HUBO CIERRES DE CAJA DEBIDO A FERIADO NACIONAL POR EL DIA DEL ESTADO PLURINACIONAL</t>
        </is>
      </c>
      <c r="B251" s="41" t="n"/>
      <c r="C251" s="42" t="n"/>
      <c r="D251" s="70" t="n"/>
      <c r="E251" s="71" t="n"/>
      <c r="F251" s="9" t="n"/>
      <c r="I251" s="10" t="n"/>
      <c r="J251" s="5" t="n"/>
    </row>
    <row r="252">
      <c r="A252" s="11" t="inlineStr">
        <is>
          <t>SAP</t>
        </is>
      </c>
      <c r="B252" s="3" t="n"/>
      <c r="C252" s="3" t="n"/>
      <c r="D252" s="7" t="n"/>
      <c r="E252" s="8" t="n"/>
      <c r="H252" s="9" t="n"/>
      <c r="I252" s="10" t="n"/>
      <c r="J252" s="5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28" t="n"/>
      <c r="E253" s="14" t="n"/>
      <c r="H253" s="9" t="n"/>
      <c r="I253" s="10" t="n"/>
      <c r="J253" s="5" t="n"/>
    </row>
    <row r="256">
      <c r="A256" s="1" t="inlineStr">
        <is>
          <t>Cierre Caja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" t="inlineStr">
        <is>
          <t>Del 24/01/2023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98" t="inlineStr">
        <is>
          <t>Cierre Caja</t>
        </is>
      </c>
      <c r="B258" s="98" t="inlineStr">
        <is>
          <t>Fecha</t>
        </is>
      </c>
      <c r="C258" s="98" t="inlineStr">
        <is>
          <t>Cajero</t>
        </is>
      </c>
      <c r="D258" s="98" t="inlineStr">
        <is>
          <t>Nro Voucher</t>
        </is>
      </c>
      <c r="E258" s="98" t="inlineStr">
        <is>
          <t>Nro Cuenta</t>
        </is>
      </c>
      <c r="F258" s="98" t="inlineStr">
        <is>
          <t>Tipo Ingreso</t>
        </is>
      </c>
      <c r="G258" s="99" t="n"/>
      <c r="H258" s="100" t="n"/>
      <c r="I258" s="98" t="inlineStr">
        <is>
          <t>TIPO DE INGRESO</t>
        </is>
      </c>
      <c r="J258" s="98" t="inlineStr">
        <is>
          <t>Cobrador</t>
        </is>
      </c>
    </row>
    <row r="259">
      <c r="A259" s="101" t="n"/>
      <c r="B259" s="101" t="n"/>
      <c r="C259" s="101" t="n"/>
      <c r="D259" s="101" t="n"/>
      <c r="E259" s="101" t="n"/>
      <c r="F259" s="4" t="inlineStr">
        <is>
          <t>EFECTIVO</t>
        </is>
      </c>
      <c r="G259" s="4" t="inlineStr">
        <is>
          <t>CHEQUE</t>
        </is>
      </c>
      <c r="H259" s="4" t="inlineStr">
        <is>
          <t>TRANSFERENCIA</t>
        </is>
      </c>
      <c r="I259" s="101" t="n"/>
      <c r="J259" s="101" t="n"/>
    </row>
    <row r="260">
      <c r="A260" s="5" t="inlineStr">
        <is>
          <t>CCAJ-OR52/16/2023</t>
        </is>
      </c>
      <c r="B260" s="6" t="n">
        <v>44950.71672630787</v>
      </c>
      <c r="C260" s="5" t="inlineStr">
        <is>
          <t>0 ADMINISTRADOR-ORURO</t>
        </is>
      </c>
      <c r="D260" s="7" t="n">
        <v>539645</v>
      </c>
      <c r="E260" s="8" t="inlineStr">
        <is>
          <t>BISA-100070057</t>
        </is>
      </c>
      <c r="H260" s="9" t="n">
        <v>28665.1</v>
      </c>
      <c r="I260" s="5" t="inlineStr">
        <is>
          <t>DEPÓSITO BANCARIO</t>
        </is>
      </c>
      <c r="J260" s="5" t="inlineStr">
        <is>
          <t>3090 DAVID RODRIGO CHUMACERO VEGA</t>
        </is>
      </c>
    </row>
    <row r="261">
      <c r="A261" s="5" t="inlineStr">
        <is>
          <t>CCAJ-OR52/16/2023</t>
        </is>
      </c>
      <c r="B261" s="6" t="n">
        <v>44950.71672630787</v>
      </c>
      <c r="C261" s="5" t="inlineStr">
        <is>
          <t>0 ADMINISTRADOR-ORURO</t>
        </is>
      </c>
      <c r="D261" s="7" t="n">
        <v>424938</v>
      </c>
      <c r="E261" s="8" t="inlineStr">
        <is>
          <t>BISA-100070057</t>
        </is>
      </c>
      <c r="H261" s="9" t="n">
        <v>47910.8</v>
      </c>
      <c r="I261" s="5" t="inlineStr">
        <is>
          <t>DEPÓSITO BANCARIO</t>
        </is>
      </c>
      <c r="J261" s="5" t="inlineStr">
        <is>
          <t>3091 ISRAEL LUIS OCAMPO CAYOJA</t>
        </is>
      </c>
    </row>
    <row r="262">
      <c r="A262" s="5" t="inlineStr">
        <is>
          <t>CCAJ-OR52/16/2023</t>
        </is>
      </c>
      <c r="B262" s="6" t="n">
        <v>44950.71672630787</v>
      </c>
      <c r="C262" s="5" t="inlineStr">
        <is>
          <t>0 ADMINISTRADOR-ORURO</t>
        </is>
      </c>
      <c r="D262" s="7" t="n"/>
      <c r="E262" s="8" t="n"/>
      <c r="F262" s="9" t="n">
        <v>10036.1</v>
      </c>
      <c r="I262" s="10" t="inlineStr">
        <is>
          <t>EFECTIVO</t>
        </is>
      </c>
      <c r="J262" s="8" t="inlineStr">
        <is>
          <t>646 JOSE ESPEJO - T01</t>
        </is>
      </c>
    </row>
    <row r="263">
      <c r="A263" s="11" t="inlineStr">
        <is>
          <t>SAP</t>
        </is>
      </c>
      <c r="B263" s="3" t="n"/>
      <c r="C263" s="3" t="n"/>
      <c r="D263" s="7" t="n"/>
      <c r="E263" s="8" t="n"/>
      <c r="H263" s="9" t="n"/>
      <c r="I263" s="10" t="n"/>
      <c r="J263" s="5" t="n"/>
    </row>
    <row r="264" ht="15.75" customHeight="1">
      <c r="A264" s="13" t="inlineStr">
        <is>
          <t>FECHA</t>
        </is>
      </c>
      <c r="B264" s="13" t="inlineStr">
        <is>
          <t>CIERRE DE CAJA</t>
        </is>
      </c>
      <c r="C264" s="13" t="inlineStr">
        <is>
          <t>IMPORTE</t>
        </is>
      </c>
      <c r="D264" s="14" t="n">
        <v>112651374</v>
      </c>
      <c r="E264" s="8" t="n"/>
      <c r="H264" s="9" t="n"/>
      <c r="I264" s="10" t="n"/>
      <c r="J264" s="5" t="n"/>
    </row>
    <row r="265">
      <c r="A265" s="5" t="n"/>
      <c r="B265" s="6" t="n"/>
      <c r="C265" s="5" t="n"/>
      <c r="D265" s="7" t="n"/>
      <c r="E265" s="8" t="n"/>
      <c r="H265" s="9" t="n"/>
      <c r="I265" s="10" t="n"/>
      <c r="J265" s="5" t="n"/>
    </row>
    <row r="267">
      <c r="A267" s="1" t="inlineStr">
        <is>
          <t>Cierre Caja</t>
        </is>
      </c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3" t="inlineStr">
        <is>
          <t>Del 25/01/2023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98" t="inlineStr">
        <is>
          <t>Cierre Caja</t>
        </is>
      </c>
      <c r="B269" s="98" t="inlineStr">
        <is>
          <t>Fecha</t>
        </is>
      </c>
      <c r="C269" s="98" t="inlineStr">
        <is>
          <t>Cajero</t>
        </is>
      </c>
      <c r="D269" s="98" t="inlineStr">
        <is>
          <t>Nro Voucher</t>
        </is>
      </c>
      <c r="E269" s="98" t="inlineStr">
        <is>
          <t>Nro Cuenta</t>
        </is>
      </c>
      <c r="F269" s="98" t="inlineStr">
        <is>
          <t>Tipo Ingreso</t>
        </is>
      </c>
      <c r="G269" s="99" t="n"/>
      <c r="H269" s="100" t="n"/>
      <c r="I269" s="98" t="inlineStr">
        <is>
          <t>TIPO DE INGRESO</t>
        </is>
      </c>
      <c r="J269" s="98" t="inlineStr">
        <is>
          <t>Cobrador</t>
        </is>
      </c>
    </row>
    <row r="270">
      <c r="A270" s="101" t="n"/>
      <c r="B270" s="101" t="n"/>
      <c r="C270" s="101" t="n"/>
      <c r="D270" s="101" t="n"/>
      <c r="E270" s="101" t="n"/>
      <c r="F270" s="4" t="inlineStr">
        <is>
          <t>EFECTIVO</t>
        </is>
      </c>
      <c r="G270" s="4" t="inlineStr">
        <is>
          <t>CHEQUE</t>
        </is>
      </c>
      <c r="H270" s="4" t="inlineStr">
        <is>
          <t>TRANSFERENCIA</t>
        </is>
      </c>
      <c r="I270" s="101" t="n"/>
      <c r="J270" s="101" t="n"/>
    </row>
    <row r="271">
      <c r="A271" s="5" t="inlineStr">
        <is>
          <t>CCAJ-OR52/17/2023</t>
        </is>
      </c>
      <c r="B271" s="6" t="n">
        <v>44951.72788292824</v>
      </c>
      <c r="C271" s="5" t="inlineStr">
        <is>
          <t>0 ADMINISTRADOR-ORURO</t>
        </is>
      </c>
      <c r="D271" s="15" t="n">
        <v>45163216642</v>
      </c>
      <c r="E271" s="8" t="inlineStr">
        <is>
          <t>BISA-100070057</t>
        </is>
      </c>
      <c r="H271" s="9" t="n">
        <v>510</v>
      </c>
      <c r="I271" s="5" t="inlineStr">
        <is>
          <t>DEPÓSITO BANCARIO</t>
        </is>
      </c>
      <c r="J271" s="8" t="inlineStr">
        <is>
          <t>646 JOSE ESPEJO - T01</t>
        </is>
      </c>
    </row>
    <row r="272">
      <c r="A272" s="5" t="inlineStr">
        <is>
          <t>CCAJ-OR52/17/2023</t>
        </is>
      </c>
      <c r="B272" s="6" t="n">
        <v>44951.72788292824</v>
      </c>
      <c r="C272" s="5" t="inlineStr">
        <is>
          <t>0 ADMINISTRADOR-ORURO</t>
        </is>
      </c>
      <c r="D272" s="15" t="n">
        <v>45153124092</v>
      </c>
      <c r="E272" s="8" t="inlineStr">
        <is>
          <t>BISA-100070057</t>
        </is>
      </c>
      <c r="H272" s="9" t="n">
        <v>7370.56</v>
      </c>
      <c r="I272" s="5" t="inlineStr">
        <is>
          <t>DEPÓSITO BANCARIO</t>
        </is>
      </c>
      <c r="J272" s="5" t="inlineStr">
        <is>
          <t>3090 DAVID RODRIGO CHUMACERO VEGA</t>
        </is>
      </c>
    </row>
    <row r="273">
      <c r="A273" s="5" t="inlineStr">
        <is>
          <t>CCAJ-OR52/17/2023</t>
        </is>
      </c>
      <c r="B273" s="6" t="n">
        <v>44951.72788292824</v>
      </c>
      <c r="C273" s="5" t="inlineStr">
        <is>
          <t>0 ADMINISTRADOR-ORURO</t>
        </is>
      </c>
      <c r="D273" s="7" t="n">
        <v>894463</v>
      </c>
      <c r="E273" s="8" t="inlineStr">
        <is>
          <t>BISA-100070057</t>
        </is>
      </c>
      <c r="H273" s="9" t="n">
        <v>26500.7</v>
      </c>
      <c r="I273" s="5" t="inlineStr">
        <is>
          <t>DEPÓSITO BANCARIO</t>
        </is>
      </c>
      <c r="J273" s="5" t="inlineStr">
        <is>
          <t>3090 DAVID RODRIGO CHUMACERO VEGA</t>
        </is>
      </c>
    </row>
    <row r="274">
      <c r="A274" s="5" t="inlineStr">
        <is>
          <t>CCAJ-OR52/17/2023</t>
        </is>
      </c>
      <c r="B274" s="6" t="n">
        <v>44951.72788292824</v>
      </c>
      <c r="C274" s="5" t="inlineStr">
        <is>
          <t>0 ADMINISTRADOR-ORURO</t>
        </is>
      </c>
      <c r="D274" s="7" t="n">
        <v>539890</v>
      </c>
      <c r="E274" s="8" t="inlineStr">
        <is>
          <t>BISA-100070057</t>
        </is>
      </c>
      <c r="H274" s="9" t="n">
        <v>42368.3</v>
      </c>
      <c r="I274" s="5" t="inlineStr">
        <is>
          <t>DEPÓSITO BANCARIO</t>
        </is>
      </c>
      <c r="J274" s="5" t="inlineStr">
        <is>
          <t>3091 ISRAEL LUIS OCAMPO CAYOJA</t>
        </is>
      </c>
    </row>
    <row r="275">
      <c r="A275" s="5" t="inlineStr">
        <is>
          <t>CCAJ-OR52/17/2023</t>
        </is>
      </c>
      <c r="B275" s="6" t="n">
        <v>44951.72788292824</v>
      </c>
      <c r="C275" s="5" t="inlineStr">
        <is>
          <t>0 ADMINISTRADOR-ORURO</t>
        </is>
      </c>
      <c r="D275" s="7" t="n"/>
      <c r="E275" s="8" t="n"/>
      <c r="F275" s="9" t="n">
        <v>14442.8</v>
      </c>
      <c r="I275" s="10" t="inlineStr">
        <is>
          <t>EFECTIVO</t>
        </is>
      </c>
      <c r="J275" s="5" t="inlineStr">
        <is>
          <t>3412 CRISTIAN HUARACHI QUISPE</t>
        </is>
      </c>
    </row>
    <row r="276">
      <c r="A276" s="5" t="inlineStr">
        <is>
          <t>CCAJ-OR52/17/2023</t>
        </is>
      </c>
      <c r="B276" s="6" t="n">
        <v>44951.72788292824</v>
      </c>
      <c r="C276" s="5" t="inlineStr">
        <is>
          <t>0 ADMINISTRADOR-ORURO</t>
        </is>
      </c>
      <c r="D276" s="7" t="n"/>
      <c r="E276" s="8" t="n"/>
      <c r="F276" s="9" t="n">
        <v>22260.3</v>
      </c>
      <c r="I276" s="10" t="inlineStr">
        <is>
          <t>EFECTIVO</t>
        </is>
      </c>
      <c r="J276" s="8" t="inlineStr">
        <is>
          <t>646 JOSE ESPEJO - T01</t>
        </is>
      </c>
    </row>
    <row r="277">
      <c r="A277" s="11" t="inlineStr">
        <is>
          <t>SAP</t>
        </is>
      </c>
      <c r="B277" s="3" t="n"/>
      <c r="C277" s="3" t="n"/>
      <c r="D277" s="7" t="n"/>
      <c r="E277" s="8" t="n"/>
      <c r="F277" s="37">
        <f>SUM(F271:G276)</f>
        <v/>
      </c>
      <c r="H277" s="9" t="n"/>
      <c r="I277" s="10" t="n"/>
      <c r="J277" s="5" t="n"/>
    </row>
    <row r="278" ht="15.75" customHeight="1">
      <c r="A278" s="13" t="inlineStr">
        <is>
          <t>FECHA</t>
        </is>
      </c>
      <c r="B278" s="13" t="inlineStr">
        <is>
          <t>CIERRE DE CAJA</t>
        </is>
      </c>
      <c r="C278" s="13" t="inlineStr">
        <is>
          <t>IMPORTE</t>
        </is>
      </c>
      <c r="D278" s="14" t="n">
        <v>112672175</v>
      </c>
      <c r="E278" s="8" t="n"/>
      <c r="H278" s="9" t="n"/>
      <c r="I278" s="10" t="n"/>
      <c r="J278" s="5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26/01/2023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98" t="inlineStr">
        <is>
          <t>Cierre Caja</t>
        </is>
      </c>
      <c r="B283" s="98" t="inlineStr">
        <is>
          <t>Fecha</t>
        </is>
      </c>
      <c r="C283" s="98" t="inlineStr">
        <is>
          <t>Cajero</t>
        </is>
      </c>
      <c r="D283" s="98" t="inlineStr">
        <is>
          <t>Nro Voucher</t>
        </is>
      </c>
      <c r="E283" s="98" t="inlineStr">
        <is>
          <t>Nro Cuenta</t>
        </is>
      </c>
      <c r="F283" s="98" t="inlineStr">
        <is>
          <t>Tipo Ingreso</t>
        </is>
      </c>
      <c r="G283" s="99" t="n"/>
      <c r="H283" s="100" t="n"/>
      <c r="I283" s="98" t="inlineStr">
        <is>
          <t>TIPO DE INGRESO</t>
        </is>
      </c>
      <c r="J283" s="98" t="inlineStr">
        <is>
          <t>Cobrador</t>
        </is>
      </c>
    </row>
    <row r="284">
      <c r="A284" s="101" t="n"/>
      <c r="B284" s="101" t="n"/>
      <c r="C284" s="101" t="n"/>
      <c r="D284" s="101" t="n"/>
      <c r="E284" s="101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101" t="n"/>
      <c r="J284" s="101" t="n"/>
    </row>
    <row r="285">
      <c r="A285" s="5" t="inlineStr">
        <is>
          <t>CCAJ-OR52/18/2023</t>
        </is>
      </c>
      <c r="B285" s="6" t="n">
        <v>44952.73251278935</v>
      </c>
      <c r="C285" s="5" t="inlineStr">
        <is>
          <t>0 ADMINISTRADOR-ORURO</t>
        </is>
      </c>
      <c r="D285" s="7" t="n">
        <v>498716</v>
      </c>
      <c r="E285" s="8" t="inlineStr">
        <is>
          <t>BISA-100070057</t>
        </is>
      </c>
      <c r="H285" s="9" t="n">
        <v>25554.6</v>
      </c>
      <c r="I285" s="5" t="inlineStr">
        <is>
          <t>DEPÓSITO BANCARIO</t>
        </is>
      </c>
      <c r="J285" s="5" t="inlineStr">
        <is>
          <t>3090 DAVID RODRIGO CHUMACERO VEGA</t>
        </is>
      </c>
    </row>
    <row r="286">
      <c r="A286" s="5" t="inlineStr">
        <is>
          <t>CCAJ-OR52/18/2023</t>
        </is>
      </c>
      <c r="B286" s="6" t="n">
        <v>44952.73251278935</v>
      </c>
      <c r="C286" s="5" t="inlineStr">
        <is>
          <t>0 ADMINISTRADOR-ORURO</t>
        </is>
      </c>
      <c r="D286" s="7" t="n">
        <v>475924</v>
      </c>
      <c r="E286" s="8" t="inlineStr">
        <is>
          <t>BISA-100070057</t>
        </is>
      </c>
      <c r="H286" s="9" t="n">
        <v>48967.4</v>
      </c>
      <c r="I286" s="5" t="inlineStr">
        <is>
          <t>DEPÓSITO BANCARIO</t>
        </is>
      </c>
      <c r="J286" s="5" t="inlineStr">
        <is>
          <t>3091 ISRAEL LUIS OCAMPO CAYOJA</t>
        </is>
      </c>
    </row>
    <row r="287">
      <c r="A287" s="5" t="inlineStr">
        <is>
          <t>CCAJ-OR52/18/2023</t>
        </is>
      </c>
      <c r="B287" s="6" t="n">
        <v>44952.73251278935</v>
      </c>
      <c r="C287" s="5" t="inlineStr">
        <is>
          <t>0 ADMINISTRADOR-ORURO</t>
        </is>
      </c>
      <c r="D287" s="7" t="n"/>
      <c r="E287" s="8" t="n"/>
      <c r="F287" s="9" t="n">
        <v>34887.7</v>
      </c>
      <c r="I287" s="10" t="inlineStr">
        <is>
          <t>EFECTIVO</t>
        </is>
      </c>
      <c r="J287" s="5" t="inlineStr">
        <is>
          <t>3412 CRISTIAN HUARACHI QUISPE</t>
        </is>
      </c>
    </row>
    <row r="288">
      <c r="A288" s="5" t="inlineStr">
        <is>
          <t>CCAJ-OR52/18/2023</t>
        </is>
      </c>
      <c r="B288" s="6" t="n">
        <v>44952.73251278935</v>
      </c>
      <c r="C288" s="5" t="inlineStr">
        <is>
          <t>0 ADMINISTRADOR-ORURO</t>
        </is>
      </c>
      <c r="D288" s="7" t="n"/>
      <c r="E288" s="8" t="n"/>
      <c r="F288" s="9" t="n">
        <v>9890</v>
      </c>
      <c r="I288" s="10" t="inlineStr">
        <is>
          <t>EFECTIVO</t>
        </is>
      </c>
      <c r="J288" s="8" t="inlineStr">
        <is>
          <t>646 JOSE ESPEJO - T01</t>
        </is>
      </c>
    </row>
    <row r="289">
      <c r="A289" s="11" t="inlineStr">
        <is>
          <t>SAP</t>
        </is>
      </c>
      <c r="B289" s="3" t="n"/>
      <c r="C289" s="3" t="n"/>
      <c r="D289" s="7" t="n"/>
      <c r="E289" s="8" t="n"/>
      <c r="F289" s="12">
        <f>SUM(F285:G288)</f>
        <v/>
      </c>
      <c r="H289" s="9" t="n"/>
      <c r="I289" s="10" t="n"/>
      <c r="J289" s="5" t="n"/>
    </row>
    <row r="290" ht="15.75" customHeight="1">
      <c r="A290" s="13" t="inlineStr">
        <is>
          <t>FECHA</t>
        </is>
      </c>
      <c r="B290" s="13" t="inlineStr">
        <is>
          <t>CIERRE DE CAJA</t>
        </is>
      </c>
      <c r="C290" s="13" t="inlineStr">
        <is>
          <t>IMPORTE</t>
        </is>
      </c>
      <c r="D290" s="14" t="n">
        <v>112672176</v>
      </c>
      <c r="E290" s="8" t="n"/>
      <c r="H290" s="9" t="n"/>
      <c r="I290" s="10" t="n"/>
      <c r="J290" s="5" t="n"/>
    </row>
    <row r="291">
      <c r="A291" s="5" t="n"/>
      <c r="B291" s="6" t="n"/>
      <c r="C291" s="5" t="n"/>
      <c r="D291" s="7" t="n"/>
      <c r="E291" s="8" t="n"/>
      <c r="H291" s="9" t="n"/>
      <c r="I291" s="10" t="n"/>
      <c r="J291" s="5" t="n"/>
    </row>
    <row r="293">
      <c r="A293" s="1" t="inlineStr">
        <is>
          <t>Cierre Caja</t>
        </is>
      </c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3" t="inlineStr">
        <is>
          <t>Del 27/01/2023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98" t="inlineStr">
        <is>
          <t>Cierre Caja</t>
        </is>
      </c>
      <c r="B295" s="98" t="inlineStr">
        <is>
          <t>Fecha</t>
        </is>
      </c>
      <c r="C295" s="98" t="inlineStr">
        <is>
          <t>Cajero</t>
        </is>
      </c>
      <c r="D295" s="98" t="inlineStr">
        <is>
          <t>Nro Voucher</t>
        </is>
      </c>
      <c r="E295" s="98" t="inlineStr">
        <is>
          <t>Nro Cuenta</t>
        </is>
      </c>
      <c r="F295" s="98" t="inlineStr">
        <is>
          <t>Tipo Ingreso</t>
        </is>
      </c>
      <c r="G295" s="99" t="n"/>
      <c r="H295" s="100" t="n"/>
      <c r="I295" s="98" t="inlineStr">
        <is>
          <t>TIPO DE INGRESO</t>
        </is>
      </c>
      <c r="J295" s="98" t="inlineStr">
        <is>
          <t>Cobrador</t>
        </is>
      </c>
    </row>
    <row r="296">
      <c r="A296" s="101" t="n"/>
      <c r="B296" s="101" t="n"/>
      <c r="C296" s="101" t="n"/>
      <c r="D296" s="101" t="n"/>
      <c r="E296" s="101" t="n"/>
      <c r="F296" s="4" t="inlineStr">
        <is>
          <t>EFECTIVO</t>
        </is>
      </c>
      <c r="G296" s="4" t="inlineStr">
        <is>
          <t>CHEQUE</t>
        </is>
      </c>
      <c r="H296" s="4" t="inlineStr">
        <is>
          <t>TRANSFERENCIA</t>
        </is>
      </c>
      <c r="I296" s="101" t="n"/>
      <c r="J296" s="101" t="n"/>
    </row>
    <row r="297">
      <c r="A297" s="5" t="inlineStr">
        <is>
          <t>CCAJ-OR52/19/2023</t>
        </is>
      </c>
      <c r="B297" s="6" t="n">
        <v>44953.71417677083</v>
      </c>
      <c r="C297" s="5" t="inlineStr">
        <is>
          <t>0 ADMINISTRADOR-ORURO</t>
        </is>
      </c>
      <c r="D297" s="15" t="n">
        <v>45113281651</v>
      </c>
      <c r="E297" s="8" t="inlineStr">
        <is>
          <t>BISA-100070057</t>
        </is>
      </c>
      <c r="H297" s="9" t="n">
        <v>498.43</v>
      </c>
      <c r="I297" s="5" t="inlineStr">
        <is>
          <t>DEPÓSITO BANCARIO</t>
        </is>
      </c>
      <c r="J297" s="8" t="inlineStr">
        <is>
          <t>646 JOSE ESPEJO - T01</t>
        </is>
      </c>
    </row>
    <row r="298">
      <c r="A298" s="5" t="inlineStr">
        <is>
          <t>CCAJ-OR52/19/2023</t>
        </is>
      </c>
      <c r="B298" s="6" t="n">
        <v>44953.71417677083</v>
      </c>
      <c r="C298" s="5" t="inlineStr">
        <is>
          <t>0 ADMINISTRADOR-ORURO</t>
        </is>
      </c>
      <c r="D298" s="15" t="n">
        <v>45133135246</v>
      </c>
      <c r="E298" s="8" t="inlineStr">
        <is>
          <t>BISA-100070057</t>
        </is>
      </c>
      <c r="H298" s="9" t="n">
        <v>1895.38</v>
      </c>
      <c r="I298" s="5" t="inlineStr">
        <is>
          <t>DEPÓSITO BANCARIO</t>
        </is>
      </c>
      <c r="J298" s="5" t="inlineStr">
        <is>
          <t>3090 DAVID RODRIGO CHUMACERO VEGA</t>
        </is>
      </c>
    </row>
    <row r="299">
      <c r="A299" s="5" t="inlineStr">
        <is>
          <t>CCAJ-OR52/19/2023</t>
        </is>
      </c>
      <c r="B299" s="6" t="n">
        <v>44953.71417677083</v>
      </c>
      <c r="C299" s="5" t="inlineStr">
        <is>
          <t>0 ADMINISTRADOR-ORURO</t>
        </is>
      </c>
      <c r="D299" s="7" t="n">
        <v>425647</v>
      </c>
      <c r="E299" s="8" t="inlineStr">
        <is>
          <t>BISA-100070057</t>
        </is>
      </c>
      <c r="H299" s="9" t="n">
        <v>101070.1</v>
      </c>
      <c r="I299" s="5" t="inlineStr">
        <is>
          <t>DEPÓSITO BANCARIO</t>
        </is>
      </c>
      <c r="J299" s="5" t="inlineStr">
        <is>
          <t>3090 DAVID RODRIGO CHUMACERO VEGA</t>
        </is>
      </c>
    </row>
    <row r="300">
      <c r="A300" s="5" t="inlineStr">
        <is>
          <t>CCAJ-OR52/19/2023</t>
        </is>
      </c>
      <c r="B300" s="6" t="n">
        <v>44953.71417677083</v>
      </c>
      <c r="C300" s="5" t="inlineStr">
        <is>
          <t>0 ADMINISTRADOR-ORURO</t>
        </is>
      </c>
      <c r="D300" s="7" t="n">
        <v>476131</v>
      </c>
      <c r="E300" s="8" t="inlineStr">
        <is>
          <t>BISA-100070057</t>
        </is>
      </c>
      <c r="H300" s="9" t="n">
        <v>45490</v>
      </c>
      <c r="I300" s="5" t="inlineStr">
        <is>
          <t>DEPÓSITO BANCARIO</t>
        </is>
      </c>
      <c r="J300" s="5" t="inlineStr">
        <is>
          <t>3091 ISRAEL LUIS OCAMPO CAYOJA</t>
        </is>
      </c>
    </row>
    <row r="301">
      <c r="A301" s="5" t="inlineStr">
        <is>
          <t>CCAJ-OR52/19/202</t>
        </is>
      </c>
      <c r="B301" s="6" t="n">
        <v>44953.71417677083</v>
      </c>
      <c r="C301" s="5" t="inlineStr">
        <is>
          <t>0 ADMINISTRADOR-</t>
        </is>
      </c>
      <c r="D301" s="7" t="n"/>
      <c r="E301" s="8" t="n"/>
      <c r="F301" s="9" t="n">
        <v>100</v>
      </c>
      <c r="I301" s="10" t="inlineStr">
        <is>
          <t>EFECTIVO</t>
        </is>
      </c>
      <c r="J301" s="5" t="inlineStr">
        <is>
          <t>3090 DAVID RODRIGO CHUMACERO VEGA</t>
        </is>
      </c>
    </row>
    <row r="302">
      <c r="A302" s="5" t="inlineStr">
        <is>
          <t>CCAJ-OR52/19/2023</t>
        </is>
      </c>
      <c r="B302" s="6" t="n">
        <v>44953.71417677083</v>
      </c>
      <c r="C302" s="5" t="inlineStr">
        <is>
          <t>0 ADMINISTRADOR-ORURO</t>
        </is>
      </c>
      <c r="D302" s="7" t="n"/>
      <c r="E302" s="8" t="n"/>
      <c r="F302" s="9" t="n">
        <v>23274.3</v>
      </c>
      <c r="I302" s="10" t="inlineStr">
        <is>
          <t>EFECTIVO</t>
        </is>
      </c>
      <c r="J302" s="5" t="inlineStr">
        <is>
          <t>3412 CRISTIAN HUARACHI QUISPE</t>
        </is>
      </c>
    </row>
    <row r="303">
      <c r="A303" s="5" t="inlineStr">
        <is>
          <t>CCAJ-OR52/19/2023</t>
        </is>
      </c>
      <c r="B303" s="6" t="n">
        <v>44953.71417677083</v>
      </c>
      <c r="C303" s="5" t="inlineStr">
        <is>
          <t>0 ADMINISTRADOR-ORURO</t>
        </is>
      </c>
      <c r="D303" s="7" t="n"/>
      <c r="E303" s="8" t="n"/>
      <c r="F303" s="9" t="n">
        <v>19289.3</v>
      </c>
      <c r="I303" s="10" t="inlineStr">
        <is>
          <t>EFECTIVO</t>
        </is>
      </c>
      <c r="J303" s="8" t="inlineStr">
        <is>
          <t>646 JOSE ESPEJO - T01</t>
        </is>
      </c>
    </row>
    <row r="304">
      <c r="A304" s="11" t="inlineStr">
        <is>
          <t>SAP</t>
        </is>
      </c>
      <c r="B304" s="3" t="n"/>
      <c r="C304" s="3" t="n"/>
      <c r="D304" s="7" t="n"/>
      <c r="E304" s="8" t="n"/>
      <c r="F304" s="37">
        <f>SUM(F297:G303)</f>
        <v/>
      </c>
      <c r="H304" s="9" t="n"/>
      <c r="I304" s="5" t="n"/>
      <c r="J304" s="8" t="n"/>
    </row>
    <row r="305" ht="15.75" customHeight="1">
      <c r="A305" s="13" t="inlineStr">
        <is>
          <t>FECHA</t>
        </is>
      </c>
      <c r="B305" s="13" t="inlineStr">
        <is>
          <t>CIERRE DE CAJA</t>
        </is>
      </c>
      <c r="C305" s="13" t="inlineStr">
        <is>
          <t>IMPORTE</t>
        </is>
      </c>
      <c r="D305" s="14" t="n">
        <v>112681924</v>
      </c>
      <c r="E305" s="8" t="n"/>
      <c r="H305" s="9" t="n"/>
      <c r="I305" s="5" t="n"/>
      <c r="J305" s="8" t="n"/>
    </row>
    <row r="308">
      <c r="A308" s="1" t="inlineStr">
        <is>
          <t>Cierre Caja</t>
        </is>
      </c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3" t="inlineStr">
        <is>
          <t>Del 28/01/2023</t>
        </is>
      </c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98" t="inlineStr">
        <is>
          <t>Cierre Caja</t>
        </is>
      </c>
      <c r="B310" s="98" t="inlineStr">
        <is>
          <t>Fecha</t>
        </is>
      </c>
      <c r="C310" s="98" t="inlineStr">
        <is>
          <t>Cajero</t>
        </is>
      </c>
      <c r="D310" s="98" t="inlineStr">
        <is>
          <t>Nro Voucher</t>
        </is>
      </c>
      <c r="E310" s="98" t="inlineStr">
        <is>
          <t>Nro Cuenta</t>
        </is>
      </c>
      <c r="F310" s="98" t="inlineStr">
        <is>
          <t>Tipo Ingreso</t>
        </is>
      </c>
      <c r="G310" s="99" t="n"/>
      <c r="H310" s="100" t="n"/>
      <c r="I310" s="98" t="inlineStr">
        <is>
          <t>TIPO DE INGRESO</t>
        </is>
      </c>
      <c r="J310" s="98" t="inlineStr">
        <is>
          <t>Cobrador</t>
        </is>
      </c>
    </row>
    <row r="311">
      <c r="A311" s="101" t="n"/>
      <c r="B311" s="101" t="n"/>
      <c r="C311" s="101" t="n"/>
      <c r="D311" s="101" t="n"/>
      <c r="E311" s="101" t="n"/>
      <c r="F311" s="4" t="inlineStr">
        <is>
          <t>EFECTIVO</t>
        </is>
      </c>
      <c r="G311" s="4" t="inlineStr">
        <is>
          <t>CHEQUE</t>
        </is>
      </c>
      <c r="H311" s="4" t="inlineStr">
        <is>
          <t>TRANSFERENCIA</t>
        </is>
      </c>
      <c r="I311" s="101" t="n"/>
      <c r="J311" s="101" t="n"/>
    </row>
    <row r="312">
      <c r="A312" s="40" t="inlineStr">
        <is>
          <t>NO HUBO CIERRES DE CAJA, SABADO</t>
        </is>
      </c>
      <c r="B312" s="41" t="n"/>
      <c r="C312" s="42" t="n"/>
      <c r="D312" s="7" t="n"/>
      <c r="E312" s="8" t="n"/>
      <c r="F312" s="9" t="n"/>
      <c r="I312" s="10" t="n"/>
      <c r="J312" s="8" t="n"/>
    </row>
    <row r="313">
      <c r="A313" s="11" t="inlineStr">
        <is>
          <t>SAP</t>
        </is>
      </c>
      <c r="B313" s="3" t="n"/>
      <c r="C313" s="3" t="n"/>
      <c r="D313" s="7" t="n"/>
      <c r="E313" s="8" t="n"/>
      <c r="H313" s="9" t="n"/>
      <c r="I313" s="5" t="n"/>
      <c r="J313" s="8" t="n"/>
    </row>
    <row r="314">
      <c r="A314" s="13" t="inlineStr">
        <is>
          <t>FECHA</t>
        </is>
      </c>
      <c r="B314" s="13" t="inlineStr">
        <is>
          <t>CIERRE DE CAJA</t>
        </is>
      </c>
      <c r="C314" s="13" t="inlineStr">
        <is>
          <t>IMPORTE</t>
        </is>
      </c>
      <c r="D314" s="7" t="n"/>
      <c r="E314" s="8" t="n"/>
      <c r="H314" s="9" t="n"/>
      <c r="I314" s="5" t="n"/>
      <c r="J314" s="8" t="n"/>
    </row>
    <row r="317">
      <c r="A317" s="1" t="inlineStr">
        <is>
          <t>Cierre Caja</t>
        </is>
      </c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3" t="inlineStr">
        <is>
          <t>Del 30/01/2023</t>
        </is>
      </c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98" t="inlineStr">
        <is>
          <t>Cierre Caja</t>
        </is>
      </c>
      <c r="B319" s="98" t="inlineStr">
        <is>
          <t>Fecha</t>
        </is>
      </c>
      <c r="C319" s="98" t="inlineStr">
        <is>
          <t>Cajero</t>
        </is>
      </c>
      <c r="D319" s="98" t="inlineStr">
        <is>
          <t>Nro Voucher</t>
        </is>
      </c>
      <c r="E319" s="98" t="inlineStr">
        <is>
          <t>Nro Cuenta</t>
        </is>
      </c>
      <c r="F319" s="98" t="inlineStr">
        <is>
          <t>Tipo Ingreso</t>
        </is>
      </c>
      <c r="G319" s="99" t="n"/>
      <c r="H319" s="100" t="n"/>
      <c r="I319" s="98" t="inlineStr">
        <is>
          <t>TIPO DE INGRESO</t>
        </is>
      </c>
      <c r="J319" s="98" t="inlineStr">
        <is>
          <t>Cobrador</t>
        </is>
      </c>
    </row>
    <row r="320">
      <c r="A320" s="101" t="n"/>
      <c r="B320" s="101" t="n"/>
      <c r="C320" s="101" t="n"/>
      <c r="D320" s="101" t="n"/>
      <c r="E320" s="101" t="n"/>
      <c r="F320" s="4" t="inlineStr">
        <is>
          <t>EFECTIVO</t>
        </is>
      </c>
      <c r="G320" s="4" t="inlineStr">
        <is>
          <t>CHEQUE</t>
        </is>
      </c>
      <c r="H320" s="4" t="inlineStr">
        <is>
          <t>TRANSFERENCIA</t>
        </is>
      </c>
      <c r="I320" s="101" t="n"/>
      <c r="J320" s="101" t="n"/>
    </row>
    <row r="321">
      <c r="A321" s="5" t="inlineStr">
        <is>
          <t>CCAJ-OR52/20/2023</t>
        </is>
      </c>
      <c r="B321" s="6" t="n">
        <v>44956.70917547453</v>
      </c>
      <c r="C321" s="5" t="inlineStr">
        <is>
          <t>0 ADMINISTRADOR-ORURO</t>
        </is>
      </c>
      <c r="D321" s="15" t="n">
        <v>45153128078</v>
      </c>
      <c r="E321" s="8" t="inlineStr">
        <is>
          <t>BISA-100070057</t>
        </is>
      </c>
      <c r="H321" s="9" t="n">
        <v>493.51</v>
      </c>
      <c r="I321" s="5" t="inlineStr">
        <is>
          <t>DEPÓSITO BANCARIO</t>
        </is>
      </c>
      <c r="J321" s="8" t="inlineStr">
        <is>
          <t>646 JOSE ESPEJO - T01</t>
        </is>
      </c>
    </row>
    <row r="322">
      <c r="A322" s="5" t="inlineStr">
        <is>
          <t>CCAJ-OR52/20/2023</t>
        </is>
      </c>
      <c r="B322" s="6" t="n">
        <v>44956.70917547453</v>
      </c>
      <c r="C322" s="5" t="inlineStr">
        <is>
          <t>0 ADMINISTRADOR-ORURO</t>
        </is>
      </c>
      <c r="D322" s="15" t="n">
        <v>41163223293</v>
      </c>
      <c r="E322" s="8" t="inlineStr">
        <is>
          <t>BISA-100070057</t>
        </is>
      </c>
      <c r="H322" s="9" t="n">
        <v>8664.51</v>
      </c>
      <c r="I322" s="5" t="inlineStr">
        <is>
          <t>DEPÓSITO BANCARIO</t>
        </is>
      </c>
      <c r="J322" s="5" t="inlineStr">
        <is>
          <t>3090 DAVID RODRIGO CHUMACERO VEGA</t>
        </is>
      </c>
    </row>
    <row r="323">
      <c r="A323" s="5" t="inlineStr">
        <is>
          <t>CCAJ-OR52/20/2023</t>
        </is>
      </c>
      <c r="B323" s="6" t="n">
        <v>44956.70917547453</v>
      </c>
      <c r="C323" s="5" t="inlineStr">
        <is>
          <t>0 ADMINISTRADOR-ORURO</t>
        </is>
      </c>
      <c r="D323" s="15" t="n">
        <v>45153121940</v>
      </c>
      <c r="E323" s="8" t="inlineStr">
        <is>
          <t>BISA-100070057</t>
        </is>
      </c>
      <c r="H323" s="9" t="n">
        <v>668.73</v>
      </c>
      <c r="I323" s="5" t="inlineStr">
        <is>
          <t>DEPÓSITO BANCARIO</t>
        </is>
      </c>
      <c r="J323" s="5" t="inlineStr">
        <is>
          <t>3090 DAVID RODRIGO CHUMACERO VEGA</t>
        </is>
      </c>
    </row>
    <row r="324">
      <c r="A324" s="5" t="inlineStr">
        <is>
          <t>CCAJ-OR52/20/2023</t>
        </is>
      </c>
      <c r="B324" s="6" t="n">
        <v>44956.70917547453</v>
      </c>
      <c r="C324" s="5" t="inlineStr">
        <is>
          <t>0 ADMINISTRADOR-ORURO</t>
        </is>
      </c>
      <c r="D324" s="7" t="n">
        <v>499080</v>
      </c>
      <c r="E324" s="8" t="inlineStr">
        <is>
          <t>BISA-100070057</t>
        </is>
      </c>
      <c r="H324" s="9" t="n">
        <v>25288.8</v>
      </c>
      <c r="I324" s="5" t="inlineStr">
        <is>
          <t>DEPÓSITO BANCARIO</t>
        </is>
      </c>
      <c r="J324" s="5" t="inlineStr">
        <is>
          <t>3090 DAVID RODRIGO CHUMACERO VEGA</t>
        </is>
      </c>
    </row>
    <row r="325">
      <c r="A325" s="5" t="inlineStr">
        <is>
          <t>CCAJ-OR52/20/2023</t>
        </is>
      </c>
      <c r="B325" s="6" t="n">
        <v>44956.70917547453</v>
      </c>
      <c r="C325" s="5" t="inlineStr">
        <is>
          <t>0 ADMINISTRADOR-ORURO</t>
        </is>
      </c>
      <c r="D325" s="7" t="n">
        <v>895037</v>
      </c>
      <c r="E325" s="8" t="inlineStr">
        <is>
          <t>BISA-100070057</t>
        </is>
      </c>
      <c r="H325" s="9" t="n">
        <v>23700</v>
      </c>
      <c r="I325" s="5" t="inlineStr">
        <is>
          <t>DEPÓSITO BANCARIO</t>
        </is>
      </c>
      <c r="J325" s="5" t="inlineStr">
        <is>
          <t>3091 ISRAEL LUIS OCAMPO CAYOJA</t>
        </is>
      </c>
    </row>
    <row r="326">
      <c r="A326" s="5" t="inlineStr">
        <is>
          <t>CCAJ-OR52/20/2023</t>
        </is>
      </c>
      <c r="B326" s="6" t="n">
        <v>44956.70917547453</v>
      </c>
      <c r="C326" s="5" t="inlineStr">
        <is>
          <t>0 ADMINISTRADOR-ORURO</t>
        </is>
      </c>
      <c r="D326" s="15" t="n">
        <v>45123269340</v>
      </c>
      <c r="E326" s="8" t="inlineStr">
        <is>
          <t>BISA-100070057</t>
        </is>
      </c>
      <c r="H326" s="9" t="n">
        <v>9500</v>
      </c>
      <c r="I326" s="5" t="inlineStr">
        <is>
          <t>DEPÓSITO BANCARIO</t>
        </is>
      </c>
      <c r="J326" s="5" t="inlineStr">
        <is>
          <t>3090 DAVID RODRIGO CHUMACERO VEGA</t>
        </is>
      </c>
    </row>
    <row r="327">
      <c r="A327" s="5" t="inlineStr">
        <is>
          <t>CCAJ-OR52/20/2023</t>
        </is>
      </c>
      <c r="B327" s="6" t="n">
        <v>44956.70917547453</v>
      </c>
      <c r="C327" s="5" t="inlineStr">
        <is>
          <t>0 ADMINISTRADOR-ORURO</t>
        </is>
      </c>
      <c r="D327" s="7" t="n">
        <v>695295</v>
      </c>
      <c r="E327" s="8" t="inlineStr">
        <is>
          <t>BISA-100070057</t>
        </is>
      </c>
      <c r="H327" s="9" t="n">
        <v>57738.1</v>
      </c>
      <c r="I327" s="5" t="inlineStr">
        <is>
          <t>DEPÓSITO BANCARIO</t>
        </is>
      </c>
      <c r="J327" s="5" t="inlineStr">
        <is>
          <t>3091 ISRAEL LUIS OCAMPO CAYOJA</t>
        </is>
      </c>
    </row>
    <row r="328">
      <c r="A328" s="5" t="inlineStr">
        <is>
          <t>CCAJ-OR52/20/2023</t>
        </is>
      </c>
      <c r="B328" s="6" t="n">
        <v>44956.70917547453</v>
      </c>
      <c r="C328" s="5" t="inlineStr">
        <is>
          <t>0 ADMINISTRADOR-ORURO</t>
        </is>
      </c>
      <c r="D328" s="7" t="n">
        <v>476450</v>
      </c>
      <c r="E328" s="8" t="inlineStr">
        <is>
          <t>BISA-100070057</t>
        </is>
      </c>
      <c r="H328" s="9" t="n">
        <v>52752.8</v>
      </c>
      <c r="I328" s="5" t="inlineStr">
        <is>
          <t>DEPÓSITO BANCARIO</t>
        </is>
      </c>
      <c r="J328" s="5" t="inlineStr">
        <is>
          <t>3090 DAVID RODRIGO CHUMACERO VEGA</t>
        </is>
      </c>
    </row>
    <row r="329">
      <c r="A329" s="5" t="inlineStr">
        <is>
          <t>CCAJ-OR52/20/2023</t>
        </is>
      </c>
      <c r="B329" s="6" t="n">
        <v>44956.70917547453</v>
      </c>
      <c r="C329" s="5" t="inlineStr">
        <is>
          <t>0 ADMINISTRADOR-ORURO</t>
        </is>
      </c>
      <c r="D329" s="7" t="n"/>
      <c r="E329" s="8" t="n"/>
      <c r="F329" s="9" t="n">
        <v>9915.700000000001</v>
      </c>
      <c r="I329" s="10" t="inlineStr">
        <is>
          <t>EFECTIVO</t>
        </is>
      </c>
      <c r="J329" s="5" t="inlineStr">
        <is>
          <t>3091 ISRAEL LUIS OCAMPO CAYOJA</t>
        </is>
      </c>
    </row>
    <row r="330">
      <c r="A330" s="5" t="inlineStr">
        <is>
          <t>CCAJ-OR52/20/2023</t>
        </is>
      </c>
      <c r="B330" s="6" t="n">
        <v>44956.70917547453</v>
      </c>
      <c r="C330" s="5" t="inlineStr">
        <is>
          <t>0 ADMINISTRADOR-ORURO</t>
        </is>
      </c>
      <c r="D330" s="7" t="n"/>
      <c r="E330" s="8" t="n"/>
      <c r="F330" s="9" t="n">
        <v>13281.1</v>
      </c>
      <c r="I330" s="10" t="inlineStr">
        <is>
          <t>EFECTIVO</t>
        </is>
      </c>
      <c r="J330" s="5" t="inlineStr">
        <is>
          <t>3412 CRISTIAN HUARACHI QUISPE</t>
        </is>
      </c>
    </row>
    <row r="331">
      <c r="A331" s="5" t="inlineStr">
        <is>
          <t>CCAJ-OR52/20/2023</t>
        </is>
      </c>
      <c r="B331" s="6" t="n">
        <v>44956.70917547453</v>
      </c>
      <c r="C331" s="5" t="inlineStr">
        <is>
          <t>0 ADMINISTRADOR-ORURO</t>
        </is>
      </c>
      <c r="D331" s="7" t="n"/>
      <c r="E331" s="8" t="n"/>
      <c r="F331" s="9" t="n">
        <v>26788.6</v>
      </c>
      <c r="I331" s="10" t="inlineStr">
        <is>
          <t>EFECTIVO</t>
        </is>
      </c>
      <c r="J331" s="5" t="inlineStr">
        <is>
          <t>3796 MARCOS JOSUE FLORES CAYOJA</t>
        </is>
      </c>
    </row>
    <row r="332">
      <c r="A332" s="5" t="inlineStr">
        <is>
          <t>CCAJ-OR52/20/2023</t>
        </is>
      </c>
      <c r="B332" s="6" t="n">
        <v>44956.70917547453</v>
      </c>
      <c r="C332" s="5" t="inlineStr">
        <is>
          <t>0 ADMINISTRADOR-ORURO</t>
        </is>
      </c>
      <c r="D332" s="7" t="n"/>
      <c r="E332" s="8" t="n"/>
      <c r="F332" s="9" t="n">
        <v>6469.3</v>
      </c>
      <c r="I332" s="10" t="inlineStr">
        <is>
          <t>EFECTIVO</t>
        </is>
      </c>
      <c r="J332" s="8" t="inlineStr">
        <is>
          <t>646 JOSE ESPEJO - T01</t>
        </is>
      </c>
    </row>
    <row r="333">
      <c r="A333" s="11" t="inlineStr">
        <is>
          <t>SAP</t>
        </is>
      </c>
      <c r="B333" s="3" t="n"/>
      <c r="C333" s="3" t="n"/>
      <c r="D333" s="7" t="n"/>
      <c r="E333" s="8" t="n"/>
      <c r="F333" s="37">
        <f>SUM(F321:G332)</f>
        <v/>
      </c>
      <c r="G333" s="9" t="n"/>
      <c r="I333" s="10" t="n"/>
      <c r="J333" s="8" t="n"/>
    </row>
    <row r="334" ht="15.75" customHeight="1">
      <c r="A334" s="13" t="inlineStr">
        <is>
          <t>FECHA</t>
        </is>
      </c>
      <c r="B334" s="13" t="inlineStr">
        <is>
          <t>CIERRE DE CAJA</t>
        </is>
      </c>
      <c r="C334" s="13" t="inlineStr">
        <is>
          <t>IMPORTE</t>
        </is>
      </c>
      <c r="D334" s="14" t="n">
        <v>112695384</v>
      </c>
      <c r="E334" s="8" t="n"/>
      <c r="G334" s="9" t="n"/>
      <c r="I334" s="10" t="n"/>
      <c r="J334" s="8" t="n"/>
    </row>
    <row r="337">
      <c r="A337" s="1" t="inlineStr">
        <is>
          <t>Cierre Caja</t>
        </is>
      </c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3" t="inlineStr">
        <is>
          <t>Del 31/01/2023</t>
        </is>
      </c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98" t="inlineStr">
        <is>
          <t>Cierre Caja</t>
        </is>
      </c>
      <c r="B339" s="98" t="inlineStr">
        <is>
          <t>Fecha</t>
        </is>
      </c>
      <c r="C339" s="98" t="inlineStr">
        <is>
          <t>Cajero</t>
        </is>
      </c>
      <c r="D339" s="98" t="inlineStr">
        <is>
          <t>Nro Voucher</t>
        </is>
      </c>
      <c r="E339" s="98" t="inlineStr">
        <is>
          <t>Nro Cuenta</t>
        </is>
      </c>
      <c r="F339" s="98" t="inlineStr">
        <is>
          <t>Tipo Ingreso</t>
        </is>
      </c>
      <c r="G339" s="99" t="n"/>
      <c r="H339" s="100" t="n"/>
      <c r="I339" s="98" t="inlineStr">
        <is>
          <t>TIPO DE INGRESO</t>
        </is>
      </c>
      <c r="J339" s="98" t="inlineStr">
        <is>
          <t>Cobrador</t>
        </is>
      </c>
    </row>
    <row r="340">
      <c r="A340" s="101" t="n"/>
      <c r="B340" s="101" t="n"/>
      <c r="C340" s="101" t="n"/>
      <c r="D340" s="101" t="n"/>
      <c r="E340" s="101" t="n"/>
      <c r="F340" s="4" t="inlineStr">
        <is>
          <t>EFECTIVO</t>
        </is>
      </c>
      <c r="G340" s="4" t="inlineStr">
        <is>
          <t>CHEQUE</t>
        </is>
      </c>
      <c r="H340" s="4" t="inlineStr">
        <is>
          <t>TRANSFERENCIA</t>
        </is>
      </c>
      <c r="I340" s="101" t="n"/>
      <c r="J340" s="101" t="n"/>
    </row>
    <row r="341">
      <c r="A341" s="5" t="inlineStr">
        <is>
          <t>CCAJ-OR52/21/2023</t>
        </is>
      </c>
      <c r="B341" s="6" t="n">
        <v>44957.77408449074</v>
      </c>
      <c r="C341" s="5" t="inlineStr">
        <is>
          <t>0 ADMINISTRADOR-ORURO</t>
        </is>
      </c>
      <c r="D341" s="7" t="n"/>
      <c r="E341" s="8" t="n"/>
      <c r="G341" s="9" t="n">
        <v>858.46</v>
      </c>
      <c r="I341" s="10" t="inlineStr">
        <is>
          <t>CHEQUE</t>
        </is>
      </c>
      <c r="J341" s="5" t="inlineStr">
        <is>
          <t>3796 MARCOS JOSUE FLORES CAYOJA</t>
        </is>
      </c>
    </row>
    <row r="342">
      <c r="A342" s="5" t="inlineStr">
        <is>
          <t>CCAJ-OR52/21/2023</t>
        </is>
      </c>
      <c r="B342" s="6" t="n">
        <v>44957.77408449074</v>
      </c>
      <c r="C342" s="5" t="inlineStr">
        <is>
          <t>0 ADMINISTRADOR-ORURO</t>
        </is>
      </c>
      <c r="D342" s="15" t="n">
        <v>45113286145</v>
      </c>
      <c r="E342" s="8" t="inlineStr">
        <is>
          <t>BISA-100070057</t>
        </is>
      </c>
      <c r="H342" s="9" t="n">
        <v>1645.2</v>
      </c>
      <c r="I342" s="5" t="inlineStr">
        <is>
          <t>DEPÓSITO BANCARIO</t>
        </is>
      </c>
      <c r="J342" s="5" t="inlineStr">
        <is>
          <t>3796 MARCOS JOSUE FLORES CAYOJA</t>
        </is>
      </c>
    </row>
    <row r="343">
      <c r="A343" s="5" t="inlineStr">
        <is>
          <t>CCAJ-OR52/21/2023</t>
        </is>
      </c>
      <c r="B343" s="6" t="n">
        <v>44957.77408449074</v>
      </c>
      <c r="C343" s="5" t="inlineStr">
        <is>
          <t>0 ADMINISTRADOR-ORURO</t>
        </is>
      </c>
      <c r="D343" s="7" t="n">
        <v>540936</v>
      </c>
      <c r="E343" s="8" t="inlineStr">
        <is>
          <t>BISA-100070057</t>
        </is>
      </c>
      <c r="H343" s="9" t="n">
        <v>64453.6</v>
      </c>
      <c r="I343" s="5" t="inlineStr">
        <is>
          <t>DEPÓSITO BANCARIO</t>
        </is>
      </c>
      <c r="J343" s="5" t="inlineStr">
        <is>
          <t>3090 DAVID RODRIGO CHUMACERO VEGA</t>
        </is>
      </c>
    </row>
    <row r="344">
      <c r="A344" s="5" t="inlineStr">
        <is>
          <t>CCAJ-OR52/21/2023</t>
        </is>
      </c>
      <c r="B344" s="6" t="n">
        <v>44957.77408449074</v>
      </c>
      <c r="C344" s="5" t="inlineStr">
        <is>
          <t>0 ADMINISTRADOR-ORURO</t>
        </is>
      </c>
      <c r="D344" s="7" t="n">
        <v>895536</v>
      </c>
      <c r="E344" s="8" t="inlineStr">
        <is>
          <t>BISA-100070057</t>
        </is>
      </c>
      <c r="H344" s="9" t="n">
        <v>53402.8</v>
      </c>
      <c r="I344" s="5" t="inlineStr">
        <is>
          <t>DEPÓSITO BANCARIO</t>
        </is>
      </c>
      <c r="J344" s="5" t="inlineStr">
        <is>
          <t>3091 ISRAEL LUIS OCAMPO CAYOJA</t>
        </is>
      </c>
    </row>
    <row r="345">
      <c r="A345" s="5" t="inlineStr">
        <is>
          <t>CCAJ-OR52/21/2023</t>
        </is>
      </c>
      <c r="B345" s="6" t="n">
        <v>44957.77408449074</v>
      </c>
      <c r="C345" s="5" t="inlineStr">
        <is>
          <t>0 ADMINISTRADOR-ORURO</t>
        </is>
      </c>
      <c r="D345" s="7" t="n"/>
      <c r="E345" s="8" t="n"/>
      <c r="F345" s="9" t="n">
        <v>90581.39999999999</v>
      </c>
      <c r="I345" s="10" t="inlineStr">
        <is>
          <t>EFECTIVO</t>
        </is>
      </c>
      <c r="J345" s="5" t="inlineStr">
        <is>
          <t>3070 JUAN CARLOS RAMIREZ COPA</t>
        </is>
      </c>
    </row>
    <row r="346">
      <c r="A346" s="5" t="inlineStr">
        <is>
          <t>CCAJ-OR52/21/2023</t>
        </is>
      </c>
      <c r="B346" s="6" t="n">
        <v>44957.77408449074</v>
      </c>
      <c r="C346" s="5" t="inlineStr">
        <is>
          <t>0 ADMINISTRADOR-ORURO</t>
        </is>
      </c>
      <c r="D346" s="7" t="n"/>
      <c r="E346" s="8" t="n"/>
      <c r="F346" s="9" t="n">
        <v>3000</v>
      </c>
      <c r="I346" s="10" t="inlineStr">
        <is>
          <t>EFECTIVO</t>
        </is>
      </c>
      <c r="J346" s="5" t="inlineStr">
        <is>
          <t>3091 ISRAEL LUIS OCAMPO CAYOJA</t>
        </is>
      </c>
    </row>
    <row r="347">
      <c r="A347" s="5" t="inlineStr">
        <is>
          <t>CCAJ-OR52/21/2023</t>
        </is>
      </c>
      <c r="B347" s="6" t="n">
        <v>44957.77408449074</v>
      </c>
      <c r="C347" s="5" t="inlineStr">
        <is>
          <t>0 ADMINISTRADOR-ORURO</t>
        </is>
      </c>
      <c r="D347" s="7" t="n"/>
      <c r="E347" s="8" t="n"/>
      <c r="F347" s="9" t="n">
        <v>23539.6</v>
      </c>
      <c r="I347" s="10" t="inlineStr">
        <is>
          <t>EFECTIVO</t>
        </is>
      </c>
      <c r="J347" s="5" t="inlineStr">
        <is>
          <t>3796 MARCOS JOSUE FLORES CAYOJA</t>
        </is>
      </c>
    </row>
    <row r="348">
      <c r="A348" s="5" t="inlineStr">
        <is>
          <t>CCAJ-OR52/21/2023</t>
        </is>
      </c>
      <c r="B348" s="6" t="n">
        <v>44957.77408449074</v>
      </c>
      <c r="C348" s="5" t="inlineStr">
        <is>
          <t>0 ADMINISTRADOR-ORURO</t>
        </is>
      </c>
      <c r="D348" s="7" t="n"/>
      <c r="E348" s="8" t="n"/>
      <c r="F348" s="9" t="n">
        <v>2996</v>
      </c>
      <c r="I348" s="10" t="inlineStr">
        <is>
          <t>EFECTIVO</t>
        </is>
      </c>
      <c r="J348" s="8" t="inlineStr">
        <is>
          <t>646 JOSE ESPEJO - T01</t>
        </is>
      </c>
    </row>
    <row r="349">
      <c r="A349" s="11" t="inlineStr">
        <is>
          <t>SAP</t>
        </is>
      </c>
      <c r="B349" s="3" t="n"/>
      <c r="C349" s="3" t="n"/>
      <c r="D349" s="7" t="n"/>
      <c r="E349" s="8" t="n"/>
      <c r="F349" s="37">
        <f>SUM(F341:G348)</f>
        <v/>
      </c>
      <c r="G349" s="9" t="n"/>
      <c r="I349" s="10" t="n"/>
      <c r="J349" s="5" t="n"/>
    </row>
    <row r="350" ht="15.75" customHeight="1">
      <c r="A350" s="13" t="inlineStr">
        <is>
          <t>FECHA</t>
        </is>
      </c>
      <c r="B350" s="13" t="inlineStr">
        <is>
          <t>CIERRE DE CAJA</t>
        </is>
      </c>
      <c r="C350" s="13" t="inlineStr">
        <is>
          <t>IMPORTE</t>
        </is>
      </c>
      <c r="D350" s="14" t="n">
        <v>112695385</v>
      </c>
      <c r="E350" s="8" t="n"/>
      <c r="G350" s="9" t="n"/>
      <c r="I350" s="10" t="n"/>
      <c r="J350" s="5" t="n"/>
    </row>
    <row r="353">
      <c r="A353" s="1" t="inlineStr">
        <is>
          <t>Cierre Caja</t>
        </is>
      </c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3" t="inlineStr">
        <is>
          <t>Del 01/02/2023</t>
        </is>
      </c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98" t="inlineStr">
        <is>
          <t>Cierre Caja</t>
        </is>
      </c>
      <c r="B355" s="98" t="inlineStr">
        <is>
          <t>Fecha</t>
        </is>
      </c>
      <c r="C355" s="98" t="inlineStr">
        <is>
          <t>Cajero</t>
        </is>
      </c>
      <c r="D355" s="98" t="inlineStr">
        <is>
          <t>Nro Voucher</t>
        </is>
      </c>
      <c r="E355" s="98" t="inlineStr">
        <is>
          <t>Nro Cuenta</t>
        </is>
      </c>
      <c r="F355" s="98" t="inlineStr">
        <is>
          <t>Tipo Ingreso</t>
        </is>
      </c>
      <c r="G355" s="99" t="n"/>
      <c r="H355" s="100" t="n"/>
      <c r="I355" s="98" t="inlineStr">
        <is>
          <t>TIPO DE INGRESO</t>
        </is>
      </c>
      <c r="J355" s="98" t="inlineStr">
        <is>
          <t>Cobrador</t>
        </is>
      </c>
    </row>
    <row r="356">
      <c r="A356" s="101" t="n"/>
      <c r="B356" s="101" t="n"/>
      <c r="C356" s="101" t="n"/>
      <c r="D356" s="101" t="n"/>
      <c r="E356" s="101" t="n"/>
      <c r="F356" s="4" t="inlineStr">
        <is>
          <t>EFECTIVO</t>
        </is>
      </c>
      <c r="G356" s="4" t="inlineStr">
        <is>
          <t>CHEQUE</t>
        </is>
      </c>
      <c r="H356" s="4" t="inlineStr">
        <is>
          <t>TRANSFERENCIA</t>
        </is>
      </c>
      <c r="I356" s="101" t="n"/>
      <c r="J356" s="101" t="n"/>
    </row>
    <row r="357">
      <c r="A357" s="5" t="inlineStr">
        <is>
          <t>CCAJ-OR52/22/202</t>
        </is>
      </c>
      <c r="B357" s="6" t="n">
        <v>44958.72563520834</v>
      </c>
      <c r="C357" s="5" t="inlineStr">
        <is>
          <t>0 ADMINISTRADOR-</t>
        </is>
      </c>
      <c r="D357" s="7" t="n">
        <v>541106</v>
      </c>
      <c r="E357" s="8" t="inlineStr">
        <is>
          <t>BISA-100070057</t>
        </is>
      </c>
      <c r="H357" s="9" t="n">
        <v>35349.5</v>
      </c>
      <c r="I357" s="5" t="inlineStr">
        <is>
          <t>DEPÓSITO BANCARIO</t>
        </is>
      </c>
      <c r="J357" s="5" t="inlineStr">
        <is>
          <t>3090 DAVID RODRIGO CHUMACERO VEGA</t>
        </is>
      </c>
    </row>
    <row r="358">
      <c r="A358" s="5" t="inlineStr">
        <is>
          <t>CCAJ-OR52/22/2023</t>
        </is>
      </c>
      <c r="B358" s="6" t="n">
        <v>44958.72563520834</v>
      </c>
      <c r="C358" s="5" t="inlineStr">
        <is>
          <t>0 ADMINISTRADOR-ORURO</t>
        </is>
      </c>
      <c r="D358" s="15" t="n">
        <v>41133143920</v>
      </c>
      <c r="E358" s="8" t="inlineStr">
        <is>
          <t>BISA-100070057</t>
        </is>
      </c>
      <c r="H358" s="9" t="n">
        <v>12155.73</v>
      </c>
      <c r="I358" s="5" t="inlineStr">
        <is>
          <t>DEPÓSITO BANCARIO</t>
        </is>
      </c>
      <c r="J358" s="5" t="inlineStr">
        <is>
          <t>3090 DAVID RODRIGO CHUMACERO VEGA</t>
        </is>
      </c>
    </row>
    <row r="359">
      <c r="A359" s="5" t="inlineStr">
        <is>
          <t>CCAJ-OR52/22/2023</t>
        </is>
      </c>
      <c r="B359" s="6" t="n">
        <v>44958.72563520834</v>
      </c>
      <c r="C359" s="5" t="inlineStr">
        <is>
          <t>0 ADMINISTRADOR-ORURO</t>
        </is>
      </c>
      <c r="D359" s="7" t="n">
        <v>453082</v>
      </c>
      <c r="E359" s="8" t="inlineStr">
        <is>
          <t>BISA-100070057</t>
        </is>
      </c>
      <c r="H359" s="9" t="n">
        <v>52900.8</v>
      </c>
      <c r="I359" s="5" t="inlineStr">
        <is>
          <t>DEPÓSITO BANCARIO</t>
        </is>
      </c>
      <c r="J359" s="5" t="inlineStr">
        <is>
          <t>3091 ISRAEL LUIS OCAMPO CAYOJA</t>
        </is>
      </c>
    </row>
    <row r="360">
      <c r="A360" s="5" t="inlineStr">
        <is>
          <t>CCAJ-OR52/22/2023</t>
        </is>
      </c>
      <c r="B360" s="6" t="n">
        <v>44958.72563520834</v>
      </c>
      <c r="C360" s="5" t="inlineStr">
        <is>
          <t>0 ADMINISTRADOR-ORURO</t>
        </is>
      </c>
      <c r="D360" s="7" t="n">
        <v>453083</v>
      </c>
      <c r="E360" s="8" t="inlineStr">
        <is>
          <t>BISA-100072017</t>
        </is>
      </c>
      <c r="H360" s="9" t="n">
        <v>2088</v>
      </c>
      <c r="I360" s="5" t="inlineStr">
        <is>
          <t>DEPÓSITO BANCARIO</t>
        </is>
      </c>
      <c r="J360" s="5" t="inlineStr">
        <is>
          <t>3091 ISRAEL LUIS OCAMPO CAYOJA</t>
        </is>
      </c>
    </row>
    <row r="361">
      <c r="A361" s="11" t="inlineStr">
        <is>
          <t>SAP</t>
        </is>
      </c>
      <c r="B361" s="3" t="n"/>
      <c r="C361" s="3" t="n"/>
      <c r="D361" s="7" t="n"/>
      <c r="E361" s="8" t="n"/>
      <c r="H361" s="9" t="n"/>
      <c r="I361" s="10" t="n"/>
      <c r="J361" s="8" t="n"/>
    </row>
    <row r="362">
      <c r="A362" s="13" t="inlineStr">
        <is>
          <t>FECHA</t>
        </is>
      </c>
      <c r="B362" s="13" t="inlineStr">
        <is>
          <t>CIERRE DE CAJA</t>
        </is>
      </c>
      <c r="C362" s="13" t="inlineStr">
        <is>
          <t>IMPORTE</t>
        </is>
      </c>
      <c r="D362" s="7" t="n"/>
      <c r="E362" s="8" t="n"/>
      <c r="H362" s="9" t="n"/>
      <c r="I362" s="10" t="n"/>
      <c r="J362" s="8" t="n"/>
    </row>
    <row r="363">
      <c r="A363" s="40" t="inlineStr">
        <is>
          <t>SOLO HUBO DEPOSITOS</t>
        </is>
      </c>
      <c r="B363" s="30" t="n"/>
    </row>
    <row r="365">
      <c r="A365" s="1" t="inlineStr">
        <is>
          <t>Cierre Caja</t>
        </is>
      </c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3" t="inlineStr">
        <is>
          <t>Del 02/02/2023</t>
        </is>
      </c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98" t="inlineStr">
        <is>
          <t>Cierre Caja</t>
        </is>
      </c>
      <c r="B367" s="98" t="inlineStr">
        <is>
          <t>Fecha</t>
        </is>
      </c>
      <c r="C367" s="98" t="inlineStr">
        <is>
          <t>Cajero</t>
        </is>
      </c>
      <c r="D367" s="98" t="inlineStr">
        <is>
          <t>Nro Voucher</t>
        </is>
      </c>
      <c r="E367" s="98" t="inlineStr">
        <is>
          <t>Nro Cuenta</t>
        </is>
      </c>
      <c r="F367" s="98" t="inlineStr">
        <is>
          <t>Tipo Ingreso</t>
        </is>
      </c>
      <c r="G367" s="99" t="n"/>
      <c r="H367" s="100" t="n"/>
      <c r="I367" s="98" t="inlineStr">
        <is>
          <t>TIPO DE INGRESO</t>
        </is>
      </c>
      <c r="J367" s="98" t="inlineStr">
        <is>
          <t>Cobrador</t>
        </is>
      </c>
    </row>
    <row r="368">
      <c r="A368" s="101" t="n"/>
      <c r="B368" s="101" t="n"/>
      <c r="C368" s="101" t="n"/>
      <c r="D368" s="101" t="n"/>
      <c r="E368" s="101" t="n"/>
      <c r="F368" s="4" t="inlineStr">
        <is>
          <t>EFECTIVO</t>
        </is>
      </c>
      <c r="G368" s="4" t="inlineStr">
        <is>
          <t>CHEQUE</t>
        </is>
      </c>
      <c r="H368" s="4" t="inlineStr">
        <is>
          <t>TRANSFERENCIA</t>
        </is>
      </c>
      <c r="I368" s="101" t="n"/>
      <c r="J368" s="101" t="n"/>
    </row>
    <row r="369">
      <c r="A369" s="5" t="inlineStr">
        <is>
          <t>CCAJ-OR52/23/2023</t>
        </is>
      </c>
      <c r="B369" s="6" t="n">
        <v>44959.67844769676</v>
      </c>
      <c r="C369" s="5" t="inlineStr">
        <is>
          <t>0 ADMINISTRADOR-ORURO</t>
        </is>
      </c>
      <c r="D369" s="7" t="n">
        <v>3112261365</v>
      </c>
      <c r="E369" s="5" t="inlineStr">
        <is>
          <t>BANCO UNION-10000020161539</t>
        </is>
      </c>
      <c r="H369" s="9" t="n">
        <v>9188.4</v>
      </c>
      <c r="I369" s="5" t="inlineStr">
        <is>
          <t>DEPÓSITO BANCARIO</t>
        </is>
      </c>
      <c r="J369" s="8" t="inlineStr">
        <is>
          <t>646 JOSE ESPEJO - T02</t>
        </is>
      </c>
    </row>
    <row r="370">
      <c r="A370" s="5" t="inlineStr">
        <is>
          <t>CCAJ-OR52/23/2023</t>
        </is>
      </c>
      <c r="B370" s="6" t="n">
        <v>44959.67844769676</v>
      </c>
      <c r="C370" s="5" t="inlineStr">
        <is>
          <t>0 ADMINISTRADOR-ORURO</t>
        </is>
      </c>
      <c r="D370" s="7" t="n">
        <v>453219</v>
      </c>
      <c r="E370" s="8" t="inlineStr">
        <is>
          <t>BISA-100070057</t>
        </is>
      </c>
      <c r="H370" s="9" t="n">
        <v>8694.9</v>
      </c>
      <c r="I370" s="5" t="inlineStr">
        <is>
          <t>DEPÓSITO BANCARIO</t>
        </is>
      </c>
      <c r="J370" s="5" t="inlineStr">
        <is>
          <t>3091 ISRAEL LUIS OCAMPO CAYOJA</t>
        </is>
      </c>
    </row>
    <row r="371">
      <c r="A371" s="5" t="inlineStr">
        <is>
          <t>CCAJ-OR52/23/2023</t>
        </is>
      </c>
      <c r="B371" s="6" t="n">
        <v>44959.67844769676</v>
      </c>
      <c r="C371" s="5" t="inlineStr">
        <is>
          <t>0 ADMINISTRADOR-ORURO</t>
        </is>
      </c>
      <c r="D371" s="7" t="n">
        <v>426633</v>
      </c>
      <c r="E371" s="8" t="inlineStr">
        <is>
          <t>BISA-100070057</t>
        </is>
      </c>
      <c r="H371" s="9" t="n">
        <v>5495.5</v>
      </c>
      <c r="I371" s="5" t="inlineStr">
        <is>
          <t>DEPÓSITO BANCARIO</t>
        </is>
      </c>
      <c r="J371" s="5" t="inlineStr">
        <is>
          <t>3090 DAVID RODRIGO CHUMACERO VEGA</t>
        </is>
      </c>
    </row>
    <row r="372">
      <c r="A372" s="5" t="inlineStr">
        <is>
          <t>CCAJ-OR52/23/2023</t>
        </is>
      </c>
      <c r="B372" s="6" t="n">
        <v>44959.67844769676</v>
      </c>
      <c r="C372" s="5" t="inlineStr">
        <is>
          <t>0 ADMINISTRADOR-ORURO</t>
        </is>
      </c>
      <c r="D372" s="7" t="n"/>
      <c r="E372" s="8" t="n"/>
      <c r="F372" s="9" t="n">
        <v>21076.4</v>
      </c>
      <c r="I372" s="10" t="inlineStr">
        <is>
          <t>EFECTIVO</t>
        </is>
      </c>
      <c r="J372" s="8" t="inlineStr">
        <is>
          <t>646 JOSE ESPEJO - T01</t>
        </is>
      </c>
    </row>
    <row r="373">
      <c r="A373" s="5" t="inlineStr">
        <is>
          <t>CCAJ-OR52/23/2023</t>
        </is>
      </c>
      <c r="B373" s="6" t="n">
        <v>44959.67844769676</v>
      </c>
      <c r="C373" s="5" t="inlineStr">
        <is>
          <t>0 ADMINISTRADOR-ORURO</t>
        </is>
      </c>
      <c r="D373" s="7" t="n"/>
      <c r="E373" s="8" t="n"/>
      <c r="F373" s="9" t="n">
        <v>553</v>
      </c>
      <c r="I373" s="10" t="inlineStr">
        <is>
          <t>EFECTIVO</t>
        </is>
      </c>
      <c r="J373" s="8" t="inlineStr">
        <is>
          <t>646 JOSE ESPEJO - T02</t>
        </is>
      </c>
    </row>
    <row r="374">
      <c r="A374" s="11" t="inlineStr">
        <is>
          <t>SAP</t>
        </is>
      </c>
      <c r="B374" s="3" t="n"/>
      <c r="C374" s="3" t="n"/>
      <c r="D374" s="7" t="n"/>
      <c r="E374" s="8" t="n"/>
      <c r="F374" s="12">
        <f>SUM(F369:G373)</f>
        <v/>
      </c>
      <c r="H374" s="9" t="n"/>
      <c r="I374" s="10" t="n"/>
      <c r="J374" s="5" t="n"/>
    </row>
    <row r="375" ht="15.75" customHeight="1">
      <c r="A375" s="13" t="inlineStr">
        <is>
          <t>FECHA</t>
        </is>
      </c>
      <c r="B375" s="13" t="inlineStr">
        <is>
          <t>CIERRE DE CAJA</t>
        </is>
      </c>
      <c r="C375" s="13" t="inlineStr">
        <is>
          <t>IMPORTE</t>
        </is>
      </c>
      <c r="D375" s="14" t="n">
        <v>112722304</v>
      </c>
      <c r="E375" s="8" t="n"/>
      <c r="H375" s="9" t="n"/>
      <c r="I375" s="10" t="n"/>
      <c r="J375" s="5" t="n"/>
    </row>
    <row r="376">
      <c r="A376" s="5" t="n"/>
      <c r="B376" s="6" t="n"/>
      <c r="C376" s="5" t="n"/>
      <c r="D376" s="7" t="n"/>
      <c r="E376" s="8" t="n"/>
      <c r="H376" s="9" t="n"/>
      <c r="I376" s="10" t="n"/>
      <c r="J376" s="5" t="n"/>
    </row>
    <row r="377">
      <c r="A377" s="40" t="inlineStr">
        <is>
          <t>no envio la remesa porque era muy reducida envio el dia lunes 06/02/2023</t>
        </is>
      </c>
      <c r="B377" s="30" t="n"/>
      <c r="C377" s="30" t="n"/>
    </row>
    <row r="379">
      <c r="A379" s="1" t="inlineStr">
        <is>
          <t>Cierre Caja</t>
        </is>
      </c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3" t="inlineStr">
        <is>
          <t>Del 03/02/2023</t>
        </is>
      </c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98" t="inlineStr">
        <is>
          <t>Cierre Caja</t>
        </is>
      </c>
      <c r="B381" s="98" t="inlineStr">
        <is>
          <t>Fecha</t>
        </is>
      </c>
      <c r="C381" s="98" t="inlineStr">
        <is>
          <t>Cajero</t>
        </is>
      </c>
      <c r="D381" s="98" t="inlineStr">
        <is>
          <t>Nro Voucher</t>
        </is>
      </c>
      <c r="E381" s="98" t="inlineStr">
        <is>
          <t>Nro Cuenta</t>
        </is>
      </c>
      <c r="F381" s="98" t="inlineStr">
        <is>
          <t>Tipo Ingreso</t>
        </is>
      </c>
      <c r="G381" s="99" t="n"/>
      <c r="H381" s="100" t="n"/>
      <c r="I381" s="98" t="inlineStr">
        <is>
          <t>TIPO DE INGRESO</t>
        </is>
      </c>
      <c r="J381" s="98" t="inlineStr">
        <is>
          <t>Cobrador</t>
        </is>
      </c>
    </row>
    <row r="382">
      <c r="A382" s="101" t="n"/>
      <c r="B382" s="101" t="n"/>
      <c r="C382" s="101" t="n"/>
      <c r="D382" s="101" t="n"/>
      <c r="E382" s="101" t="n"/>
      <c r="F382" s="4" t="inlineStr">
        <is>
          <t>EFECTIVO</t>
        </is>
      </c>
      <c r="G382" s="4" t="inlineStr">
        <is>
          <t>CHEQUE</t>
        </is>
      </c>
      <c r="H382" s="4" t="inlineStr">
        <is>
          <t>TRANSFERENCIA</t>
        </is>
      </c>
      <c r="I382" s="101" t="n"/>
      <c r="J382" s="101" t="n"/>
    </row>
    <row r="383">
      <c r="A383" s="5" t="inlineStr">
        <is>
          <t>CCAJ-OR52/24/2023</t>
        </is>
      </c>
      <c r="B383" s="6" t="n">
        <v>44960.70436351852</v>
      </c>
      <c r="C383" s="5" t="inlineStr">
        <is>
          <t>0 ADMINISTRADOR-ORURO</t>
        </is>
      </c>
      <c r="D383" s="15" t="n">
        <v>45153139490</v>
      </c>
      <c r="E383" s="8" t="inlineStr">
        <is>
          <t>BISA-100070057</t>
        </is>
      </c>
      <c r="H383" s="9" t="n">
        <v>257</v>
      </c>
      <c r="I383" s="5" t="inlineStr">
        <is>
          <t>DEPÓSITO BANCARIO</t>
        </is>
      </c>
      <c r="J383" s="5" t="inlineStr">
        <is>
          <t>3796 MARCOS JOSUE FLORES CAYOJA</t>
        </is>
      </c>
    </row>
    <row r="384">
      <c r="A384" s="5" t="inlineStr">
        <is>
          <t>CCAJ-OR52/24/2023</t>
        </is>
      </c>
      <c r="B384" s="6" t="n">
        <v>44960.70436351852</v>
      </c>
      <c r="C384" s="5" t="inlineStr">
        <is>
          <t>0 ADMINISTRADOR-ORURO</t>
        </is>
      </c>
      <c r="D384" s="15" t="n">
        <v>16060541036</v>
      </c>
      <c r="E384" s="8" t="inlineStr">
        <is>
          <t>BISA-100070057</t>
        </is>
      </c>
      <c r="H384" s="9" t="n">
        <v>1068.22</v>
      </c>
      <c r="I384" s="5" t="inlineStr">
        <is>
          <t>DEPÓSITO BANCARIO</t>
        </is>
      </c>
      <c r="J384" s="5" t="inlineStr">
        <is>
          <t>3090 DAVID RODRIGO CHUMACERO VEGA</t>
        </is>
      </c>
    </row>
    <row r="385">
      <c r="A385" s="5" t="inlineStr">
        <is>
          <t>CCAJ-OR52/24/2023</t>
        </is>
      </c>
      <c r="B385" s="6" t="n">
        <v>44960.70436351852</v>
      </c>
      <c r="C385" s="5" t="inlineStr">
        <is>
          <t>0 ADMINISTRADOR-ORURO</t>
        </is>
      </c>
      <c r="D385" s="7" t="n">
        <v>541568</v>
      </c>
      <c r="E385" s="8" t="inlineStr">
        <is>
          <t>BISA-100070057</t>
        </is>
      </c>
      <c r="H385" s="9" t="n">
        <v>29468.8</v>
      </c>
      <c r="I385" s="5" t="inlineStr">
        <is>
          <t>DEPÓSITO BANCARIO</t>
        </is>
      </c>
      <c r="J385" s="5" t="inlineStr">
        <is>
          <t>3090 DAVID RODRIGO CHUMACERO VEGA</t>
        </is>
      </c>
    </row>
    <row r="386">
      <c r="A386" s="5" t="inlineStr">
        <is>
          <t>CCAJ-OR52/24/2023</t>
        </is>
      </c>
      <c r="B386" s="6" t="n">
        <v>44960.70436351852</v>
      </c>
      <c r="C386" s="5" t="inlineStr">
        <is>
          <t>0 ADMINISTRADOR-ORURO</t>
        </is>
      </c>
      <c r="D386" s="7" t="n">
        <v>541575</v>
      </c>
      <c r="E386" s="8" t="inlineStr">
        <is>
          <t>BISA-100070057</t>
        </is>
      </c>
      <c r="H386" s="9" t="n">
        <v>35788.7</v>
      </c>
      <c r="I386" s="5" t="inlineStr">
        <is>
          <t>DEPÓSITO BANCARIO</t>
        </is>
      </c>
      <c r="J386" s="5" t="inlineStr">
        <is>
          <t>3091 ISRAEL LUIS OCAMPO CAYOJA</t>
        </is>
      </c>
    </row>
    <row r="387">
      <c r="A387" s="5" t="inlineStr">
        <is>
          <t>CCAJ-OR52/24/2023</t>
        </is>
      </c>
      <c r="B387" s="6" t="n">
        <v>44960.70436351852</v>
      </c>
      <c r="C387" s="5" t="inlineStr">
        <is>
          <t>0 ADMINISTRADOR-ORURO</t>
        </is>
      </c>
      <c r="D387" s="7" t="n"/>
      <c r="E387" s="8" t="n"/>
      <c r="F387" s="9" t="n">
        <v>15304.2</v>
      </c>
      <c r="I387" s="10" t="inlineStr">
        <is>
          <t>EFECTIVO</t>
        </is>
      </c>
      <c r="J387" s="5" t="inlineStr">
        <is>
          <t>3796 MARCOS JOSUE FLORES CAYOJA</t>
        </is>
      </c>
    </row>
    <row r="388">
      <c r="A388" s="11" t="inlineStr">
        <is>
          <t>SAP</t>
        </is>
      </c>
      <c r="B388" s="3" t="n"/>
      <c r="C388" s="3" t="n"/>
      <c r="D388" s="7" t="n"/>
      <c r="E388" s="8" t="n"/>
      <c r="H388" s="9" t="n"/>
      <c r="I388" s="10" t="n"/>
      <c r="J388" s="5" t="n"/>
    </row>
    <row r="389" ht="15.75" customHeight="1">
      <c r="A389" s="13" t="inlineStr">
        <is>
          <t>FECHA</t>
        </is>
      </c>
      <c r="B389" s="13" t="inlineStr">
        <is>
          <t>CIERRE DE CAJA</t>
        </is>
      </c>
      <c r="C389" s="13" t="inlineStr">
        <is>
          <t>IMPORTE</t>
        </is>
      </c>
      <c r="D389" s="14" t="n">
        <v>112729137</v>
      </c>
      <c r="E389" s="8" t="n"/>
      <c r="H389" s="9" t="n"/>
      <c r="I389" s="10" t="n"/>
      <c r="J389" s="5" t="n"/>
    </row>
    <row r="392">
      <c r="A392" s="1" t="inlineStr">
        <is>
          <t>Cierre Caja</t>
        </is>
      </c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3" t="inlineStr">
        <is>
          <t>Del 04/02/2023</t>
        </is>
      </c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98" t="inlineStr">
        <is>
          <t>Cierre Caja</t>
        </is>
      </c>
      <c r="B394" s="98" t="inlineStr">
        <is>
          <t>Fecha</t>
        </is>
      </c>
      <c r="C394" s="98" t="inlineStr">
        <is>
          <t>Cajero</t>
        </is>
      </c>
      <c r="D394" s="98" t="inlineStr">
        <is>
          <t>Nro Voucher</t>
        </is>
      </c>
      <c r="E394" s="98" t="inlineStr">
        <is>
          <t>Nro Cuenta</t>
        </is>
      </c>
      <c r="F394" s="98" t="inlineStr">
        <is>
          <t>Tipo Ingreso</t>
        </is>
      </c>
      <c r="G394" s="99" t="n"/>
      <c r="H394" s="100" t="n"/>
      <c r="I394" s="98" t="inlineStr">
        <is>
          <t>TIPO DE INGRESO</t>
        </is>
      </c>
      <c r="J394" s="98" t="inlineStr">
        <is>
          <t>Cobrador</t>
        </is>
      </c>
    </row>
    <row r="395">
      <c r="A395" s="101" t="n"/>
      <c r="B395" s="101" t="n"/>
      <c r="C395" s="101" t="n"/>
      <c r="D395" s="101" t="n"/>
      <c r="E395" s="101" t="n"/>
      <c r="F395" s="4" t="inlineStr">
        <is>
          <t>EFECTIVO</t>
        </is>
      </c>
      <c r="G395" s="4" t="inlineStr">
        <is>
          <t>CHEQUE</t>
        </is>
      </c>
      <c r="H395" s="4" t="inlineStr">
        <is>
          <t>TRANSFERENCIA</t>
        </is>
      </c>
      <c r="I395" s="101" t="n"/>
      <c r="J395" s="101" t="n"/>
    </row>
    <row r="396">
      <c r="A396" s="11" t="inlineStr">
        <is>
          <t>SAP</t>
        </is>
      </c>
      <c r="B396" s="3" t="n"/>
      <c r="C396" s="3" t="n"/>
      <c r="D396" s="7" t="n"/>
      <c r="E396" s="8" t="n"/>
      <c r="H396" s="9" t="n"/>
      <c r="I396" s="10" t="n"/>
      <c r="J396" s="5" t="n"/>
    </row>
    <row r="397">
      <c r="A397" s="13" t="inlineStr">
        <is>
          <t>FECHA</t>
        </is>
      </c>
      <c r="B397" s="13" t="inlineStr">
        <is>
          <t>CIERRE DE CAJA</t>
        </is>
      </c>
      <c r="C397" s="13" t="inlineStr">
        <is>
          <t>IMPORTE</t>
        </is>
      </c>
      <c r="D397" s="7" t="n"/>
      <c r="E397" s="8" t="n"/>
      <c r="H397" s="9" t="n"/>
      <c r="I397" s="10" t="n"/>
      <c r="J397" s="5" t="n"/>
    </row>
    <row r="398">
      <c r="A398" s="17" t="inlineStr">
        <is>
          <t>NO HUBO CIERRES DE CAJA, SABADO</t>
        </is>
      </c>
      <c r="B398" s="30" t="n"/>
      <c r="C398" s="30" t="n"/>
    </row>
    <row r="400">
      <c r="A400" s="1" t="inlineStr">
        <is>
          <t>Cierre Caja</t>
        </is>
      </c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3" t="inlineStr">
        <is>
          <t>Del 06/02/2023</t>
        </is>
      </c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98" t="inlineStr">
        <is>
          <t>Cierre Caja</t>
        </is>
      </c>
      <c r="B402" s="98" t="inlineStr">
        <is>
          <t>Fecha</t>
        </is>
      </c>
      <c r="C402" s="98" t="inlineStr">
        <is>
          <t>Cajero</t>
        </is>
      </c>
      <c r="D402" s="98" t="inlineStr">
        <is>
          <t>Nro Voucher</t>
        </is>
      </c>
      <c r="E402" s="98" t="inlineStr">
        <is>
          <t>Nro Cuenta</t>
        </is>
      </c>
      <c r="F402" s="98" t="inlineStr">
        <is>
          <t>Tipo Ingreso</t>
        </is>
      </c>
      <c r="G402" s="99" t="n"/>
      <c r="H402" s="100" t="n"/>
      <c r="I402" s="98" t="inlineStr">
        <is>
          <t>TIPO DE INGRESO</t>
        </is>
      </c>
      <c r="J402" s="98" t="inlineStr">
        <is>
          <t>Cobrador</t>
        </is>
      </c>
    </row>
    <row r="403">
      <c r="A403" s="101" t="n"/>
      <c r="B403" s="101" t="n"/>
      <c r="C403" s="101" t="n"/>
      <c r="D403" s="101" t="n"/>
      <c r="E403" s="101" t="n"/>
      <c r="F403" s="4" t="inlineStr">
        <is>
          <t>EFECTIVO</t>
        </is>
      </c>
      <c r="G403" s="4" t="inlineStr">
        <is>
          <t>CHEQUE</t>
        </is>
      </c>
      <c r="H403" s="4" t="inlineStr">
        <is>
          <t>TRANSFERENCIA</t>
        </is>
      </c>
      <c r="I403" s="101" t="n"/>
      <c r="J403" s="101" t="n"/>
    </row>
    <row r="404">
      <c r="A404" s="5" t="inlineStr">
        <is>
          <t>CCAJ-OR52/25/2023</t>
        </is>
      </c>
      <c r="B404" s="6" t="n">
        <v>44963.70347003472</v>
      </c>
      <c r="C404" s="5" t="inlineStr">
        <is>
          <t>0 ADMINISTRADOR-ORURO</t>
        </is>
      </c>
      <c r="D404" s="15" t="n">
        <v>45153141575</v>
      </c>
      <c r="E404" s="8" t="inlineStr">
        <is>
          <t>BISA-100070057</t>
        </is>
      </c>
      <c r="H404" s="9" t="n">
        <v>357.59</v>
      </c>
      <c r="I404" s="5" t="inlineStr">
        <is>
          <t>DEPÓSITO BANCARIO</t>
        </is>
      </c>
      <c r="J404" s="8" t="inlineStr">
        <is>
          <t>646 JOSE ESPEJO - T01</t>
        </is>
      </c>
    </row>
    <row r="405">
      <c r="A405" s="5" t="inlineStr">
        <is>
          <t>CCAJ-OR52/25/2023</t>
        </is>
      </c>
      <c r="B405" s="6" t="n">
        <v>44963.70347003472</v>
      </c>
      <c r="C405" s="5" t="inlineStr">
        <is>
          <t>0 ADMINISTRADOR-ORURO</t>
        </is>
      </c>
      <c r="D405" s="7" t="n">
        <v>500353</v>
      </c>
      <c r="E405" s="8" t="inlineStr">
        <is>
          <t>BISA-100070057</t>
        </is>
      </c>
      <c r="H405" s="9" t="n">
        <v>18908.3</v>
      </c>
      <c r="I405" s="5" t="inlineStr">
        <is>
          <t>DEPÓSITO BANCARIO</t>
        </is>
      </c>
      <c r="J405" s="5" t="inlineStr">
        <is>
          <t>3090 DAVID RODRIGO CHUMACERO VEGA</t>
        </is>
      </c>
    </row>
    <row r="406">
      <c r="A406" s="5" t="inlineStr">
        <is>
          <t>CCAJ-OR52/25/2023</t>
        </is>
      </c>
      <c r="B406" s="6" t="n">
        <v>44963.70347003472</v>
      </c>
      <c r="C406" s="5" t="inlineStr">
        <is>
          <t>0 ADMINISTRADOR-ORURO</t>
        </is>
      </c>
      <c r="D406" s="7" t="n">
        <v>896461</v>
      </c>
      <c r="E406" s="8" t="inlineStr">
        <is>
          <t>BISA-100070057</t>
        </is>
      </c>
      <c r="H406" s="9" t="n">
        <v>37050</v>
      </c>
      <c r="I406" s="5" t="inlineStr">
        <is>
          <t>DEPÓSITO BANCARIO</t>
        </is>
      </c>
      <c r="J406" s="5" t="inlineStr">
        <is>
          <t>3091 ISRAEL LUIS OCAMPO CAYOJA</t>
        </is>
      </c>
    </row>
    <row r="407">
      <c r="A407" s="5" t="inlineStr">
        <is>
          <t>CCAJ-OR52/25/2023</t>
        </is>
      </c>
      <c r="B407" s="6" t="n">
        <v>44963.70347003472</v>
      </c>
      <c r="C407" s="5" t="inlineStr">
        <is>
          <t>0 ADMINISTRADOR-ORURO</t>
        </is>
      </c>
      <c r="D407" s="7" t="n">
        <v>500578</v>
      </c>
      <c r="E407" s="8" t="inlineStr">
        <is>
          <t>BISA-100070057</t>
        </is>
      </c>
      <c r="H407" s="9" t="n">
        <v>25169.4</v>
      </c>
      <c r="I407" s="5" t="inlineStr">
        <is>
          <t>DEPÓSITO BANCARIO</t>
        </is>
      </c>
      <c r="J407" s="5" t="inlineStr">
        <is>
          <t>3090 DAVID RODRIGO CHUMACERO VEGA</t>
        </is>
      </c>
    </row>
    <row r="408">
      <c r="A408" s="5" t="inlineStr">
        <is>
          <t>CCAJ-OR52/25/2023</t>
        </is>
      </c>
      <c r="B408" s="6" t="n">
        <v>44963.70347003472</v>
      </c>
      <c r="C408" s="5" t="inlineStr">
        <is>
          <t>0 ADMINISTRADOR-ORURO</t>
        </is>
      </c>
      <c r="D408" s="7" t="n">
        <v>542006</v>
      </c>
      <c r="E408" s="8" t="inlineStr">
        <is>
          <t>BISA-100070057</t>
        </is>
      </c>
      <c r="H408" s="9" t="n">
        <v>40168.2</v>
      </c>
      <c r="I408" s="5" t="inlineStr">
        <is>
          <t>DEPÓSITO BANCARIO</t>
        </is>
      </c>
      <c r="J408" s="5" t="inlineStr">
        <is>
          <t>3091 ISRAEL LUIS OCAMPO CAYOJA</t>
        </is>
      </c>
    </row>
    <row r="409">
      <c r="A409" s="5" t="inlineStr">
        <is>
          <t>CCAJ-OR52/25/2023</t>
        </is>
      </c>
      <c r="B409" s="6" t="n">
        <v>44963.70347003472</v>
      </c>
      <c r="C409" s="5" t="inlineStr">
        <is>
          <t>0 ADMINISTRADOR-ORURO</t>
        </is>
      </c>
      <c r="D409" s="7" t="n">
        <v>542009</v>
      </c>
      <c r="E409" s="8" t="inlineStr">
        <is>
          <t>BISA-100072017</t>
        </is>
      </c>
      <c r="H409" s="9" t="n">
        <v>1392</v>
      </c>
      <c r="I409" s="5" t="inlineStr">
        <is>
          <t>DEPÓSITO BANCARIO</t>
        </is>
      </c>
      <c r="J409" s="5" t="inlineStr">
        <is>
          <t>3091 ISRAEL LUIS OCAMPO CAYOJA</t>
        </is>
      </c>
    </row>
    <row r="410">
      <c r="A410" s="5" t="inlineStr">
        <is>
          <t>CCAJ-OR52/25/2023</t>
        </is>
      </c>
      <c r="B410" s="6" t="n">
        <v>44963.70347003472</v>
      </c>
      <c r="C410" s="5" t="inlineStr">
        <is>
          <t>0 ADMINISTRADOR-ORURO</t>
        </is>
      </c>
      <c r="D410" s="7" t="n"/>
      <c r="E410" s="8" t="n"/>
      <c r="F410" s="9" t="n">
        <v>2337.4</v>
      </c>
      <c r="I410" s="10" t="inlineStr">
        <is>
          <t>EFECTIVO</t>
        </is>
      </c>
      <c r="J410" s="5" t="inlineStr">
        <is>
          <t>3091 ISRAEL LUIS OCAMPO CAYOJA</t>
        </is>
      </c>
    </row>
    <row r="411">
      <c r="A411" s="5" t="inlineStr">
        <is>
          <t>CCAJ-OR52/25/2023</t>
        </is>
      </c>
      <c r="B411" s="6" t="n">
        <v>44963.70347003472</v>
      </c>
      <c r="C411" s="5" t="inlineStr">
        <is>
          <t>0 ADMINISTRADOR-ORURO</t>
        </is>
      </c>
      <c r="D411" s="7" t="n"/>
      <c r="E411" s="8" t="n"/>
      <c r="F411" s="9" t="n">
        <v>23460.7</v>
      </c>
      <c r="I411" s="10" t="inlineStr">
        <is>
          <t>EFECTIVO</t>
        </is>
      </c>
      <c r="J411" s="5" t="inlineStr">
        <is>
          <t>3412 CRISTIAN HUARACHI QUISPE</t>
        </is>
      </c>
    </row>
    <row r="412">
      <c r="A412" s="5" t="inlineStr">
        <is>
          <t>CCAJ-OR52/25/2023</t>
        </is>
      </c>
      <c r="B412" s="6" t="n">
        <v>44963.70347003472</v>
      </c>
      <c r="C412" s="5" t="inlineStr">
        <is>
          <t>0 ADMINISTRADOR-ORURO</t>
        </is>
      </c>
      <c r="D412" s="7" t="n"/>
      <c r="E412" s="8" t="n"/>
      <c r="F412" s="9" t="n">
        <v>40911.1</v>
      </c>
      <c r="I412" s="10" t="inlineStr">
        <is>
          <t>EFECTIVO</t>
        </is>
      </c>
      <c r="J412" s="5" t="inlineStr">
        <is>
          <t>3796 MARCOS JOSUE FLORES CAYOJA</t>
        </is>
      </c>
    </row>
    <row r="413">
      <c r="A413" s="5" t="inlineStr">
        <is>
          <t>CCAJ-OR52/25/2023</t>
        </is>
      </c>
      <c r="B413" s="6" t="n">
        <v>44963.70347003472</v>
      </c>
      <c r="C413" s="5" t="inlineStr">
        <is>
          <t>0 ADMINISTRADOR-ORURO</t>
        </is>
      </c>
      <c r="D413" s="7" t="n"/>
      <c r="E413" s="8" t="n"/>
      <c r="F413" s="9" t="n">
        <v>4523</v>
      </c>
      <c r="I413" s="10" t="inlineStr">
        <is>
          <t>EFECTIVO</t>
        </is>
      </c>
      <c r="J413" s="8" t="inlineStr">
        <is>
          <t>646 JOSE ESPEJO - T01</t>
        </is>
      </c>
    </row>
    <row r="414">
      <c r="A414" s="11" t="inlineStr">
        <is>
          <t>SAP</t>
        </is>
      </c>
      <c r="B414" s="3" t="n"/>
      <c r="C414" s="3" t="n"/>
      <c r="D414" s="7" t="n"/>
      <c r="E414" s="8" t="n"/>
      <c r="F414" s="12">
        <f>SUM(F404:G413)</f>
        <v/>
      </c>
      <c r="H414" s="9" t="n"/>
      <c r="I414" s="10" t="n"/>
      <c r="J414" s="5" t="n"/>
    </row>
    <row r="415">
      <c r="A415" s="13" t="inlineStr">
        <is>
          <t>FECHA</t>
        </is>
      </c>
      <c r="B415" s="13" t="inlineStr">
        <is>
          <t>CIERRE DE CAJA</t>
        </is>
      </c>
      <c r="C415" s="13" t="inlineStr">
        <is>
          <t>IMPORTE</t>
        </is>
      </c>
      <c r="D415" s="7" t="n"/>
      <c r="E415" s="8" t="n"/>
      <c r="H415" s="9" t="n"/>
      <c r="I415" s="10" t="n"/>
      <c r="J415" s="5" t="n"/>
    </row>
  </sheetData>
  <mergeCells count="256">
    <mergeCell ref="A381:A382"/>
    <mergeCell ref="B381:B382"/>
    <mergeCell ref="C381:C382"/>
    <mergeCell ref="D381:D382"/>
    <mergeCell ref="E381:E382"/>
    <mergeCell ref="F381:H381"/>
    <mergeCell ref="I381:I382"/>
    <mergeCell ref="J381:J382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319:I320"/>
    <mergeCell ref="J319:J320"/>
    <mergeCell ref="A319:A320"/>
    <mergeCell ref="B319:B320"/>
    <mergeCell ref="C319:C320"/>
    <mergeCell ref="D319:D320"/>
    <mergeCell ref="E319:E320"/>
    <mergeCell ref="F319:H319"/>
    <mergeCell ref="A355:A356"/>
    <mergeCell ref="B355:B356"/>
    <mergeCell ref="C355:C356"/>
    <mergeCell ref="D355:D356"/>
    <mergeCell ref="E355:E356"/>
    <mergeCell ref="F355:H355"/>
    <mergeCell ref="I355:I356"/>
    <mergeCell ref="J355:J356"/>
    <mergeCell ref="I295:I296"/>
    <mergeCell ref="J295:J296"/>
    <mergeCell ref="A295:A296"/>
    <mergeCell ref="B295:B296"/>
    <mergeCell ref="C295:C296"/>
    <mergeCell ref="D295:D296"/>
    <mergeCell ref="E295:E296"/>
    <mergeCell ref="F295:H295"/>
    <mergeCell ref="A310:A311"/>
    <mergeCell ref="B310:B311"/>
    <mergeCell ref="C310:C311"/>
    <mergeCell ref="D310:D311"/>
    <mergeCell ref="E310:E311"/>
    <mergeCell ref="F310:H310"/>
    <mergeCell ref="I310:I311"/>
    <mergeCell ref="J310:J311"/>
    <mergeCell ref="A283:A284"/>
    <mergeCell ref="B283:B284"/>
    <mergeCell ref="C283:C284"/>
    <mergeCell ref="D283:D284"/>
    <mergeCell ref="E283:E284"/>
    <mergeCell ref="F283:H283"/>
    <mergeCell ref="I283:I284"/>
    <mergeCell ref="J283:J284"/>
    <mergeCell ref="A249:A250"/>
    <mergeCell ref="B249:B250"/>
    <mergeCell ref="C249:C250"/>
    <mergeCell ref="D249:D250"/>
    <mergeCell ref="E249:E250"/>
    <mergeCell ref="F249:H249"/>
    <mergeCell ref="I249:I250"/>
    <mergeCell ref="J249:J250"/>
    <mergeCell ref="I269:I270"/>
    <mergeCell ref="J269:J270"/>
    <mergeCell ref="A269:A270"/>
    <mergeCell ref="B269:B270"/>
    <mergeCell ref="C269:C270"/>
    <mergeCell ref="D269:D270"/>
    <mergeCell ref="E269:E270"/>
    <mergeCell ref="F269:H269"/>
    <mergeCell ref="A150:A151"/>
    <mergeCell ref="A159:A160"/>
    <mergeCell ref="B159:B160"/>
    <mergeCell ref="C159:C160"/>
    <mergeCell ref="D159:D160"/>
    <mergeCell ref="E159:E160"/>
    <mergeCell ref="A233:A234"/>
    <mergeCell ref="B233:B234"/>
    <mergeCell ref="C233:C234"/>
    <mergeCell ref="D233:D234"/>
    <mergeCell ref="E233:E234"/>
    <mergeCell ref="A219:A220"/>
    <mergeCell ref="B219:B220"/>
    <mergeCell ref="C219:C220"/>
    <mergeCell ref="D219:D220"/>
    <mergeCell ref="E219:E220"/>
    <mergeCell ref="I3:I4"/>
    <mergeCell ref="J3:J4"/>
    <mergeCell ref="A27:A28"/>
    <mergeCell ref="B27:B28"/>
    <mergeCell ref="C27:C28"/>
    <mergeCell ref="D27:D28"/>
    <mergeCell ref="E27:E28"/>
    <mergeCell ref="F27:H27"/>
    <mergeCell ref="I27:I28"/>
    <mergeCell ref="J27:J28"/>
    <mergeCell ref="A3:A4"/>
    <mergeCell ref="B3:B4"/>
    <mergeCell ref="C3:C4"/>
    <mergeCell ref="D3:D4"/>
    <mergeCell ref="E3:E4"/>
    <mergeCell ref="F3:H3"/>
    <mergeCell ref="I18:I19"/>
    <mergeCell ref="J18:J19"/>
    <mergeCell ref="A18:A19"/>
    <mergeCell ref="B18:B19"/>
    <mergeCell ref="C18:C19"/>
    <mergeCell ref="D18:D19"/>
    <mergeCell ref="E18:E19"/>
    <mergeCell ref="F18:H18"/>
    <mergeCell ref="A37:A38"/>
    <mergeCell ref="B37:B38"/>
    <mergeCell ref="C37:C38"/>
    <mergeCell ref="D37:D38"/>
    <mergeCell ref="E37:E38"/>
    <mergeCell ref="J37:J38"/>
    <mergeCell ref="F37:H37"/>
    <mergeCell ref="J150:J151"/>
    <mergeCell ref="F84:H84"/>
    <mergeCell ref="J98:J99"/>
    <mergeCell ref="C98:C99"/>
    <mergeCell ref="E98:E99"/>
    <mergeCell ref="I111:I112"/>
    <mergeCell ref="J111:J112"/>
    <mergeCell ref="I125:I126"/>
    <mergeCell ref="J125:J126"/>
    <mergeCell ref="J137:J138"/>
    <mergeCell ref="C125:C126"/>
    <mergeCell ref="D125:D126"/>
    <mergeCell ref="E125:E126"/>
    <mergeCell ref="F125:H125"/>
    <mergeCell ref="F137:H137"/>
    <mergeCell ref="I137:I138"/>
    <mergeCell ref="B62:B63"/>
    <mergeCell ref="A258:A259"/>
    <mergeCell ref="B258:B259"/>
    <mergeCell ref="C258:C259"/>
    <mergeCell ref="D258:D259"/>
    <mergeCell ref="E258:E259"/>
    <mergeCell ref="F258:H258"/>
    <mergeCell ref="I258:I259"/>
    <mergeCell ref="A98:A99"/>
    <mergeCell ref="B98:B99"/>
    <mergeCell ref="D98:D99"/>
    <mergeCell ref="F98:H98"/>
    <mergeCell ref="I98:I99"/>
    <mergeCell ref="B150:B151"/>
    <mergeCell ref="A203:A204"/>
    <mergeCell ref="B203:B204"/>
    <mergeCell ref="C203:C204"/>
    <mergeCell ref="D203:D204"/>
    <mergeCell ref="E203:E204"/>
    <mergeCell ref="F203:H203"/>
    <mergeCell ref="A180:A181"/>
    <mergeCell ref="B180:B181"/>
    <mergeCell ref="C180:C181"/>
    <mergeCell ref="D180:D181"/>
    <mergeCell ref="E180:E181"/>
    <mergeCell ref="A84:A85"/>
    <mergeCell ref="I180:I181"/>
    <mergeCell ref="F48:H48"/>
    <mergeCell ref="I203:I204"/>
    <mergeCell ref="J203:J204"/>
    <mergeCell ref="A75:A76"/>
    <mergeCell ref="B75:B76"/>
    <mergeCell ref="C75:C76"/>
    <mergeCell ref="D75:D76"/>
    <mergeCell ref="E75:E76"/>
    <mergeCell ref="B84:B85"/>
    <mergeCell ref="D84:D85"/>
    <mergeCell ref="E84:E85"/>
    <mergeCell ref="J48:J49"/>
    <mergeCell ref="J180:J181"/>
    <mergeCell ref="F180:H180"/>
    <mergeCell ref="I191:I192"/>
    <mergeCell ref="J191:J192"/>
    <mergeCell ref="A191:A192"/>
    <mergeCell ref="B191:B192"/>
    <mergeCell ref="C191:C192"/>
    <mergeCell ref="D191:D192"/>
    <mergeCell ref="E191:E192"/>
    <mergeCell ref="F191:H191"/>
    <mergeCell ref="J258:J259"/>
    <mergeCell ref="J62:J63"/>
    <mergeCell ref="F62:H62"/>
    <mergeCell ref="F75:H75"/>
    <mergeCell ref="I75:I76"/>
    <mergeCell ref="J75:J76"/>
    <mergeCell ref="I84:I85"/>
    <mergeCell ref="C84:C85"/>
    <mergeCell ref="C111:C112"/>
    <mergeCell ref="I159:I160"/>
    <mergeCell ref="J159:J160"/>
    <mergeCell ref="C62:C63"/>
    <mergeCell ref="D62:D63"/>
    <mergeCell ref="E62:E63"/>
    <mergeCell ref="J84:J85"/>
    <mergeCell ref="D150:D151"/>
    <mergeCell ref="C150:C151"/>
    <mergeCell ref="F159:H159"/>
    <mergeCell ref="F233:H233"/>
    <mergeCell ref="I233:I234"/>
    <mergeCell ref="J233:J234"/>
    <mergeCell ref="F219:H219"/>
    <mergeCell ref="I219:I220"/>
    <mergeCell ref="J219:J220"/>
    <mergeCell ref="I37:I38"/>
    <mergeCell ref="A48:A49"/>
    <mergeCell ref="B48:B49"/>
    <mergeCell ref="C48:C49"/>
    <mergeCell ref="D48:D49"/>
    <mergeCell ref="E48:E49"/>
    <mergeCell ref="I150:I151"/>
    <mergeCell ref="I48:I49"/>
    <mergeCell ref="I62:I63"/>
    <mergeCell ref="A125:A126"/>
    <mergeCell ref="B125:B126"/>
    <mergeCell ref="A111:A112"/>
    <mergeCell ref="B111:B112"/>
    <mergeCell ref="A137:A138"/>
    <mergeCell ref="B137:B138"/>
    <mergeCell ref="F150:H150"/>
    <mergeCell ref="D137:D138"/>
    <mergeCell ref="A62:A63"/>
    <mergeCell ref="E137:E138"/>
    <mergeCell ref="E150:E151"/>
    <mergeCell ref="D111:D112"/>
    <mergeCell ref="E111:E112"/>
    <mergeCell ref="F111:H111"/>
    <mergeCell ref="C137:C138"/>
    <mergeCell ref="I402:I403"/>
    <mergeCell ref="J402:J403"/>
    <mergeCell ref="A402:A403"/>
    <mergeCell ref="B402:B403"/>
    <mergeCell ref="C402:C403"/>
    <mergeCell ref="D402:D403"/>
    <mergeCell ref="E402:E403"/>
    <mergeCell ref="F402:H402"/>
    <mergeCell ref="I339:I340"/>
    <mergeCell ref="J339:J340"/>
    <mergeCell ref="A339:A340"/>
    <mergeCell ref="B339:B340"/>
    <mergeCell ref="C339:C340"/>
    <mergeCell ref="D339:D340"/>
    <mergeCell ref="E339:E340"/>
    <mergeCell ref="F339:H339"/>
    <mergeCell ref="E367:E368"/>
    <mergeCell ref="F367:H367"/>
    <mergeCell ref="I367:I368"/>
    <mergeCell ref="J367:J368"/>
    <mergeCell ref="A367:A368"/>
    <mergeCell ref="B367:B368"/>
    <mergeCell ref="D367:D368"/>
    <mergeCell ref="C367:C368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13"/>
  <sheetViews>
    <sheetView topLeftCell="A298" workbookViewId="0">
      <selection activeCell="E303" sqref="E30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30/12/2022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CCAJ-OR51/300/22</t>
        </is>
      </c>
      <c r="B5" s="6" t="n">
        <v>44925.79328241898</v>
      </c>
      <c r="C5" s="5" t="inlineStr">
        <is>
          <t>3063 ENRIQUE XAVIER RODRIGUEZ CUETO</t>
        </is>
      </c>
      <c r="D5" s="7" t="n"/>
      <c r="E5" s="8" t="n"/>
      <c r="F5" s="9" t="n">
        <v>7247.67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112517563</v>
      </c>
      <c r="E7" s="14" t="n">
        <v>112517747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31/12/2022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8" t="inlineStr">
        <is>
          <t>Cierre Caja</t>
        </is>
      </c>
      <c r="B12" s="98" t="inlineStr">
        <is>
          <t>Fecha</t>
        </is>
      </c>
      <c r="C12" s="98" t="inlineStr">
        <is>
          <t>Cajero</t>
        </is>
      </c>
      <c r="D12" s="98" t="inlineStr">
        <is>
          <t>Nro Voucher</t>
        </is>
      </c>
      <c r="E12" s="98" t="inlineStr">
        <is>
          <t>Nro Cuenta</t>
        </is>
      </c>
      <c r="F12" s="98" t="inlineStr">
        <is>
          <t>Tipo Ingreso</t>
        </is>
      </c>
      <c r="G12" s="99" t="n"/>
      <c r="H12" s="100" t="n"/>
      <c r="I12" s="98" t="inlineStr">
        <is>
          <t>TIPO DE INGRESO</t>
        </is>
      </c>
      <c r="J12" s="98" t="inlineStr">
        <is>
          <t>Cobrador</t>
        </is>
      </c>
    </row>
    <row r="13">
      <c r="A13" s="101" t="n"/>
      <c r="B13" s="101" t="n"/>
      <c r="C13" s="101" t="n"/>
      <c r="D13" s="101" t="n"/>
      <c r="E13" s="101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101" t="n"/>
      <c r="J13" s="101" t="n"/>
    </row>
    <row r="14">
      <c r="A14" s="5" t="inlineStr">
        <is>
          <t>CCAJ-OR51/301/22</t>
        </is>
      </c>
      <c r="B14" s="6" t="n">
        <v>44926.67027746528</v>
      </c>
      <c r="C14" s="5" t="inlineStr">
        <is>
          <t>3063 ENRIQUE XAVIER RODRIGUEZ CUETO</t>
        </is>
      </c>
      <c r="D14" s="7" t="n"/>
      <c r="E14" s="8" t="n"/>
      <c r="F14" s="9" t="n">
        <v>3024.3</v>
      </c>
      <c r="I14" s="10" t="inlineStr">
        <is>
          <t>EFECTIVO</t>
        </is>
      </c>
      <c r="J14" s="5" t="inlineStr">
        <is>
          <t>3063 ENRIQUE XAVIER RODRIGUEZ CUETO</t>
        </is>
      </c>
    </row>
    <row r="15">
      <c r="A15" s="5" t="inlineStr">
        <is>
          <t>CCAJ-OR51/301/22</t>
        </is>
      </c>
      <c r="B15" s="6" t="n">
        <v>44926.67027746528</v>
      </c>
      <c r="C15" s="5" t="inlineStr">
        <is>
          <t>3063 ENRIQUE XAVIER RODRIGUEZ CUETO</t>
        </is>
      </c>
      <c r="D15" s="7" t="n"/>
      <c r="E15" s="8" t="n"/>
      <c r="H15" s="9" t="n">
        <v>480.2</v>
      </c>
      <c r="I15" s="10" t="inlineStr">
        <is>
          <t>CÓDIGO QR</t>
        </is>
      </c>
      <c r="J15" s="5" t="inlineStr">
        <is>
          <t>3063 ENRIQUE XAVIER RODRIGUEZ CUETO</t>
        </is>
      </c>
    </row>
    <row r="16">
      <c r="A16" s="11" t="inlineStr">
        <is>
          <t>SAP</t>
        </is>
      </c>
      <c r="B16" s="3" t="n"/>
      <c r="C16" s="3" t="n"/>
      <c r="D16" s="7" t="n"/>
      <c r="E16" s="8" t="n"/>
      <c r="H16" s="9" t="n"/>
      <c r="I16" s="10" t="n"/>
      <c r="J16" s="5" t="n"/>
    </row>
    <row r="17" ht="15.75" customHeight="1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  <c r="D17" s="28" t="n">
        <v>112517565</v>
      </c>
      <c r="E17" s="14" t="n">
        <v>112517748</v>
      </c>
      <c r="H17" s="9" t="n"/>
      <c r="I17" s="10" t="n"/>
      <c r="J17" s="5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02/01/2022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17" t="inlineStr">
        <is>
          <t>NO HUBO CIERRES DE CAJA, DEBIDO A FERIADO POR AÑO NUEVO</t>
        </is>
      </c>
      <c r="B24" s="30" t="n"/>
      <c r="C24" s="30" t="n"/>
    </row>
    <row r="25">
      <c r="A25" s="11" t="inlineStr">
        <is>
          <t>SAP</t>
        </is>
      </c>
      <c r="B25" s="3" t="n"/>
      <c r="C25" s="3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</row>
    <row r="27">
      <c r="A27" s="29" t="n"/>
      <c r="B27" s="29" t="n"/>
      <c r="C27" s="29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03/01/2022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8" t="inlineStr">
        <is>
          <t>Cierre Caja</t>
        </is>
      </c>
      <c r="B31" s="98" t="inlineStr">
        <is>
          <t>Fecha</t>
        </is>
      </c>
      <c r="C31" s="98" t="inlineStr">
        <is>
          <t>Cajero</t>
        </is>
      </c>
      <c r="D31" s="98" t="inlineStr">
        <is>
          <t>Nro Voucher</t>
        </is>
      </c>
      <c r="E31" s="98" t="inlineStr">
        <is>
          <t>Nro Cuenta</t>
        </is>
      </c>
      <c r="F31" s="98" t="inlineStr">
        <is>
          <t>Tipo Ingreso</t>
        </is>
      </c>
      <c r="G31" s="99" t="n"/>
      <c r="H31" s="100" t="n"/>
      <c r="I31" s="98" t="inlineStr">
        <is>
          <t>TIPO DE INGRESO</t>
        </is>
      </c>
      <c r="J31" s="98" t="inlineStr">
        <is>
          <t>Cobrador</t>
        </is>
      </c>
    </row>
    <row r="32">
      <c r="A32" s="101" t="n"/>
      <c r="B32" s="101" t="n"/>
      <c r="C32" s="101" t="n"/>
      <c r="D32" s="101" t="n"/>
      <c r="E32" s="101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101" t="n"/>
      <c r="J32" s="101" t="n"/>
    </row>
    <row r="33">
      <c r="A33" s="5" t="inlineStr">
        <is>
          <t>CCAJ-OR51/1/23</t>
        </is>
      </c>
      <c r="B33" s="6" t="n">
        <v>44929.79733194444</v>
      </c>
      <c r="C33" s="5" t="inlineStr">
        <is>
          <t>3063 ENRIQUE XAVIER RODRIGUEZ CUETO</t>
        </is>
      </c>
      <c r="D33" s="7" t="n"/>
      <c r="E33" s="8" t="n"/>
      <c r="F33" s="9" t="n">
        <v>5660.94</v>
      </c>
      <c r="I33" s="10" t="inlineStr">
        <is>
          <t>EFECTIVO</t>
        </is>
      </c>
      <c r="J33" s="5" t="inlineStr">
        <is>
          <t>3063 ENRIQUE XAVIER RODRIGUEZ CUETO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112521222</v>
      </c>
      <c r="E35" s="14" t="n">
        <v>112521422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04/01/2022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8" t="inlineStr">
        <is>
          <t>Cierre Caja</t>
        </is>
      </c>
      <c r="B40" s="98" t="inlineStr">
        <is>
          <t>Fecha</t>
        </is>
      </c>
      <c r="C40" s="98" t="inlineStr">
        <is>
          <t>Cajero</t>
        </is>
      </c>
      <c r="D40" s="98" t="inlineStr">
        <is>
          <t>Nro Voucher</t>
        </is>
      </c>
      <c r="E40" s="98" t="inlineStr">
        <is>
          <t>Nro Cuenta</t>
        </is>
      </c>
      <c r="F40" s="98" t="inlineStr">
        <is>
          <t>Tipo Ingreso</t>
        </is>
      </c>
      <c r="G40" s="99" t="n"/>
      <c r="H40" s="100" t="n"/>
      <c r="I40" s="98" t="inlineStr">
        <is>
          <t>TIPO DE INGRESO</t>
        </is>
      </c>
      <c r="J40" s="98" t="inlineStr">
        <is>
          <t>Cobrador</t>
        </is>
      </c>
    </row>
    <row r="41">
      <c r="A41" s="101" t="n"/>
      <c r="B41" s="101" t="n"/>
      <c r="C41" s="101" t="n"/>
      <c r="D41" s="101" t="n"/>
      <c r="E41" s="101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101" t="n"/>
      <c r="J41" s="101" t="n"/>
    </row>
    <row r="42">
      <c r="A42" s="5" t="inlineStr">
        <is>
          <t>CCAJ-OR51/2/23</t>
        </is>
      </c>
      <c r="B42" s="6" t="n">
        <v>44930.79292362268</v>
      </c>
      <c r="C42" s="5" t="inlineStr">
        <is>
          <t>3063 ENRIQUE XAVIER RODRIGUEZ CUETO</t>
        </is>
      </c>
      <c r="D42" s="7" t="n"/>
      <c r="E42" s="8" t="n"/>
      <c r="F42" s="9" t="n">
        <v>10339.5</v>
      </c>
      <c r="I42" s="10" t="inlineStr">
        <is>
          <t>EFECTIVO</t>
        </is>
      </c>
      <c r="J42" s="5" t="inlineStr">
        <is>
          <t>3063 ENRIQUE XAVIER RODRIGUEZ CUETO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8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112521223</v>
      </c>
      <c r="E44" s="14" t="n">
        <v>112521423</v>
      </c>
      <c r="H44" s="9" t="n"/>
      <c r="I44" s="10" t="n"/>
      <c r="J44" s="8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05/01/2022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8" t="inlineStr">
        <is>
          <t>Cierre Caja</t>
        </is>
      </c>
      <c r="B49" s="98" t="inlineStr">
        <is>
          <t>Fecha</t>
        </is>
      </c>
      <c r="C49" s="98" t="inlineStr">
        <is>
          <t>Cajero</t>
        </is>
      </c>
      <c r="D49" s="98" t="inlineStr">
        <is>
          <t>Nro Voucher</t>
        </is>
      </c>
      <c r="E49" s="98" t="inlineStr">
        <is>
          <t>Nro Cuenta</t>
        </is>
      </c>
      <c r="F49" s="98" t="inlineStr">
        <is>
          <t>Tipo Ingreso</t>
        </is>
      </c>
      <c r="G49" s="99" t="n"/>
      <c r="H49" s="100" t="n"/>
      <c r="I49" s="98" t="inlineStr">
        <is>
          <t>TIPO DE INGRESO</t>
        </is>
      </c>
      <c r="J49" s="98" t="inlineStr">
        <is>
          <t>Cobrador</t>
        </is>
      </c>
    </row>
    <row r="50">
      <c r="A50" s="101" t="n"/>
      <c r="B50" s="101" t="n"/>
      <c r="C50" s="101" t="n"/>
      <c r="D50" s="101" t="n"/>
      <c r="E50" s="101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101" t="n"/>
      <c r="J50" s="101" t="n"/>
    </row>
    <row r="51">
      <c r="A51" s="5" t="inlineStr">
        <is>
          <t>CCAJ-OR51/3/23</t>
        </is>
      </c>
      <c r="B51" s="6" t="n">
        <v>44931.79028516204</v>
      </c>
      <c r="C51" s="5" t="inlineStr">
        <is>
          <t>3063 ENRIQUE XAVIER RODRIGUEZ CUETO</t>
        </is>
      </c>
      <c r="D51" s="7" t="n"/>
      <c r="E51" s="8" t="n"/>
      <c r="F51" s="9" t="n">
        <v>6691.5</v>
      </c>
      <c r="I51" s="10" t="inlineStr">
        <is>
          <t>EFECTIVO</t>
        </is>
      </c>
      <c r="J51" s="5" t="inlineStr">
        <is>
          <t>3063 ENRIQUE XAVIER RODRIGUEZ CUETO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112546485</v>
      </c>
      <c r="E53" s="14" t="n">
        <v>112556961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06/01/2022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8" t="inlineStr">
        <is>
          <t>Cierre Caja</t>
        </is>
      </c>
      <c r="B58" s="98" t="inlineStr">
        <is>
          <t>Fecha</t>
        </is>
      </c>
      <c r="C58" s="98" t="inlineStr">
        <is>
          <t>Cajero</t>
        </is>
      </c>
      <c r="D58" s="98" t="inlineStr">
        <is>
          <t>Nro Voucher</t>
        </is>
      </c>
      <c r="E58" s="98" t="inlineStr">
        <is>
          <t>Nro Cuenta</t>
        </is>
      </c>
      <c r="F58" s="98" t="inlineStr">
        <is>
          <t>Tipo Ingreso</t>
        </is>
      </c>
      <c r="G58" s="99" t="n"/>
      <c r="H58" s="100" t="n"/>
      <c r="I58" s="98" t="inlineStr">
        <is>
          <t>TIPO DE INGRESO</t>
        </is>
      </c>
      <c r="J58" s="98" t="inlineStr">
        <is>
          <t>Cobrador</t>
        </is>
      </c>
    </row>
    <row r="59">
      <c r="A59" s="101" t="n"/>
      <c r="B59" s="101" t="n"/>
      <c r="C59" s="101" t="n"/>
      <c r="D59" s="101" t="n"/>
      <c r="E59" s="101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101" t="n"/>
      <c r="J59" s="101" t="n"/>
    </row>
    <row r="60">
      <c r="A60" s="5" t="inlineStr">
        <is>
          <t>CCAJ-OR51/4/23</t>
        </is>
      </c>
      <c r="B60" s="6" t="n">
        <v>44932.79638524305</v>
      </c>
      <c r="C60" s="5" t="inlineStr">
        <is>
          <t>3063 ENRIQUE XAVIER RODRIGUEZ CUETO</t>
        </is>
      </c>
      <c r="D60" s="7" t="n"/>
      <c r="E60" s="8" t="n"/>
      <c r="F60" s="9" t="n">
        <v>6179.66</v>
      </c>
      <c r="I60" s="10" t="inlineStr">
        <is>
          <t>EFECTIVO</t>
        </is>
      </c>
      <c r="J60" s="5" t="inlineStr">
        <is>
          <t>3063 ENRIQUE XAVIER RODRIGUEZ CUETO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112546720</v>
      </c>
      <c r="E62" s="14" t="n">
        <v>112556963</v>
      </c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07/01/2022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98" t="inlineStr">
        <is>
          <t>Cierre Caja</t>
        </is>
      </c>
      <c r="B67" s="98" t="inlineStr">
        <is>
          <t>Fecha</t>
        </is>
      </c>
      <c r="C67" s="98" t="inlineStr">
        <is>
          <t>Cajero</t>
        </is>
      </c>
      <c r="D67" s="98" t="inlineStr">
        <is>
          <t>Nro Voucher</t>
        </is>
      </c>
      <c r="E67" s="98" t="inlineStr">
        <is>
          <t>Nro Cuenta</t>
        </is>
      </c>
      <c r="F67" s="98" t="inlineStr">
        <is>
          <t>Tipo Ingreso</t>
        </is>
      </c>
      <c r="G67" s="99" t="n"/>
      <c r="H67" s="100" t="n"/>
      <c r="I67" s="98" t="inlineStr">
        <is>
          <t>TIPO DE INGRESO</t>
        </is>
      </c>
      <c r="J67" s="98" t="inlineStr">
        <is>
          <t>Cobrador</t>
        </is>
      </c>
    </row>
    <row r="68">
      <c r="A68" s="101" t="n"/>
      <c r="B68" s="101" t="n"/>
      <c r="C68" s="101" t="n"/>
      <c r="D68" s="101" t="n"/>
      <c r="E68" s="101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101" t="n"/>
      <c r="J68" s="101" t="n"/>
    </row>
    <row r="69">
      <c r="A69" s="5" t="inlineStr">
        <is>
          <t>CCAJ-OR51/5/23</t>
        </is>
      </c>
      <c r="B69" s="6" t="n">
        <v>44933.54384363426</v>
      </c>
      <c r="C69" s="5" t="inlineStr">
        <is>
          <t>3063 ENRIQUE XAVIER RODRIGUEZ CUETO</t>
        </is>
      </c>
      <c r="D69" s="7" t="n"/>
      <c r="E69" s="8" t="n"/>
      <c r="F69" s="9" t="n">
        <v>4311.19</v>
      </c>
      <c r="I69" s="10" t="inlineStr">
        <is>
          <t>EFECTIVO</t>
        </is>
      </c>
      <c r="J69" s="5" t="inlineStr">
        <is>
          <t>3063 ENRIQUE XAVIER RODRIGUEZ CUETO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112563539</v>
      </c>
      <c r="E71" s="14" t="n">
        <v>112563612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09/01/2022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98" t="inlineStr">
        <is>
          <t>Cierre Caja</t>
        </is>
      </c>
      <c r="B76" s="98" t="inlineStr">
        <is>
          <t>Fecha</t>
        </is>
      </c>
      <c r="C76" s="98" t="inlineStr">
        <is>
          <t>Cajero</t>
        </is>
      </c>
      <c r="D76" s="98" t="inlineStr">
        <is>
          <t>Nro Voucher</t>
        </is>
      </c>
      <c r="E76" s="98" t="inlineStr">
        <is>
          <t>Nro Cuenta</t>
        </is>
      </c>
      <c r="F76" s="98" t="inlineStr">
        <is>
          <t>Tipo Ingreso</t>
        </is>
      </c>
      <c r="G76" s="99" t="n"/>
      <c r="H76" s="100" t="n"/>
      <c r="I76" s="98" t="inlineStr">
        <is>
          <t>TIPO DE INGRESO</t>
        </is>
      </c>
      <c r="J76" s="98" t="inlineStr">
        <is>
          <t>Cobrador</t>
        </is>
      </c>
    </row>
    <row r="77">
      <c r="A77" s="101" t="n"/>
      <c r="B77" s="101" t="n"/>
      <c r="C77" s="101" t="n"/>
      <c r="D77" s="101" t="n"/>
      <c r="E77" s="101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101" t="n"/>
      <c r="J77" s="101" t="n"/>
    </row>
    <row r="78">
      <c r="A78" s="5" t="inlineStr">
        <is>
          <t>CCAJ-OR51/6/23</t>
        </is>
      </c>
      <c r="B78" s="6" t="n">
        <v>44935.7945346412</v>
      </c>
      <c r="C78" s="5" t="inlineStr">
        <is>
          <t>3063 ENRIQUE XAVIER RODRIGUEZ CUETO</t>
        </is>
      </c>
      <c r="D78" s="7" t="n"/>
      <c r="E78" s="8" t="n"/>
      <c r="F78" s="9" t="n">
        <v>7635.01</v>
      </c>
      <c r="I78" s="10" t="inlineStr">
        <is>
          <t>EFECTIVO</t>
        </is>
      </c>
      <c r="J78" s="5" t="inlineStr">
        <is>
          <t>3063 ENRIQUE XAVIER RODRIGUEZ CUETO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47" t="n">
        <v>112584077</v>
      </c>
      <c r="E80" s="14" t="n">
        <v>112584215</v>
      </c>
      <c r="H80" s="9" t="n"/>
      <c r="I80" s="10" t="n"/>
      <c r="J80" s="5" t="n"/>
    </row>
    <row r="81">
      <c r="D81" s="48" t="inlineStr">
        <is>
          <t>REGULARIZACION QUE SE DEJO PENDIENTE PARA TRASLADO DE BOT 5</t>
        </is>
      </c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8" t="inlineStr">
        <is>
          <t>Cierre Caja</t>
        </is>
      </c>
      <c r="B85" s="98" t="inlineStr">
        <is>
          <t>Fecha</t>
        </is>
      </c>
      <c r="C85" s="98" t="inlineStr">
        <is>
          <t>Cajero</t>
        </is>
      </c>
      <c r="D85" s="98" t="inlineStr">
        <is>
          <t>Nro Voucher</t>
        </is>
      </c>
      <c r="E85" s="98" t="inlineStr">
        <is>
          <t>Nro Cuenta</t>
        </is>
      </c>
      <c r="F85" s="98" t="inlineStr">
        <is>
          <t>Tipo Ingreso</t>
        </is>
      </c>
      <c r="G85" s="99" t="n"/>
      <c r="H85" s="100" t="n"/>
      <c r="I85" s="98" t="inlineStr">
        <is>
          <t>TIPO DE INGRESO</t>
        </is>
      </c>
      <c r="J85" s="98" t="inlineStr">
        <is>
          <t>Cobrador</t>
        </is>
      </c>
    </row>
    <row r="86">
      <c r="A86" s="101" t="n"/>
      <c r="B86" s="101" t="n"/>
      <c r="C86" s="101" t="n"/>
      <c r="D86" s="101" t="n"/>
      <c r="E86" s="101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101" t="n"/>
      <c r="J86" s="101" t="n"/>
    </row>
    <row r="87">
      <c r="A87" s="5" t="inlineStr">
        <is>
          <t>CCAJ-OR51/7/23</t>
        </is>
      </c>
      <c r="B87" s="6" t="n">
        <v>44936.79485346065</v>
      </c>
      <c r="C87" s="5" t="inlineStr">
        <is>
          <t>3063 ENRIQUE XAVIER RODRIGUEZ CUETO</t>
        </is>
      </c>
      <c r="D87" s="7" t="n"/>
      <c r="E87" s="8" t="n"/>
      <c r="F87" s="9" t="n">
        <v>7886.89</v>
      </c>
      <c r="I87" s="10" t="inlineStr">
        <is>
          <t>EFECTIVO</t>
        </is>
      </c>
      <c r="J87" s="5" t="inlineStr">
        <is>
          <t>3063 ENRIQUE XAVIER RODRIGUEZ CUETO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5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28" t="n">
        <v>112576500</v>
      </c>
      <c r="E89" s="14" t="n">
        <v>112576674</v>
      </c>
      <c r="H89" s="9" t="n"/>
      <c r="I89" s="10" t="n"/>
      <c r="J89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11/01/2022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8" t="inlineStr">
        <is>
          <t>Cierre Caja</t>
        </is>
      </c>
      <c r="B94" s="98" t="inlineStr">
        <is>
          <t>Fecha</t>
        </is>
      </c>
      <c r="C94" s="98" t="inlineStr">
        <is>
          <t>Cajero</t>
        </is>
      </c>
      <c r="D94" s="98" t="inlineStr">
        <is>
          <t>Nro Voucher</t>
        </is>
      </c>
      <c r="E94" s="98" t="inlineStr">
        <is>
          <t>Nro Cuenta</t>
        </is>
      </c>
      <c r="F94" s="98" t="inlineStr">
        <is>
          <t>Tipo Ingreso</t>
        </is>
      </c>
      <c r="G94" s="99" t="n"/>
      <c r="H94" s="100" t="n"/>
      <c r="I94" s="98" t="inlineStr">
        <is>
          <t>TIPO DE INGRESO</t>
        </is>
      </c>
      <c r="J94" s="98" t="inlineStr">
        <is>
          <t>Cobrador</t>
        </is>
      </c>
    </row>
    <row r="95">
      <c r="A95" s="101" t="n"/>
      <c r="B95" s="101" t="n"/>
      <c r="C95" s="101" t="n"/>
      <c r="D95" s="101" t="n"/>
      <c r="E95" s="101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101" t="n"/>
      <c r="J95" s="101" t="n"/>
    </row>
    <row r="96">
      <c r="A96" s="5" t="inlineStr">
        <is>
          <t>CCAJ-OR51/8/23</t>
        </is>
      </c>
      <c r="B96" s="6" t="n">
        <v>44937.79235125</v>
      </c>
      <c r="C96" s="5" t="inlineStr">
        <is>
          <t>3063 ENRIQUE XAVIER RODRIGUEZ CUETO</t>
        </is>
      </c>
      <c r="D96" s="7" t="n"/>
      <c r="E96" s="8" t="n"/>
      <c r="F96" s="9" t="n">
        <v>6985.28</v>
      </c>
      <c r="I96" s="10" t="inlineStr">
        <is>
          <t>EFECTIVO</t>
        </is>
      </c>
      <c r="J96" s="5" t="inlineStr">
        <is>
          <t>3063 ENRIQUE XAVIER RODRIGUEZ CUETO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H97" s="9" t="n"/>
      <c r="I97" s="10" t="n"/>
      <c r="J97" s="8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28" t="n">
        <v>112584082</v>
      </c>
      <c r="E98" s="14" t="n">
        <v>112584216</v>
      </c>
      <c r="H98" s="9" t="n"/>
      <c r="I98" s="10" t="n"/>
      <c r="J98" s="8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12/01/2022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8" t="inlineStr">
        <is>
          <t>Cierre Caja</t>
        </is>
      </c>
      <c r="B103" s="98" t="inlineStr">
        <is>
          <t>Fecha</t>
        </is>
      </c>
      <c r="C103" s="98" t="inlineStr">
        <is>
          <t>Cajero</t>
        </is>
      </c>
      <c r="D103" s="98" t="inlineStr">
        <is>
          <t>Nro Voucher</t>
        </is>
      </c>
      <c r="E103" s="98" t="inlineStr">
        <is>
          <t>Nro Cuenta</t>
        </is>
      </c>
      <c r="F103" s="98" t="inlineStr">
        <is>
          <t>Tipo Ingreso</t>
        </is>
      </c>
      <c r="G103" s="99" t="n"/>
      <c r="H103" s="100" t="n"/>
      <c r="I103" s="98" t="inlineStr">
        <is>
          <t>TIPO DE INGRESO</t>
        </is>
      </c>
      <c r="J103" s="98" t="inlineStr">
        <is>
          <t>Cobrador</t>
        </is>
      </c>
    </row>
    <row r="104">
      <c r="A104" s="101" t="n"/>
      <c r="B104" s="101" t="n"/>
      <c r="C104" s="101" t="n"/>
      <c r="D104" s="101" t="n"/>
      <c r="E104" s="101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101" t="n"/>
      <c r="J104" s="101" t="n"/>
    </row>
    <row r="105">
      <c r="A105" s="5" t="inlineStr">
        <is>
          <t>CCAJ-OR51/9/23</t>
        </is>
      </c>
      <c r="B105" s="6" t="n">
        <v>44938.79419074074</v>
      </c>
      <c r="C105" s="5" t="inlineStr">
        <is>
          <t>3063 ENRIQUE XAVIER RODRIGUEZ CUETO</t>
        </is>
      </c>
      <c r="D105" s="7" t="n"/>
      <c r="E105" s="8" t="n"/>
      <c r="F105" s="9" t="n">
        <v>5886.11</v>
      </c>
      <c r="I105" s="10" t="inlineStr">
        <is>
          <t>EFECTIVO</t>
        </is>
      </c>
      <c r="J105" s="5" t="inlineStr">
        <is>
          <t>3063 ENRIQUE XAVIER RODRIGUEZ CUETO</t>
        </is>
      </c>
    </row>
    <row r="106">
      <c r="A106" s="5" t="inlineStr">
        <is>
          <t>CCAJ-OR51/9/23</t>
        </is>
      </c>
      <c r="B106" s="6" t="n">
        <v>44938.79419074074</v>
      </c>
      <c r="C106" s="5" t="inlineStr">
        <is>
          <t>3063 ENRIQUE XAVIER RODRIGUEZ CUETO</t>
        </is>
      </c>
      <c r="D106" s="7" t="n"/>
      <c r="E106" s="8" t="n"/>
      <c r="H106" s="9" t="n">
        <v>109</v>
      </c>
      <c r="I106" s="5" t="inlineStr">
        <is>
          <t>TARJETA DE DÉBITO/CRÉDITO</t>
        </is>
      </c>
      <c r="J106" s="5" t="inlineStr">
        <is>
          <t>3063 ENRIQUE XAVIER RODRIGUEZ CUETO</t>
        </is>
      </c>
    </row>
    <row r="107">
      <c r="A107" s="11" t="inlineStr">
        <is>
          <t>SAP</t>
        </is>
      </c>
      <c r="B107" s="3" t="n"/>
      <c r="C107" s="3" t="n"/>
      <c r="D107" s="7" t="n"/>
      <c r="E107" s="8" t="n"/>
      <c r="F107" s="9" t="n"/>
      <c r="I107" s="10" t="n"/>
      <c r="J107" s="8" t="n"/>
    </row>
    <row r="108" ht="15.75" customHeight="1">
      <c r="A108" s="13" t="inlineStr">
        <is>
          <t>FECHA</t>
        </is>
      </c>
      <c r="B108" s="13" t="inlineStr">
        <is>
          <t>CIERRE DE CAJA</t>
        </is>
      </c>
      <c r="C108" s="13" t="inlineStr">
        <is>
          <t>IMPORTE</t>
        </is>
      </c>
      <c r="D108" s="28" t="n">
        <v>112587074</v>
      </c>
      <c r="E108" s="14" t="n">
        <v>112603551</v>
      </c>
      <c r="F108" s="9" t="n"/>
      <c r="I108" s="10" t="n"/>
      <c r="J108" s="8" t="n"/>
    </row>
    <row r="109">
      <c r="A109" s="5" t="n"/>
      <c r="B109" s="6" t="n"/>
      <c r="C109" s="5" t="n"/>
      <c r="D109" s="7" t="n"/>
      <c r="E109" s="8" t="n"/>
      <c r="F109" s="9" t="n"/>
      <c r="I109" s="10" t="n"/>
      <c r="J109" s="8" t="n"/>
    </row>
    <row r="111">
      <c r="A111" s="1" t="inlineStr">
        <is>
          <t>Cierre Caja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3" t="inlineStr">
        <is>
          <t>Del 13/01/2022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98" t="inlineStr">
        <is>
          <t>Cierre Caja</t>
        </is>
      </c>
      <c r="B113" s="98" t="inlineStr">
        <is>
          <t>Fecha</t>
        </is>
      </c>
      <c r="C113" s="98" t="inlineStr">
        <is>
          <t>Cajero</t>
        </is>
      </c>
      <c r="D113" s="98" t="inlineStr">
        <is>
          <t>Nro Voucher</t>
        </is>
      </c>
      <c r="E113" s="98" t="inlineStr">
        <is>
          <t>Nro Cuenta</t>
        </is>
      </c>
      <c r="F113" s="98" t="inlineStr">
        <is>
          <t>Tipo Ingreso</t>
        </is>
      </c>
      <c r="G113" s="99" t="n"/>
      <c r="H113" s="100" t="n"/>
      <c r="I113" s="98" t="inlineStr">
        <is>
          <t>TIPO DE INGRESO</t>
        </is>
      </c>
      <c r="J113" s="98" t="inlineStr">
        <is>
          <t>Cobrador</t>
        </is>
      </c>
    </row>
    <row r="114">
      <c r="A114" s="101" t="n"/>
      <c r="B114" s="101" t="n"/>
      <c r="C114" s="101" t="n"/>
      <c r="D114" s="101" t="n"/>
      <c r="E114" s="101" t="n"/>
      <c r="F114" s="4" t="inlineStr">
        <is>
          <t>EFECTIVO</t>
        </is>
      </c>
      <c r="G114" s="4" t="inlineStr">
        <is>
          <t>CHEQUE</t>
        </is>
      </c>
      <c r="H114" s="4" t="inlineStr">
        <is>
          <t>TRANSFERENCIA</t>
        </is>
      </c>
      <c r="I114" s="101" t="n"/>
      <c r="J114" s="101" t="n"/>
    </row>
    <row r="115">
      <c r="A115" s="5" t="inlineStr">
        <is>
          <t>CCAJ-OR51/10/23</t>
        </is>
      </c>
      <c r="B115" s="6" t="n">
        <v>44939.7946762037</v>
      </c>
      <c r="C115" s="5" t="inlineStr">
        <is>
          <t>3063 ENRIQUE XAVIER RODRIGUEZ CUETO</t>
        </is>
      </c>
      <c r="D115" s="7" t="n"/>
      <c r="E115" s="8" t="n"/>
      <c r="F115" s="9" t="n">
        <v>5964.99</v>
      </c>
      <c r="I115" s="10" t="inlineStr">
        <is>
          <t>EFECTIVO</t>
        </is>
      </c>
      <c r="J115" s="5" t="inlineStr">
        <is>
          <t>3063 ENRIQUE XAVIER RODRIGUEZ CUETO</t>
        </is>
      </c>
    </row>
    <row r="116">
      <c r="A116" s="11" t="inlineStr">
        <is>
          <t>SAP</t>
        </is>
      </c>
      <c r="B116" s="3" t="n"/>
      <c r="C116" s="3" t="n"/>
      <c r="D116" s="7" t="n"/>
      <c r="E116" s="8" t="n"/>
      <c r="H116" s="9" t="n"/>
      <c r="I116" s="5" t="n"/>
      <c r="J116" s="8" t="n"/>
    </row>
    <row r="117" ht="15.75" customHeight="1">
      <c r="A117" s="13" t="inlineStr">
        <is>
          <t>FECHA</t>
        </is>
      </c>
      <c r="B117" s="13" t="inlineStr">
        <is>
          <t>CIERRE DE CAJA</t>
        </is>
      </c>
      <c r="C117" s="13" t="inlineStr">
        <is>
          <t>IMPORTE</t>
        </is>
      </c>
      <c r="D117" s="28" t="n">
        <v>112587078</v>
      </c>
      <c r="E117" s="14" t="n">
        <v>112587241</v>
      </c>
      <c r="H117" s="9" t="n"/>
      <c r="I117" s="5" t="n"/>
      <c r="J117" s="8" t="n"/>
    </row>
    <row r="118">
      <c r="A118" s="5" t="n"/>
      <c r="B118" s="6" t="n"/>
      <c r="C118" s="5" t="n"/>
      <c r="D118" s="7" t="n"/>
      <c r="E118" s="8" t="n"/>
      <c r="H118" s="9" t="n"/>
      <c r="I118" s="5" t="n"/>
      <c r="J118" s="8" t="n"/>
    </row>
    <row r="119">
      <c r="A119" s="5" t="n"/>
      <c r="B119" s="6" t="n"/>
      <c r="C119" s="5" t="n"/>
      <c r="D119" s="7" t="n"/>
      <c r="E119" s="8" t="n"/>
      <c r="H119" s="9" t="n"/>
      <c r="I119" s="5" t="n"/>
      <c r="J119" s="8" t="n"/>
    </row>
    <row r="120">
      <c r="A120" s="1" t="inlineStr">
        <is>
          <t>Cierre Caja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3" t="inlineStr">
        <is>
          <t>Del 14/01/2022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98" t="inlineStr">
        <is>
          <t>Cierre Caja</t>
        </is>
      </c>
      <c r="B122" s="98" t="inlineStr">
        <is>
          <t>Fecha</t>
        </is>
      </c>
      <c r="C122" s="98" t="inlineStr">
        <is>
          <t>Cajero</t>
        </is>
      </c>
      <c r="D122" s="98" t="inlineStr">
        <is>
          <t>Nro Voucher</t>
        </is>
      </c>
      <c r="E122" s="98" t="inlineStr">
        <is>
          <t>Nro Cuenta</t>
        </is>
      </c>
      <c r="F122" s="98" t="inlineStr">
        <is>
          <t>Tipo Ingreso</t>
        </is>
      </c>
      <c r="G122" s="99" t="n"/>
      <c r="H122" s="100" t="n"/>
      <c r="I122" s="98" t="inlineStr">
        <is>
          <t>TIPO DE INGRESO</t>
        </is>
      </c>
      <c r="J122" s="98" t="inlineStr">
        <is>
          <t>Cobrador</t>
        </is>
      </c>
    </row>
    <row r="123">
      <c r="A123" s="101" t="n"/>
      <c r="B123" s="101" t="n"/>
      <c r="C123" s="101" t="n"/>
      <c r="D123" s="101" t="n"/>
      <c r="E123" s="101" t="n"/>
      <c r="F123" s="4" t="inlineStr">
        <is>
          <t>EFECTIVO</t>
        </is>
      </c>
      <c r="G123" s="4" t="inlineStr">
        <is>
          <t>CHEQUE</t>
        </is>
      </c>
      <c r="H123" s="4" t="inlineStr">
        <is>
          <t>TRANSFERENCIA</t>
        </is>
      </c>
      <c r="I123" s="101" t="n"/>
      <c r="J123" s="101" t="n"/>
    </row>
    <row r="124">
      <c r="A124" s="5" t="inlineStr">
        <is>
          <t>CCAJ-OR51/11/23</t>
        </is>
      </c>
      <c r="B124" s="6" t="n">
        <v>44940.57244956018</v>
      </c>
      <c r="C124" s="5" t="inlineStr">
        <is>
          <t>3063 ENRIQUE XAVIER RODRIGUEZ CUETO</t>
        </is>
      </c>
      <c r="D124" s="7" t="n"/>
      <c r="E124" s="8" t="n"/>
      <c r="F124" s="9" t="n">
        <v>4617.74</v>
      </c>
      <c r="I124" s="10" t="inlineStr">
        <is>
          <t>EFECTIVO</t>
        </is>
      </c>
      <c r="J124" s="5" t="inlineStr">
        <is>
          <t>3063 ENRIQUE XAVIER RODRIGUEZ CUETO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5" t="n"/>
      <c r="J125" s="8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28" t="n">
        <v>112603330</v>
      </c>
      <c r="E126" s="14" t="n">
        <v>112603548</v>
      </c>
      <c r="H126" s="9" t="n"/>
      <c r="I126" s="5" t="n"/>
      <c r="J126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16/01/2022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98" t="inlineStr">
        <is>
          <t>Cierre Caja</t>
        </is>
      </c>
      <c r="B131" s="98" t="inlineStr">
        <is>
          <t>Fecha</t>
        </is>
      </c>
      <c r="C131" s="98" t="inlineStr">
        <is>
          <t>Cajero</t>
        </is>
      </c>
      <c r="D131" s="98" t="inlineStr">
        <is>
          <t>Nro Voucher</t>
        </is>
      </c>
      <c r="E131" s="98" t="inlineStr">
        <is>
          <t>Nro Cuenta</t>
        </is>
      </c>
      <c r="F131" s="98" t="inlineStr">
        <is>
          <t>Tipo Ingreso</t>
        </is>
      </c>
      <c r="G131" s="99" t="n"/>
      <c r="H131" s="100" t="n"/>
      <c r="I131" s="98" t="inlineStr">
        <is>
          <t>TIPO DE INGRESO</t>
        </is>
      </c>
      <c r="J131" s="98" t="inlineStr">
        <is>
          <t>Cobrador</t>
        </is>
      </c>
    </row>
    <row r="132">
      <c r="A132" s="101" t="n"/>
      <c r="B132" s="101" t="n"/>
      <c r="C132" s="101" t="n"/>
      <c r="D132" s="101" t="n"/>
      <c r="E132" s="101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101" t="n"/>
      <c r="J132" s="101" t="n"/>
    </row>
    <row r="133">
      <c r="A133" s="5" t="inlineStr">
        <is>
          <t>CCAJ-OR51/12/23</t>
        </is>
      </c>
      <c r="B133" s="6" t="n">
        <v>44942.80308958334</v>
      </c>
      <c r="C133" s="5" t="inlineStr">
        <is>
          <t>3063 ENRIQUE XAVIER RODRIGUEZ CUETO</t>
        </is>
      </c>
      <c r="D133" s="7" t="n"/>
      <c r="E133" s="8" t="n"/>
      <c r="F133" s="9" t="n">
        <v>4514.37</v>
      </c>
      <c r="I133" s="10" t="inlineStr">
        <is>
          <t>EFECTIVO</t>
        </is>
      </c>
      <c r="J133" s="5" t="inlineStr">
        <is>
          <t>3063 ENRIQUE XAVIER RODRIGUEZ CUETO</t>
        </is>
      </c>
    </row>
    <row r="134">
      <c r="A134" s="11" t="inlineStr">
        <is>
          <t>SAP</t>
        </is>
      </c>
      <c r="B134" s="3" t="n"/>
      <c r="C134" s="3" t="n"/>
      <c r="D134" s="7" t="n"/>
      <c r="E134" s="8" t="n"/>
      <c r="H134" s="9" t="n"/>
      <c r="I134" s="10" t="n"/>
      <c r="J134" s="5" t="n"/>
    </row>
    <row r="135" ht="15.75" customHeight="1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28" t="n">
        <v>112617206</v>
      </c>
      <c r="E135" s="14" t="n">
        <v>112617446</v>
      </c>
      <c r="H135" s="9" t="n"/>
      <c r="I135" s="10" t="n"/>
      <c r="J135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17/01/2022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98" t="inlineStr">
        <is>
          <t>Cierre Caja</t>
        </is>
      </c>
      <c r="B140" s="98" t="inlineStr">
        <is>
          <t>Fecha</t>
        </is>
      </c>
      <c r="C140" s="98" t="inlineStr">
        <is>
          <t>Cajero</t>
        </is>
      </c>
      <c r="D140" s="98" t="inlineStr">
        <is>
          <t>Nro Voucher</t>
        </is>
      </c>
      <c r="E140" s="98" t="inlineStr">
        <is>
          <t>Nro Cuenta</t>
        </is>
      </c>
      <c r="F140" s="98" t="inlineStr">
        <is>
          <t>Tipo Ingreso</t>
        </is>
      </c>
      <c r="G140" s="99" t="n"/>
      <c r="H140" s="100" t="n"/>
      <c r="I140" s="98" t="inlineStr">
        <is>
          <t>TIPO DE INGRESO</t>
        </is>
      </c>
      <c r="J140" s="98" t="inlineStr">
        <is>
          <t>Cobrador</t>
        </is>
      </c>
    </row>
    <row r="141">
      <c r="A141" s="101" t="n"/>
      <c r="B141" s="101" t="n"/>
      <c r="C141" s="101" t="n"/>
      <c r="D141" s="101" t="n"/>
      <c r="E141" s="101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101" t="n"/>
      <c r="J141" s="101" t="n"/>
    </row>
    <row r="142">
      <c r="A142" s="5" t="inlineStr">
        <is>
          <t>CCAJ-OR51/13/23</t>
        </is>
      </c>
      <c r="B142" s="6" t="n">
        <v>44943.79371815972</v>
      </c>
      <c r="C142" s="5" t="inlineStr">
        <is>
          <t>3063 ENRIQUE XAVIER RODRIGUEZ CUETO</t>
        </is>
      </c>
      <c r="D142" s="7" t="n"/>
      <c r="E142" s="8" t="n"/>
      <c r="F142" s="9" t="n">
        <v>6378.04</v>
      </c>
      <c r="I142" s="10" t="inlineStr">
        <is>
          <t>EFECTIVO</t>
        </is>
      </c>
      <c r="J142" s="5" t="inlineStr">
        <is>
          <t>3063 ENRIQUE XAVIER RODRIGUEZ CUETO</t>
        </is>
      </c>
    </row>
    <row r="143">
      <c r="A143" s="5" t="inlineStr">
        <is>
          <t>CCAJ-OR51/13/23</t>
        </is>
      </c>
      <c r="B143" s="6" t="n">
        <v>44943.79371815972</v>
      </c>
      <c r="C143" s="5" t="inlineStr">
        <is>
          <t>3063 ENRIQUE XAVIER RODRIGUEZ CUETO</t>
        </is>
      </c>
      <c r="D143" s="7" t="n"/>
      <c r="E143" s="8" t="n"/>
      <c r="H143" s="9" t="n">
        <v>454.54</v>
      </c>
      <c r="I143" s="10" t="inlineStr">
        <is>
          <t>CÓDIGO QR</t>
        </is>
      </c>
      <c r="J143" s="5" t="inlineStr">
        <is>
          <t>3063 ENRIQUE XAVIER RODRIGUEZ CUETO</t>
        </is>
      </c>
    </row>
    <row r="144">
      <c r="A144" s="11" t="inlineStr">
        <is>
          <t>SAP</t>
        </is>
      </c>
      <c r="B144" s="3" t="n"/>
      <c r="C144" s="3" t="n"/>
      <c r="D144" s="7" t="n"/>
      <c r="E144" s="8" t="n"/>
      <c r="G144" s="9" t="n"/>
      <c r="I144" s="10" t="n"/>
      <c r="J144" s="5" t="n"/>
    </row>
    <row r="145" ht="15.75" customHeight="1">
      <c r="A145" s="13" t="inlineStr">
        <is>
          <t>FECHA</t>
        </is>
      </c>
      <c r="B145" s="13" t="inlineStr">
        <is>
          <t>CIERRE DE CAJA</t>
        </is>
      </c>
      <c r="C145" s="13" t="inlineStr">
        <is>
          <t>IMPORTE</t>
        </is>
      </c>
      <c r="D145" s="28" t="n">
        <v>112617210</v>
      </c>
      <c r="E145" s="14" t="n">
        <v>112617447</v>
      </c>
      <c r="G145" s="9" t="n"/>
      <c r="I145" s="10" t="n"/>
      <c r="J145" s="5" t="n"/>
    </row>
    <row r="148">
      <c r="A148" s="1" t="inlineStr">
        <is>
          <t>Cierre Caja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3" t="inlineStr">
        <is>
          <t>Del 18/01/2022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98" t="inlineStr">
        <is>
          <t>Cierre Caja</t>
        </is>
      </c>
      <c r="B150" s="98" t="inlineStr">
        <is>
          <t>Fecha</t>
        </is>
      </c>
      <c r="C150" s="98" t="inlineStr">
        <is>
          <t>Cajero</t>
        </is>
      </c>
      <c r="D150" s="98" t="inlineStr">
        <is>
          <t>Nro Voucher</t>
        </is>
      </c>
      <c r="E150" s="98" t="inlineStr">
        <is>
          <t>Nro Cuenta</t>
        </is>
      </c>
      <c r="F150" s="98" t="inlineStr">
        <is>
          <t>Tipo Ingreso</t>
        </is>
      </c>
      <c r="G150" s="99" t="n"/>
      <c r="H150" s="100" t="n"/>
      <c r="I150" s="98" t="inlineStr">
        <is>
          <t>TIPO DE INGRESO</t>
        </is>
      </c>
      <c r="J150" s="98" t="inlineStr">
        <is>
          <t>Cobrador</t>
        </is>
      </c>
    </row>
    <row r="151">
      <c r="A151" s="101" t="n"/>
      <c r="B151" s="101" t="n"/>
      <c r="C151" s="101" t="n"/>
      <c r="D151" s="101" t="n"/>
      <c r="E151" s="101" t="n"/>
      <c r="F151" s="4" t="inlineStr">
        <is>
          <t>EFECTIVO</t>
        </is>
      </c>
      <c r="G151" s="4" t="inlineStr">
        <is>
          <t>CHEQUE</t>
        </is>
      </c>
      <c r="H151" s="4" t="inlineStr">
        <is>
          <t>TRANSFERENCIA</t>
        </is>
      </c>
      <c r="I151" s="101" t="n"/>
      <c r="J151" s="101" t="n"/>
    </row>
    <row r="152">
      <c r="A152" s="5" t="inlineStr">
        <is>
          <t>CCAJ-OR51/14/23</t>
        </is>
      </c>
      <c r="B152" s="6" t="n">
        <v>44944.79349478009</v>
      </c>
      <c r="C152" s="5" t="inlineStr">
        <is>
          <t>3063 ENRIQUE XAVIER RODRIGUEZ CUETO</t>
        </is>
      </c>
      <c r="D152" s="7" t="n"/>
      <c r="E152" s="8" t="n"/>
      <c r="F152" s="9" t="n">
        <v>9797.74</v>
      </c>
      <c r="I152" s="10" t="inlineStr">
        <is>
          <t>EFECTIVO</t>
        </is>
      </c>
      <c r="J152" s="5" t="inlineStr">
        <is>
          <t>3063 ENRIQUE XAVIER RODRIGUEZ CUETO</t>
        </is>
      </c>
    </row>
    <row r="153">
      <c r="A153" s="11" t="inlineStr">
        <is>
          <t>SAP</t>
        </is>
      </c>
      <c r="B153" s="3" t="n"/>
      <c r="C153" s="3" t="n"/>
      <c r="D153" s="7" t="n"/>
      <c r="E153" s="8" t="n"/>
      <c r="F153" s="9" t="n"/>
      <c r="I153" s="10" t="n"/>
      <c r="J153" s="5" t="n"/>
    </row>
    <row r="154" ht="15.75" customHeight="1">
      <c r="A154" s="13" t="inlineStr">
        <is>
          <t>FECHA</t>
        </is>
      </c>
      <c r="B154" s="13" t="inlineStr">
        <is>
          <t>CIERRE DE CAJA</t>
        </is>
      </c>
      <c r="C154" s="13" t="inlineStr">
        <is>
          <t>IMPORTE</t>
        </is>
      </c>
      <c r="D154" s="59" t="n">
        <v>112624933</v>
      </c>
      <c r="E154" s="14" t="n">
        <v>112625177</v>
      </c>
      <c r="F154" s="9" t="n"/>
      <c r="I154" s="10" t="n"/>
      <c r="J154" s="5" t="n"/>
    </row>
    <row r="155">
      <c r="D155" s="61" t="inlineStr">
        <is>
          <t>BOOT</t>
        </is>
      </c>
    </row>
    <row r="157">
      <c r="A157" s="1" t="inlineStr">
        <is>
          <t>Cierre Caja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3" t="inlineStr">
        <is>
          <t>Del 19/01/2022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98" t="inlineStr">
        <is>
          <t>Cierre Caja</t>
        </is>
      </c>
      <c r="B159" s="98" t="inlineStr">
        <is>
          <t>Fecha</t>
        </is>
      </c>
      <c r="C159" s="98" t="inlineStr">
        <is>
          <t>Cajero</t>
        </is>
      </c>
      <c r="D159" s="98" t="inlineStr">
        <is>
          <t>Nro Voucher</t>
        </is>
      </c>
      <c r="E159" s="98" t="inlineStr">
        <is>
          <t>Nro Cuenta</t>
        </is>
      </c>
      <c r="F159" s="98" t="inlineStr">
        <is>
          <t>Tipo Ingreso</t>
        </is>
      </c>
      <c r="G159" s="99" t="n"/>
      <c r="H159" s="100" t="n"/>
      <c r="I159" s="98" t="inlineStr">
        <is>
          <t>TIPO DE INGRESO</t>
        </is>
      </c>
      <c r="J159" s="98" t="inlineStr">
        <is>
          <t>Cobrador</t>
        </is>
      </c>
    </row>
    <row r="160">
      <c r="A160" s="101" t="n"/>
      <c r="B160" s="101" t="n"/>
      <c r="C160" s="101" t="n"/>
      <c r="D160" s="101" t="n"/>
      <c r="E160" s="101" t="n"/>
      <c r="F160" s="4" t="inlineStr">
        <is>
          <t>EFECTIVO</t>
        </is>
      </c>
      <c r="G160" s="4" t="inlineStr">
        <is>
          <t>CHEQUE</t>
        </is>
      </c>
      <c r="H160" s="4" t="inlineStr">
        <is>
          <t>TRANSFERENCIA</t>
        </is>
      </c>
      <c r="I160" s="101" t="n"/>
      <c r="J160" s="101" t="n"/>
    </row>
    <row r="161">
      <c r="A161" s="5" t="inlineStr">
        <is>
          <t>CCAJ-OR51/15/23</t>
        </is>
      </c>
      <c r="B161" s="6" t="n">
        <v>44945.79858446759</v>
      </c>
      <c r="C161" s="5" t="inlineStr">
        <is>
          <t>3063 ENRIQUE XAVIER RODRIGUEZ CUETO</t>
        </is>
      </c>
      <c r="D161" s="7" t="n"/>
      <c r="E161" s="8" t="n"/>
      <c r="F161" s="9" t="n">
        <v>7792.32</v>
      </c>
      <c r="I161" s="10" t="inlineStr">
        <is>
          <t>EFECTIVO</t>
        </is>
      </c>
      <c r="J161" s="5" t="inlineStr">
        <is>
          <t>3063 ENRIQUE XAVIER RODRIGUEZ CUETO</t>
        </is>
      </c>
    </row>
    <row r="162">
      <c r="A162" s="5" t="inlineStr">
        <is>
          <t>CCAJ-OR51/15/23</t>
        </is>
      </c>
      <c r="B162" s="6" t="n">
        <v>44945.79858446759</v>
      </c>
      <c r="C162" s="5" t="inlineStr">
        <is>
          <t>3063 ENRIQUE XAVIER RODRIGUEZ CUETO</t>
        </is>
      </c>
      <c r="D162" s="7" t="n"/>
      <c r="E162" s="8" t="n"/>
      <c r="H162" s="9" t="n">
        <v>313.4</v>
      </c>
      <c r="I162" s="5" t="inlineStr">
        <is>
          <t>TARJETA DE DÉBITO/CRÉDITO</t>
        </is>
      </c>
      <c r="J162" s="5" t="inlineStr">
        <is>
          <t>3063 ENRIQUE XAVIER RODRIGUEZ CUETO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10" t="n"/>
      <c r="J163" s="5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59" t="n">
        <v>112626656</v>
      </c>
      <c r="E164" s="14" t="n">
        <v>112636362</v>
      </c>
      <c r="H164" s="9" t="n"/>
      <c r="I164" s="10" t="n"/>
      <c r="J164" s="5" t="n"/>
    </row>
    <row r="165">
      <c r="D165" s="61" t="inlineStr">
        <is>
          <t>BOOT</t>
        </is>
      </c>
    </row>
    <row r="167">
      <c r="A167" s="1" t="inlineStr">
        <is>
          <t>Cierre Caja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3" t="inlineStr">
        <is>
          <t>Del 20/01/2023</t>
        </is>
      </c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98" t="inlineStr">
        <is>
          <t>Cierre Caja</t>
        </is>
      </c>
      <c r="B169" s="98" t="inlineStr">
        <is>
          <t>Fecha</t>
        </is>
      </c>
      <c r="C169" s="98" t="inlineStr">
        <is>
          <t>Cajero</t>
        </is>
      </c>
      <c r="D169" s="98" t="inlineStr">
        <is>
          <t>Nro Voucher</t>
        </is>
      </c>
      <c r="E169" s="98" t="inlineStr">
        <is>
          <t>Nro Cuenta</t>
        </is>
      </c>
      <c r="F169" s="98" t="inlineStr">
        <is>
          <t>Tipo Ingreso</t>
        </is>
      </c>
      <c r="G169" s="99" t="n"/>
      <c r="H169" s="100" t="n"/>
      <c r="I169" s="98" t="inlineStr">
        <is>
          <t>TIPO DE INGRESO</t>
        </is>
      </c>
      <c r="J169" s="98" t="inlineStr">
        <is>
          <t>Cobrador</t>
        </is>
      </c>
    </row>
    <row r="170">
      <c r="A170" s="101" t="n"/>
      <c r="B170" s="101" t="n"/>
      <c r="C170" s="101" t="n"/>
      <c r="D170" s="101" t="n"/>
      <c r="E170" s="101" t="n"/>
      <c r="F170" s="4" t="inlineStr">
        <is>
          <t>EFECTIVO</t>
        </is>
      </c>
      <c r="G170" s="4" t="inlineStr">
        <is>
          <t>CHEQUE</t>
        </is>
      </c>
      <c r="H170" s="4" t="inlineStr">
        <is>
          <t>TRANSFERENCIA</t>
        </is>
      </c>
      <c r="I170" s="101" t="n"/>
      <c r="J170" s="101" t="n"/>
    </row>
    <row r="171">
      <c r="A171" s="5" t="inlineStr">
        <is>
          <t>CCAJ-OR51/16/23</t>
        </is>
      </c>
      <c r="B171" s="6" t="n">
        <v>44946.79727400463</v>
      </c>
      <c r="C171" s="5" t="inlineStr">
        <is>
          <t>3063 ENRIQUE XAVIER RODRIGUEZ CUETO</t>
        </is>
      </c>
      <c r="D171" s="7" t="n"/>
      <c r="E171" s="8" t="n"/>
      <c r="F171" s="9" t="n">
        <v>6726.85</v>
      </c>
      <c r="I171" s="10" t="inlineStr">
        <is>
          <t>EFECTIVO</t>
        </is>
      </c>
      <c r="J171" s="5" t="inlineStr">
        <is>
          <t>3063 ENRIQUE XAVIER RODRIGUEZ CUETO</t>
        </is>
      </c>
    </row>
    <row r="172">
      <c r="A172" s="11" t="inlineStr">
        <is>
          <t>SAP</t>
        </is>
      </c>
      <c r="B172" s="3" t="n"/>
      <c r="C172" s="3" t="n"/>
      <c r="D172" s="10" t="n"/>
      <c r="E172" s="8" t="n"/>
      <c r="H172" s="9" t="n"/>
      <c r="I172" s="10" t="n"/>
      <c r="J172" s="5" t="n"/>
    </row>
    <row r="173" ht="15.75" customHeight="1">
      <c r="A173" s="13" t="inlineStr">
        <is>
          <t>FECHA</t>
        </is>
      </c>
      <c r="B173" s="13" t="inlineStr">
        <is>
          <t>CIERRE DE CAJA</t>
        </is>
      </c>
      <c r="C173" s="13" t="inlineStr">
        <is>
          <t>IMPORTE</t>
        </is>
      </c>
      <c r="D173" s="28" t="n">
        <v>112633242</v>
      </c>
      <c r="E173" s="14" t="n">
        <v>112636363</v>
      </c>
      <c r="H173" s="9" t="n"/>
      <c r="I173" s="10" t="n"/>
      <c r="J173" s="5" t="n"/>
    </row>
    <row r="174">
      <c r="A174" s="5" t="n"/>
      <c r="B174" s="6" t="n"/>
      <c r="C174" s="5" t="n"/>
      <c r="D174" s="7" t="n"/>
      <c r="E174" s="8" t="n"/>
      <c r="H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H175" s="9" t="n"/>
      <c r="I175" s="10" t="n"/>
      <c r="J175" s="5" t="n"/>
    </row>
    <row r="176">
      <c r="A176" s="1" t="inlineStr">
        <is>
          <t>Cierre Caja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3" t="inlineStr">
        <is>
          <t>Del 21/01/2023</t>
        </is>
      </c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98" t="inlineStr">
        <is>
          <t>Cierre Caja</t>
        </is>
      </c>
      <c r="B178" s="98" t="inlineStr">
        <is>
          <t>Fecha</t>
        </is>
      </c>
      <c r="C178" s="98" t="inlineStr">
        <is>
          <t>Cajero</t>
        </is>
      </c>
      <c r="D178" s="98" t="inlineStr">
        <is>
          <t>Nro Voucher</t>
        </is>
      </c>
      <c r="E178" s="98" t="inlineStr">
        <is>
          <t>Nro Cuenta</t>
        </is>
      </c>
      <c r="F178" s="98" t="inlineStr">
        <is>
          <t>Tipo Ingreso</t>
        </is>
      </c>
      <c r="G178" s="99" t="n"/>
      <c r="H178" s="100" t="n"/>
      <c r="I178" s="98" t="inlineStr">
        <is>
          <t>TIPO DE INGRESO</t>
        </is>
      </c>
      <c r="J178" s="98" t="inlineStr">
        <is>
          <t>Cobrador</t>
        </is>
      </c>
    </row>
    <row r="179">
      <c r="A179" s="101" t="n"/>
      <c r="B179" s="101" t="n"/>
      <c r="C179" s="101" t="n"/>
      <c r="D179" s="101" t="n"/>
      <c r="E179" s="101" t="n"/>
      <c r="F179" s="4" t="inlineStr">
        <is>
          <t>EFECTIVO</t>
        </is>
      </c>
      <c r="G179" s="4" t="inlineStr">
        <is>
          <t>CHEQUE</t>
        </is>
      </c>
      <c r="H179" s="4" t="inlineStr">
        <is>
          <t>TRANSFERENCIA</t>
        </is>
      </c>
      <c r="I179" s="101" t="n"/>
      <c r="J179" s="101" t="n"/>
    </row>
    <row r="180">
      <c r="A180" s="5" t="inlineStr">
        <is>
          <t>CCAJ-OR51/17/23</t>
        </is>
      </c>
      <c r="B180" s="6" t="n">
        <v>44947.54907783565</v>
      </c>
      <c r="C180" s="5" t="inlineStr">
        <is>
          <t>3063 ENRIQUE XAVIER RODRIGUEZ CUETO</t>
        </is>
      </c>
      <c r="D180" s="7" t="n"/>
      <c r="E180" s="8" t="n"/>
      <c r="F180" s="9" t="n">
        <v>3194.7</v>
      </c>
      <c r="I180" s="10" t="inlineStr">
        <is>
          <t>EFECTIVO</t>
        </is>
      </c>
      <c r="J180" s="5" t="inlineStr">
        <is>
          <t>3063 ENRIQUE XAVIER RODRIGUEZ CUETO</t>
        </is>
      </c>
    </row>
    <row r="181">
      <c r="A181" s="5" t="inlineStr">
        <is>
          <t>CCAJ-OR51/17/23</t>
        </is>
      </c>
      <c r="B181" s="6" t="n">
        <v>44947.54907783565</v>
      </c>
      <c r="C181" s="5" t="inlineStr">
        <is>
          <t>3063 ENRIQUE XAVIER RODRIGUEZ CUETO</t>
        </is>
      </c>
      <c r="D181" s="7" t="n"/>
      <c r="E181" s="8" t="n"/>
      <c r="H181" s="9" t="n">
        <v>47.3</v>
      </c>
      <c r="I181" s="5" t="inlineStr">
        <is>
          <t>TARJETA DE DÉBITO/CRÉDITO</t>
        </is>
      </c>
      <c r="J181" s="5" t="inlineStr">
        <is>
          <t>3063 ENRIQUE XAVIER RODRIGUEZ CUETO</t>
        </is>
      </c>
    </row>
    <row r="182">
      <c r="A182" s="11" t="inlineStr">
        <is>
          <t>SAP</t>
        </is>
      </c>
      <c r="B182" s="3" t="n"/>
      <c r="C182" s="3" t="n"/>
      <c r="D182" s="10" t="n"/>
      <c r="E182" s="8" t="n"/>
      <c r="H182" s="9" t="n"/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69" t="n">
        <v>112644381</v>
      </c>
      <c r="E183" s="14" t="n">
        <v>112644461</v>
      </c>
      <c r="H183" s="9" t="n"/>
      <c r="I183" s="10" t="n"/>
      <c r="J183" s="5" t="n"/>
    </row>
    <row r="184">
      <c r="D184" s="35" t="inlineStr">
        <is>
          <t>BOOT</t>
        </is>
      </c>
    </row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23/01/2023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8" t="inlineStr">
        <is>
          <t>Cierre Caja</t>
        </is>
      </c>
      <c r="B188" s="98" t="inlineStr">
        <is>
          <t>Fecha</t>
        </is>
      </c>
      <c r="C188" s="98" t="inlineStr">
        <is>
          <t>Cajero</t>
        </is>
      </c>
      <c r="D188" s="98" t="inlineStr">
        <is>
          <t>Nro Voucher</t>
        </is>
      </c>
      <c r="E188" s="98" t="inlineStr">
        <is>
          <t>Nro Cuenta</t>
        </is>
      </c>
      <c r="F188" s="98" t="inlineStr">
        <is>
          <t>Tipo Ingreso</t>
        </is>
      </c>
      <c r="G188" s="99" t="n"/>
      <c r="H188" s="100" t="n"/>
      <c r="I188" s="98" t="inlineStr">
        <is>
          <t>TIPO DE INGRESO</t>
        </is>
      </c>
      <c r="J188" s="98" t="inlineStr">
        <is>
          <t>Cobrador</t>
        </is>
      </c>
    </row>
    <row r="189">
      <c r="A189" s="101" t="n"/>
      <c r="B189" s="101" t="n"/>
      <c r="C189" s="101" t="n"/>
      <c r="D189" s="101" t="n"/>
      <c r="E189" s="101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101" t="n"/>
      <c r="J189" s="101" t="n"/>
    </row>
    <row r="190">
      <c r="A190" s="40" t="inlineStr">
        <is>
          <t>NO HUBO CIERRES DE CAJA DEBIDO A FERIADO NACIONAL POR EL DIA DEL ESTADO PLURINACIONAL</t>
        </is>
      </c>
      <c r="B190" s="41" t="n"/>
      <c r="C190" s="42" t="n"/>
      <c r="D190" s="70" t="n"/>
      <c r="E190" s="71" t="n"/>
      <c r="F190" s="9" t="n"/>
      <c r="I190" s="10" t="n"/>
      <c r="J190" s="5" t="n"/>
    </row>
    <row r="191">
      <c r="A191" s="11" t="inlineStr">
        <is>
          <t>SAP</t>
        </is>
      </c>
      <c r="B191" s="3" t="n"/>
      <c r="C191" s="3" t="n"/>
      <c r="D191" s="7" t="n"/>
      <c r="E191" s="8" t="n"/>
      <c r="H191" s="9" t="n"/>
      <c r="I191" s="10" t="n"/>
      <c r="J191" s="5" t="n"/>
    </row>
    <row r="192" ht="15.75" customHeight="1">
      <c r="A192" s="13" t="inlineStr">
        <is>
          <t>FECHA</t>
        </is>
      </c>
      <c r="B192" s="13" t="inlineStr">
        <is>
          <t>CIERRE DE CAJA</t>
        </is>
      </c>
      <c r="C192" s="13" t="inlineStr">
        <is>
          <t>IMPORTE</t>
        </is>
      </c>
      <c r="D192" s="28" t="n"/>
      <c r="E192" s="14" t="n"/>
      <c r="H192" s="9" t="n"/>
      <c r="I192" s="10" t="n"/>
      <c r="J192" s="5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24/01/2023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98" t="inlineStr">
        <is>
          <t>Cierre Caja</t>
        </is>
      </c>
      <c r="B197" s="98" t="inlineStr">
        <is>
          <t>Fecha</t>
        </is>
      </c>
      <c r="C197" s="98" t="inlineStr">
        <is>
          <t>Cajero</t>
        </is>
      </c>
      <c r="D197" s="98" t="inlineStr">
        <is>
          <t>Nro Voucher</t>
        </is>
      </c>
      <c r="E197" s="98" t="inlineStr">
        <is>
          <t>Nro Cuenta</t>
        </is>
      </c>
      <c r="F197" s="98" t="inlineStr">
        <is>
          <t>Tipo Ingreso</t>
        </is>
      </c>
      <c r="G197" s="99" t="n"/>
      <c r="H197" s="100" t="n"/>
      <c r="I197" s="98" t="inlineStr">
        <is>
          <t>TIPO DE INGRESO</t>
        </is>
      </c>
      <c r="J197" s="98" t="inlineStr">
        <is>
          <t>Cobrador</t>
        </is>
      </c>
    </row>
    <row r="198">
      <c r="A198" s="101" t="n"/>
      <c r="B198" s="101" t="n"/>
      <c r="C198" s="101" t="n"/>
      <c r="D198" s="101" t="n"/>
      <c r="E198" s="101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101" t="n"/>
      <c r="J198" s="101" t="n"/>
    </row>
    <row r="199">
      <c r="A199" s="5" t="inlineStr">
        <is>
          <t>CCAJ-OR51/18/23</t>
        </is>
      </c>
      <c r="B199" s="6" t="n">
        <v>44950.79911869213</v>
      </c>
      <c r="C199" s="5" t="inlineStr">
        <is>
          <t>3063 ENRIQUE XAVIER RODRIGUEZ CUETO</t>
        </is>
      </c>
      <c r="D199" s="7" t="n"/>
      <c r="E199" s="8" t="n"/>
      <c r="F199" s="9" t="n">
        <v>4582.83</v>
      </c>
      <c r="I199" s="10" t="inlineStr">
        <is>
          <t>EFECTIVO</t>
        </is>
      </c>
      <c r="J199" s="5" t="inlineStr">
        <is>
          <t>3063 ENRIQUE XAVIER RODRIGUEZ CUETO</t>
        </is>
      </c>
    </row>
    <row r="200">
      <c r="A200" s="11" t="inlineStr">
        <is>
          <t>SAP</t>
        </is>
      </c>
      <c r="B200" s="3" t="n"/>
      <c r="C200" s="3" t="n"/>
      <c r="D200" s="7" t="n"/>
      <c r="E200" s="8" t="n"/>
      <c r="H200" s="9" t="n"/>
      <c r="I200" s="10" t="n"/>
      <c r="J200" s="5" t="n"/>
    </row>
    <row r="201" ht="15.75" customHeight="1">
      <c r="A201" s="13" t="inlineStr">
        <is>
          <t>FECHA</t>
        </is>
      </c>
      <c r="B201" s="13" t="inlineStr">
        <is>
          <t>CIERRE DE CAJA</t>
        </is>
      </c>
      <c r="C201" s="13" t="inlineStr">
        <is>
          <t>IMPORTE</t>
        </is>
      </c>
      <c r="D201" s="69" t="n">
        <v>112649657</v>
      </c>
      <c r="E201" s="14" t="n">
        <v>112651375</v>
      </c>
      <c r="H201" s="9" t="n"/>
      <c r="I201" s="10" t="n"/>
      <c r="J201" s="5" t="n"/>
    </row>
    <row r="202">
      <c r="D202" s="35" t="inlineStr">
        <is>
          <t>BOOT</t>
        </is>
      </c>
    </row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25/01/2023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98" t="inlineStr">
        <is>
          <t>Cierre Caja</t>
        </is>
      </c>
      <c r="B206" s="98" t="inlineStr">
        <is>
          <t>Fecha</t>
        </is>
      </c>
      <c r="C206" s="98" t="inlineStr">
        <is>
          <t>Cajero</t>
        </is>
      </c>
      <c r="D206" s="98" t="inlineStr">
        <is>
          <t>Nro Voucher</t>
        </is>
      </c>
      <c r="E206" s="98" t="inlineStr">
        <is>
          <t>Nro Cuenta</t>
        </is>
      </c>
      <c r="F206" s="98" t="inlineStr">
        <is>
          <t>Tipo Ingreso</t>
        </is>
      </c>
      <c r="G206" s="99" t="n"/>
      <c r="H206" s="100" t="n"/>
      <c r="I206" s="98" t="inlineStr">
        <is>
          <t>TIPO DE INGRESO</t>
        </is>
      </c>
      <c r="J206" s="98" t="inlineStr">
        <is>
          <t>Cobrador</t>
        </is>
      </c>
    </row>
    <row r="207">
      <c r="A207" s="101" t="n"/>
      <c r="B207" s="101" t="n"/>
      <c r="C207" s="101" t="n"/>
      <c r="D207" s="101" t="n"/>
      <c r="E207" s="101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101" t="n"/>
      <c r="J207" s="101" t="n"/>
    </row>
    <row r="208">
      <c r="A208" s="5" t="inlineStr">
        <is>
          <t>CCAJ-OR51/19/23</t>
        </is>
      </c>
      <c r="B208" s="6" t="n">
        <v>44951.80858494213</v>
      </c>
      <c r="C208" s="5" t="inlineStr">
        <is>
          <t>3063 ENRIQUE XAVIER RODRIGUEZ CUETO</t>
        </is>
      </c>
      <c r="D208" s="7" t="n"/>
      <c r="E208" s="8" t="n"/>
      <c r="F208" s="9" t="n">
        <v>4933.09</v>
      </c>
      <c r="I208" s="10" t="inlineStr">
        <is>
          <t>EFECTIVO</t>
        </is>
      </c>
      <c r="J208" s="5" t="inlineStr">
        <is>
          <t>3063 ENRIQUE XAVIER RODRIGUEZ CUETO</t>
        </is>
      </c>
    </row>
    <row r="209">
      <c r="A209" s="5" t="inlineStr">
        <is>
          <t>CCAJ-OR51/19/23</t>
        </is>
      </c>
      <c r="B209" s="6" t="n">
        <v>44951.80858494213</v>
      </c>
      <c r="C209" s="5" t="inlineStr">
        <is>
          <t>3063 ENRIQUE XAVIER RODRIGUEZ CUETO</t>
        </is>
      </c>
      <c r="D209" s="7" t="n"/>
      <c r="E209" s="8" t="n"/>
      <c r="H209" s="9" t="n">
        <v>79</v>
      </c>
      <c r="I209" s="5" t="inlineStr">
        <is>
          <t>TARJETA DE DÉBITO/CRÉDITO</t>
        </is>
      </c>
      <c r="J209" s="5" t="inlineStr">
        <is>
          <t>3063 ENRIQUE XAVIER RODRIGUEZ CUETO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69" t="n">
        <v>112659403</v>
      </c>
      <c r="E211" s="14" t="n">
        <v>112659613</v>
      </c>
      <c r="H211" s="9" t="n"/>
      <c r="I211" s="10" t="n"/>
      <c r="J211" s="5" t="n"/>
    </row>
    <row r="212">
      <c r="D212" s="35" t="inlineStr">
        <is>
          <t>BOOT</t>
        </is>
      </c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26/01/2023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98" t="inlineStr">
        <is>
          <t>Cierre Caja</t>
        </is>
      </c>
      <c r="B216" s="98" t="inlineStr">
        <is>
          <t>Fecha</t>
        </is>
      </c>
      <c r="C216" s="98" t="inlineStr">
        <is>
          <t>Cajero</t>
        </is>
      </c>
      <c r="D216" s="98" t="inlineStr">
        <is>
          <t>Nro Voucher</t>
        </is>
      </c>
      <c r="E216" s="98" t="inlineStr">
        <is>
          <t>Nro Cuenta</t>
        </is>
      </c>
      <c r="F216" s="98" t="inlineStr">
        <is>
          <t>Tipo Ingreso</t>
        </is>
      </c>
      <c r="G216" s="99" t="n"/>
      <c r="H216" s="100" t="n"/>
      <c r="I216" s="98" t="inlineStr">
        <is>
          <t>TIPO DE INGRESO</t>
        </is>
      </c>
      <c r="J216" s="98" t="inlineStr">
        <is>
          <t>Cobrador</t>
        </is>
      </c>
    </row>
    <row r="217">
      <c r="A217" s="101" t="n"/>
      <c r="B217" s="101" t="n"/>
      <c r="C217" s="101" t="n"/>
      <c r="D217" s="101" t="n"/>
      <c r="E217" s="101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101" t="n"/>
      <c r="J217" s="101" t="n"/>
    </row>
    <row r="218">
      <c r="A218" s="40" t="inlineStr">
        <is>
          <t xml:space="preserve">NO HUBO CIERRES DE CAJA, DEBIDO A QUE SE CONFIRMO EL DIA SIGUIENTE 27/01/23  </t>
        </is>
      </c>
      <c r="B218" s="52" t="n"/>
      <c r="C218" s="40" t="n"/>
      <c r="D218" s="7" t="n"/>
      <c r="E218" s="8" t="n"/>
      <c r="F218" s="9" t="n"/>
      <c r="I218" s="10" t="n"/>
      <c r="J218" s="5" t="n"/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7" t="n"/>
      <c r="E220" s="8" t="n"/>
      <c r="H220" s="9" t="n"/>
      <c r="I220" s="10" t="n"/>
      <c r="J220" s="5" t="n"/>
    </row>
    <row r="221">
      <c r="A221" s="5" t="n"/>
      <c r="B221" s="6" t="n"/>
      <c r="C221" s="5" t="n"/>
      <c r="D221" s="7" t="n"/>
      <c r="E221" s="8" t="n"/>
      <c r="H221" s="9" t="n"/>
      <c r="I221" s="10" t="n"/>
      <c r="J221" s="5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27/01/2023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8" t="inlineStr">
        <is>
          <t>Cierre Caja</t>
        </is>
      </c>
      <c r="B228" s="98" t="inlineStr">
        <is>
          <t>Fecha</t>
        </is>
      </c>
      <c r="C228" s="98" t="inlineStr">
        <is>
          <t>Cajero</t>
        </is>
      </c>
      <c r="D228" s="98" t="inlineStr">
        <is>
          <t>Nro Voucher</t>
        </is>
      </c>
      <c r="E228" s="98" t="inlineStr">
        <is>
          <t>Nro Cuenta</t>
        </is>
      </c>
      <c r="F228" s="98" t="inlineStr">
        <is>
          <t>Tipo Ingreso</t>
        </is>
      </c>
      <c r="G228" s="99" t="n"/>
      <c r="H228" s="100" t="n"/>
      <c r="I228" s="98" t="inlineStr">
        <is>
          <t>TIPO DE INGRESO</t>
        </is>
      </c>
      <c r="J228" s="98" t="inlineStr">
        <is>
          <t>Cobrador</t>
        </is>
      </c>
    </row>
    <row r="229">
      <c r="A229" s="101" t="n"/>
      <c r="B229" s="101" t="n"/>
      <c r="C229" s="101" t="n"/>
      <c r="D229" s="101" t="n"/>
      <c r="E229" s="101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101" t="n"/>
      <c r="J229" s="101" t="n"/>
    </row>
    <row r="230">
      <c r="A230" s="5" t="inlineStr">
        <is>
          <t>CCAJ-OR51/20/23</t>
        </is>
      </c>
      <c r="B230" s="6" t="n">
        <v>44953.34798784722</v>
      </c>
      <c r="C230" s="5" t="inlineStr">
        <is>
          <t>3063 ENRIQUE XAVIER RODRIGUEZ CUETO</t>
        </is>
      </c>
      <c r="D230" s="10" t="n"/>
      <c r="E230" s="8" t="n"/>
      <c r="F230" s="9" t="n">
        <v>6149.79</v>
      </c>
      <c r="I230" s="10" t="inlineStr">
        <is>
          <t>EFECTIVO</t>
        </is>
      </c>
      <c r="J230" s="5" t="inlineStr">
        <is>
          <t>3063 ENRIQUE XAVIER RODRIGUEZ CUETO</t>
        </is>
      </c>
    </row>
    <row r="231">
      <c r="A231" s="11" t="inlineStr">
        <is>
          <t>SAP</t>
        </is>
      </c>
      <c r="B231" s="3" t="n"/>
      <c r="C231" s="3" t="n"/>
      <c r="D231" s="7" t="n"/>
      <c r="E231" s="8" t="n"/>
      <c r="H231" s="9" t="n"/>
      <c r="I231" s="5" t="n"/>
      <c r="J231" s="8" t="n"/>
    </row>
    <row r="232" ht="15.75" customHeight="1">
      <c r="A232" s="13" t="inlineStr">
        <is>
          <t>FECHA</t>
        </is>
      </c>
      <c r="B232" s="13" t="inlineStr">
        <is>
          <t>CIERRE DE CAJA</t>
        </is>
      </c>
      <c r="C232" s="13" t="inlineStr">
        <is>
          <t>IMPORTE</t>
        </is>
      </c>
      <c r="D232" s="28" t="n">
        <v>112672317</v>
      </c>
      <c r="E232" s="14" t="n">
        <v>112672407</v>
      </c>
      <c r="H232" s="9" t="n"/>
      <c r="I232" s="5" t="n"/>
      <c r="J232" s="8" t="n"/>
    </row>
    <row r="233">
      <c r="A233" s="5" t="n"/>
      <c r="B233" s="6" t="n"/>
      <c r="C233" s="5" t="n"/>
      <c r="D233" s="7" t="n"/>
      <c r="E233" s="8" t="n"/>
      <c r="H233" s="9" t="n"/>
      <c r="I233" s="5" t="n"/>
      <c r="J233" s="8" t="n"/>
    </row>
    <row r="234">
      <c r="A234" s="5" t="n"/>
      <c r="B234" s="6" t="n"/>
      <c r="C234" s="5" t="n"/>
      <c r="D234" s="7" t="n"/>
      <c r="E234" s="8" t="n"/>
      <c r="H234" s="9" t="n"/>
      <c r="I234" s="5" t="n"/>
      <c r="J234" s="8" t="n"/>
    </row>
    <row r="235">
      <c r="A235" s="5" t="inlineStr">
        <is>
          <t>CCAJ-OR51/21/23</t>
        </is>
      </c>
      <c r="B235" s="6" t="n">
        <v>44953.80531600695</v>
      </c>
      <c r="C235" s="5" t="inlineStr">
        <is>
          <t xml:space="preserve">3063 ENRIQUE XAVIER RODRIGUEZ </t>
        </is>
      </c>
      <c r="D235" s="7" t="n"/>
      <c r="E235" s="8" t="n"/>
      <c r="F235" s="9" t="n">
        <v>7787.35</v>
      </c>
      <c r="I235" s="10" t="inlineStr">
        <is>
          <t>EFECTIVO</t>
        </is>
      </c>
      <c r="J235" s="5" t="inlineStr">
        <is>
          <t>3063 ENRIQUE XAVIER RODRIGUEZ CUETO</t>
        </is>
      </c>
    </row>
    <row r="236">
      <c r="A236" s="5" t="inlineStr">
        <is>
          <t>CCAJ-OR51/21/23</t>
        </is>
      </c>
      <c r="B236" s="6" t="n">
        <v>44953.80531600695</v>
      </c>
      <c r="C236" s="5" t="inlineStr">
        <is>
          <t>3063 ENRIQUE XAVIER RODRIGUEZ CUETO</t>
        </is>
      </c>
      <c r="D236" s="7" t="n"/>
      <c r="E236" s="8" t="n"/>
      <c r="H236" s="9" t="n">
        <v>292.5</v>
      </c>
      <c r="I236" s="5" t="inlineStr">
        <is>
          <t>TARJETA DE DÉBITO/CRÉDITO</t>
        </is>
      </c>
      <c r="J236" s="5" t="inlineStr">
        <is>
          <t>3063 ENRIQUE XAVIER RODRIGUEZ CUETO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5" t="n"/>
      <c r="J237" s="8" t="n"/>
    </row>
    <row r="238" ht="15.75" customHeight="1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28" t="n">
        <v>112672320</v>
      </c>
      <c r="E238" s="14" t="n">
        <v>112672408</v>
      </c>
      <c r="H238" s="9" t="n"/>
      <c r="I238" s="5" t="n"/>
      <c r="J238" s="8" t="n"/>
    </row>
    <row r="239">
      <c r="A239" s="5" t="n"/>
      <c r="B239" s="6" t="n"/>
      <c r="C239" s="5" t="n"/>
      <c r="D239" s="7" t="n"/>
      <c r="E239" s="8" t="n"/>
      <c r="H239" s="9" t="n"/>
      <c r="I239" s="5" t="n"/>
      <c r="J239" s="8" t="n"/>
    </row>
    <row r="241">
      <c r="A241" s="1" t="inlineStr">
        <is>
          <t>Cierre Caja</t>
        </is>
      </c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3" t="inlineStr">
        <is>
          <t>Del 28/01/2023</t>
        </is>
      </c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98" t="inlineStr">
        <is>
          <t>Cierre Caja</t>
        </is>
      </c>
      <c r="B243" s="98" t="inlineStr">
        <is>
          <t>Fecha</t>
        </is>
      </c>
      <c r="C243" s="98" t="inlineStr">
        <is>
          <t>Cajero</t>
        </is>
      </c>
      <c r="D243" s="98" t="inlineStr">
        <is>
          <t>Nro Voucher</t>
        </is>
      </c>
      <c r="E243" s="98" t="inlineStr">
        <is>
          <t>Nro Cuenta</t>
        </is>
      </c>
      <c r="F243" s="98" t="inlineStr">
        <is>
          <t>Tipo Ingreso</t>
        </is>
      </c>
      <c r="G243" s="99" t="n"/>
      <c r="H243" s="100" t="n"/>
      <c r="I243" s="98" t="inlineStr">
        <is>
          <t>TIPO DE INGRESO</t>
        </is>
      </c>
      <c r="J243" s="98" t="inlineStr">
        <is>
          <t>Cobrador</t>
        </is>
      </c>
    </row>
    <row r="244">
      <c r="A244" s="101" t="n"/>
      <c r="B244" s="101" t="n"/>
      <c r="C244" s="101" t="n"/>
      <c r="D244" s="101" t="n"/>
      <c r="E244" s="101" t="n"/>
      <c r="F244" s="4" t="inlineStr">
        <is>
          <t>EFECTIVO</t>
        </is>
      </c>
      <c r="G244" s="4" t="inlineStr">
        <is>
          <t>CHEQUE</t>
        </is>
      </c>
      <c r="H244" s="4" t="inlineStr">
        <is>
          <t>TRANSFERENCIA</t>
        </is>
      </c>
      <c r="I244" s="101" t="n"/>
      <c r="J244" s="101" t="n"/>
    </row>
    <row r="245">
      <c r="A245" s="5" t="inlineStr">
        <is>
          <t>CCAJ-OR51/22/23</t>
        </is>
      </c>
      <c r="B245" s="6" t="n">
        <v>44954.55640612268</v>
      </c>
      <c r="C245" s="5" t="inlineStr">
        <is>
          <t>3063 ENRIQUE XAVIER RODRIGUEZ CUETO</t>
        </is>
      </c>
      <c r="D245" s="7" t="n"/>
      <c r="E245" s="8" t="n"/>
      <c r="F245" s="9" t="n">
        <v>2723.57</v>
      </c>
      <c r="I245" s="10" t="inlineStr">
        <is>
          <t>EFECTIVO</t>
        </is>
      </c>
      <c r="J245" s="5" t="inlineStr">
        <is>
          <t>3063 ENRIQUE XAVIER RODRIGUEZ CUETO</t>
        </is>
      </c>
    </row>
    <row r="246">
      <c r="A246" s="11" t="inlineStr">
        <is>
          <t>SAP</t>
        </is>
      </c>
      <c r="B246" s="3" t="n"/>
      <c r="C246" s="3" t="n"/>
      <c r="D246" s="7" t="n"/>
      <c r="E246" s="8" t="n"/>
      <c r="H246" s="9" t="n"/>
      <c r="I246" s="5" t="n"/>
      <c r="J246" s="8" t="n"/>
    </row>
    <row r="247" ht="15.75" customHeight="1">
      <c r="A247" s="13" t="inlineStr">
        <is>
          <t>FECHA</t>
        </is>
      </c>
      <c r="B247" s="13" t="inlineStr">
        <is>
          <t>CIERRE DE CAJA</t>
        </is>
      </c>
      <c r="C247" s="13" t="inlineStr">
        <is>
          <t>IMPORTE</t>
        </is>
      </c>
      <c r="D247" s="28" t="n">
        <v>112673683</v>
      </c>
      <c r="E247" s="14" t="n">
        <v>112681926</v>
      </c>
      <c r="H247" s="9" t="n"/>
      <c r="I247" s="5" t="n"/>
      <c r="J247" s="8" t="n"/>
    </row>
    <row r="250">
      <c r="A250" s="1" t="inlineStr">
        <is>
          <t>Cierre Caja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3" t="inlineStr">
        <is>
          <t>Del 30/01/2023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98" t="inlineStr">
        <is>
          <t>Cierre Caja</t>
        </is>
      </c>
      <c r="B252" s="98" t="inlineStr">
        <is>
          <t>Fecha</t>
        </is>
      </c>
      <c r="C252" s="98" t="inlineStr">
        <is>
          <t>Cajero</t>
        </is>
      </c>
      <c r="D252" s="98" t="inlineStr">
        <is>
          <t>Nro Voucher</t>
        </is>
      </c>
      <c r="E252" s="98" t="inlineStr">
        <is>
          <t>Nro Cuenta</t>
        </is>
      </c>
      <c r="F252" s="98" t="inlineStr">
        <is>
          <t>Tipo Ingreso</t>
        </is>
      </c>
      <c r="G252" s="99" t="n"/>
      <c r="H252" s="100" t="n"/>
      <c r="I252" s="98" t="inlineStr">
        <is>
          <t>TIPO DE INGRESO</t>
        </is>
      </c>
      <c r="J252" s="98" t="inlineStr">
        <is>
          <t>Cobrador</t>
        </is>
      </c>
    </row>
    <row r="253">
      <c r="A253" s="101" t="n"/>
      <c r="B253" s="101" t="n"/>
      <c r="C253" s="101" t="n"/>
      <c r="D253" s="101" t="n"/>
      <c r="E253" s="101" t="n"/>
      <c r="F253" s="4" t="inlineStr">
        <is>
          <t>EFECTIVO</t>
        </is>
      </c>
      <c r="G253" s="4" t="inlineStr">
        <is>
          <t>CHEQUE</t>
        </is>
      </c>
      <c r="H253" s="4" t="inlineStr">
        <is>
          <t>TRANSFERENCIA</t>
        </is>
      </c>
      <c r="I253" s="101" t="n"/>
      <c r="J253" s="101" t="n"/>
    </row>
    <row r="254">
      <c r="A254" s="5" t="inlineStr">
        <is>
          <t>CCAJ-OR51/23/23</t>
        </is>
      </c>
      <c r="B254" s="6" t="n">
        <v>44956.79345331019</v>
      </c>
      <c r="C254" s="5" t="inlineStr">
        <is>
          <t>3063 ENRIQUE XAVIER RODRIGUEZ CUETO</t>
        </is>
      </c>
      <c r="D254" s="7" t="n"/>
      <c r="E254" s="8" t="n"/>
      <c r="F254" s="9" t="n">
        <v>9329.27</v>
      </c>
      <c r="I254" s="10" t="inlineStr">
        <is>
          <t>EFECTIVO</t>
        </is>
      </c>
      <c r="J254" s="5" t="inlineStr">
        <is>
          <t>3063 ENRIQUE XAVIER RODRIGUEZ CUETO</t>
        </is>
      </c>
    </row>
    <row r="255">
      <c r="A255" s="11" t="inlineStr">
        <is>
          <t>SAP</t>
        </is>
      </c>
      <c r="B255" s="3" t="n"/>
      <c r="C255" s="3" t="n"/>
      <c r="D255" s="7" t="n"/>
      <c r="E255" s="8" t="n"/>
      <c r="G255" s="9" t="n"/>
      <c r="I255" s="10" t="n"/>
      <c r="J255" s="8" t="n"/>
    </row>
    <row r="256" ht="15.75" customHeight="1">
      <c r="A256" s="13" t="inlineStr">
        <is>
          <t>FECHA</t>
        </is>
      </c>
      <c r="B256" s="13" t="inlineStr">
        <is>
          <t>CIERRE DE CAJA</t>
        </is>
      </c>
      <c r="C256" s="13" t="inlineStr">
        <is>
          <t>IMPORTE</t>
        </is>
      </c>
      <c r="D256" s="28" t="n">
        <v>112691668</v>
      </c>
      <c r="E256" s="14" t="n">
        <v>112691886</v>
      </c>
      <c r="G256" s="9" t="n"/>
      <c r="I256" s="10" t="n"/>
      <c r="J256" s="8" t="n"/>
    </row>
    <row r="259">
      <c r="A259" s="1" t="inlineStr">
        <is>
          <t>Cierre Caja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3" t="inlineStr">
        <is>
          <t>Del 31/01/2023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98" t="inlineStr">
        <is>
          <t>Cierre Caja</t>
        </is>
      </c>
      <c r="B261" s="98" t="inlineStr">
        <is>
          <t>Fecha</t>
        </is>
      </c>
      <c r="C261" s="98" t="inlineStr">
        <is>
          <t>Cajero</t>
        </is>
      </c>
      <c r="D261" s="98" t="inlineStr">
        <is>
          <t>Nro Voucher</t>
        </is>
      </c>
      <c r="E261" s="98" t="inlineStr">
        <is>
          <t>Nro Cuenta</t>
        </is>
      </c>
      <c r="F261" s="98" t="inlineStr">
        <is>
          <t>Tipo Ingreso</t>
        </is>
      </c>
      <c r="G261" s="99" t="n"/>
      <c r="H261" s="100" t="n"/>
      <c r="I261" s="98" t="inlineStr">
        <is>
          <t>TIPO DE INGRESO</t>
        </is>
      </c>
      <c r="J261" s="98" t="inlineStr">
        <is>
          <t>Cobrador</t>
        </is>
      </c>
    </row>
    <row r="262">
      <c r="A262" s="101" t="n"/>
      <c r="B262" s="101" t="n"/>
      <c r="C262" s="101" t="n"/>
      <c r="D262" s="101" t="n"/>
      <c r="E262" s="101" t="n"/>
      <c r="F262" s="4" t="inlineStr">
        <is>
          <t>EFECTIVO</t>
        </is>
      </c>
      <c r="G262" s="4" t="inlineStr">
        <is>
          <t>CHEQUE</t>
        </is>
      </c>
      <c r="H262" s="4" t="inlineStr">
        <is>
          <t>TRANSFERENCIA</t>
        </is>
      </c>
      <c r="I262" s="101" t="n"/>
      <c r="J262" s="101" t="n"/>
    </row>
    <row r="263">
      <c r="A263" s="5" t="inlineStr">
        <is>
          <t>CCAJ-OR51/24/23</t>
        </is>
      </c>
      <c r="B263" s="6" t="n">
        <v>44957.9390797801</v>
      </c>
      <c r="C263" s="5" t="inlineStr">
        <is>
          <t>3063 ENRIQUE XAVIER RODRIGUEZ CUETO</t>
        </is>
      </c>
      <c r="D263" s="7" t="n"/>
      <c r="E263" s="8" t="n"/>
      <c r="F263" s="9" t="n">
        <v>8163.79</v>
      </c>
      <c r="I263" s="10" t="inlineStr">
        <is>
          <t>EFECTIVO</t>
        </is>
      </c>
      <c r="J263" s="5" t="inlineStr">
        <is>
          <t>3063 ENRIQUE XAVIER RODRIGUEZ CUETO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G264" s="9" t="n"/>
      <c r="I264" s="10" t="n"/>
      <c r="J264" s="5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69" t="n">
        <v>112692601</v>
      </c>
      <c r="E265" s="14" t="n">
        <v>112693182</v>
      </c>
      <c r="G265" s="9" t="n"/>
      <c r="I265" s="10" t="n"/>
      <c r="J265" s="5" t="n"/>
    </row>
    <row r="266">
      <c r="D266" s="35" t="inlineStr">
        <is>
          <t>BOOT</t>
        </is>
      </c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01/02/2023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8" t="inlineStr">
        <is>
          <t>Cierre Caja</t>
        </is>
      </c>
      <c r="B270" s="98" t="inlineStr">
        <is>
          <t>Fecha</t>
        </is>
      </c>
      <c r="C270" s="98" t="inlineStr">
        <is>
          <t>Cajero</t>
        </is>
      </c>
      <c r="D270" s="98" t="inlineStr">
        <is>
          <t>Nro Voucher</t>
        </is>
      </c>
      <c r="E270" s="98" t="inlineStr">
        <is>
          <t>Nro Cuenta</t>
        </is>
      </c>
      <c r="F270" s="98" t="inlineStr">
        <is>
          <t>Tipo Ingreso</t>
        </is>
      </c>
      <c r="G270" s="99" t="n"/>
      <c r="H270" s="100" t="n"/>
      <c r="I270" s="98" t="inlineStr">
        <is>
          <t>TIPO DE INGRESO</t>
        </is>
      </c>
      <c r="J270" s="98" t="inlineStr">
        <is>
          <t>Cobrador</t>
        </is>
      </c>
    </row>
    <row r="271">
      <c r="A271" s="101" t="n"/>
      <c r="B271" s="101" t="n"/>
      <c r="C271" s="101" t="n"/>
      <c r="D271" s="101" t="n"/>
      <c r="E271" s="101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101" t="n"/>
      <c r="J271" s="101" t="n"/>
    </row>
    <row r="272">
      <c r="A272" s="5" t="inlineStr">
        <is>
          <t>CCAJ-OR51/25/23</t>
        </is>
      </c>
      <c r="B272" s="6" t="n">
        <v>44958.79861642361</v>
      </c>
      <c r="C272" s="5" t="inlineStr">
        <is>
          <t>3063 ENRIQUE XAVIER RODRIGUEZ CUETO</t>
        </is>
      </c>
      <c r="D272" s="7" t="n"/>
      <c r="E272" s="8" t="n"/>
      <c r="F272" s="9" t="n">
        <v>7454.76</v>
      </c>
      <c r="I272" s="10" t="inlineStr">
        <is>
          <t>EFECTIVO</t>
        </is>
      </c>
      <c r="J272" s="5" t="inlineStr">
        <is>
          <t>3063 ENRIQUE XAVIER RODRIGUEZ CUETO</t>
        </is>
      </c>
    </row>
    <row r="273">
      <c r="A273" s="5" t="inlineStr">
        <is>
          <t>CCAJ-OR51/25/23</t>
        </is>
      </c>
      <c r="B273" s="6" t="n">
        <v>44958.79861642361</v>
      </c>
      <c r="C273" s="5" t="inlineStr">
        <is>
          <t>3063 ENRIQUE XAVIER RODRIGUEZ CUETO</t>
        </is>
      </c>
      <c r="D273" s="7" t="n"/>
      <c r="E273" s="8" t="n"/>
      <c r="H273" s="9" t="n">
        <v>19.58</v>
      </c>
      <c r="I273" s="5" t="inlineStr">
        <is>
          <t>TARJETA DE DÉBITO/CRÉDITO</t>
        </is>
      </c>
      <c r="J273" s="5" t="inlineStr">
        <is>
          <t>3063 ENRIQUE XAVIER RODRIGUEZ CUETO</t>
        </is>
      </c>
    </row>
    <row r="274">
      <c r="A274" s="11" t="inlineStr">
        <is>
          <t>SAP</t>
        </is>
      </c>
      <c r="B274" s="3" t="n"/>
      <c r="C274" s="3" t="n"/>
      <c r="D274" s="7" t="n"/>
      <c r="E274" s="8" t="n"/>
      <c r="H274" s="9" t="n"/>
      <c r="I274" s="10" t="n"/>
      <c r="J274" s="8" t="n"/>
    </row>
    <row r="275" ht="15.75" customHeight="1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69" t="n">
        <v>112695146</v>
      </c>
      <c r="E275" s="14" t="n">
        <v>112695386</v>
      </c>
      <c r="H275" s="9" t="n"/>
      <c r="I275" s="10" t="n"/>
      <c r="J275" s="8" t="n"/>
    </row>
    <row r="276">
      <c r="D276" s="35" t="inlineStr">
        <is>
          <t>BOOT</t>
        </is>
      </c>
    </row>
    <row r="278">
      <c r="A278" s="1" t="inlineStr">
        <is>
          <t>Cierre Caja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3" t="inlineStr">
        <is>
          <t>Del 02/02/2023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98" t="inlineStr">
        <is>
          <t>Cierre Caja</t>
        </is>
      </c>
      <c r="B280" s="98" t="inlineStr">
        <is>
          <t>Fecha</t>
        </is>
      </c>
      <c r="C280" s="98" t="inlineStr">
        <is>
          <t>Cajero</t>
        </is>
      </c>
      <c r="D280" s="98" t="inlineStr">
        <is>
          <t>Nro Voucher</t>
        </is>
      </c>
      <c r="E280" s="98" t="inlineStr">
        <is>
          <t>Nro Cuenta</t>
        </is>
      </c>
      <c r="F280" s="98" t="inlineStr">
        <is>
          <t>Tipo Ingreso</t>
        </is>
      </c>
      <c r="G280" s="99" t="n"/>
      <c r="H280" s="100" t="n"/>
      <c r="I280" s="98" t="inlineStr">
        <is>
          <t>TIPO DE INGRESO</t>
        </is>
      </c>
      <c r="J280" s="98" t="inlineStr">
        <is>
          <t>Cobrador</t>
        </is>
      </c>
    </row>
    <row r="281">
      <c r="A281" s="101" t="n"/>
      <c r="B281" s="101" t="n"/>
      <c r="C281" s="101" t="n"/>
      <c r="D281" s="101" t="n"/>
      <c r="E281" s="101" t="n"/>
      <c r="F281" s="4" t="inlineStr">
        <is>
          <t>EFECTIVO</t>
        </is>
      </c>
      <c r="G281" s="4" t="inlineStr">
        <is>
          <t>CHEQUE</t>
        </is>
      </c>
      <c r="H281" s="4" t="inlineStr">
        <is>
          <t>TRANSFERENCIA</t>
        </is>
      </c>
      <c r="I281" s="101" t="n"/>
      <c r="J281" s="101" t="n"/>
    </row>
    <row r="282">
      <c r="A282" s="5" t="inlineStr">
        <is>
          <t>CCAJ-OR51/26/23</t>
        </is>
      </c>
      <c r="B282" s="6" t="n">
        <v>44959.79942658565</v>
      </c>
      <c r="C282" s="5" t="inlineStr">
        <is>
          <t>3063 ENRIQUE XAVIER RODRIGUEZ CUETO</t>
        </is>
      </c>
      <c r="D282" s="7" t="n"/>
      <c r="E282" s="8" t="n"/>
      <c r="F282" s="9" t="n">
        <v>6994.69</v>
      </c>
      <c r="I282" s="10" t="inlineStr">
        <is>
          <t>EFECTIVO</t>
        </is>
      </c>
      <c r="J282" s="5" t="inlineStr">
        <is>
          <t>3063 ENRIQUE XAVIER RODRIGUEZ CUETO</t>
        </is>
      </c>
    </row>
    <row r="283">
      <c r="A283" s="11" t="inlineStr">
        <is>
          <t>SAP</t>
        </is>
      </c>
      <c r="B283" s="3" t="n"/>
      <c r="C283" s="3" t="n"/>
      <c r="D283" s="7" t="n"/>
      <c r="E283" s="8" t="n"/>
      <c r="H283" s="9" t="n"/>
      <c r="I283" s="10" t="n"/>
      <c r="J283" s="5" t="n"/>
    </row>
    <row r="284" ht="15.75" customHeight="1">
      <c r="A284" s="13" t="inlineStr">
        <is>
          <t>FECHA</t>
        </is>
      </c>
      <c r="B284" s="13" t="inlineStr">
        <is>
          <t>CIERRE DE CAJA</t>
        </is>
      </c>
      <c r="C284" s="13" t="inlineStr">
        <is>
          <t>IMPORTE</t>
        </is>
      </c>
      <c r="D284" s="69" t="n">
        <v>112728652</v>
      </c>
      <c r="E284" s="14" t="n">
        <v>112729027</v>
      </c>
      <c r="H284" s="9" t="n"/>
      <c r="I284" s="10" t="n"/>
      <c r="J284" s="5" t="n"/>
    </row>
    <row r="285">
      <c r="A285" s="5" t="n"/>
      <c r="B285" s="6" t="n"/>
      <c r="C285" s="5" t="n"/>
      <c r="D285" s="35" t="inlineStr">
        <is>
          <t>BOOT</t>
        </is>
      </c>
      <c r="E285" s="8" t="n"/>
      <c r="H285" s="9" t="n"/>
      <c r="I285" s="10" t="n"/>
      <c r="J285" s="5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03/02/2023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98" t="inlineStr">
        <is>
          <t>Cierre Caja</t>
        </is>
      </c>
      <c r="B289" s="98" t="inlineStr">
        <is>
          <t>Fecha</t>
        </is>
      </c>
      <c r="C289" s="98" t="inlineStr">
        <is>
          <t>Cajero</t>
        </is>
      </c>
      <c r="D289" s="98" t="inlineStr">
        <is>
          <t>Nro Voucher</t>
        </is>
      </c>
      <c r="E289" s="98" t="inlineStr">
        <is>
          <t>Nro Cuenta</t>
        </is>
      </c>
      <c r="F289" s="98" t="inlineStr">
        <is>
          <t>Tipo Ingreso</t>
        </is>
      </c>
      <c r="G289" s="99" t="n"/>
      <c r="H289" s="100" t="n"/>
      <c r="I289" s="98" t="inlineStr">
        <is>
          <t>TIPO DE INGRESO</t>
        </is>
      </c>
      <c r="J289" s="98" t="inlineStr">
        <is>
          <t>Cobrador</t>
        </is>
      </c>
    </row>
    <row r="290">
      <c r="A290" s="101" t="n"/>
      <c r="B290" s="101" t="n"/>
      <c r="C290" s="101" t="n"/>
      <c r="D290" s="101" t="n"/>
      <c r="E290" s="101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101" t="n"/>
      <c r="J290" s="101" t="n"/>
    </row>
    <row r="291">
      <c r="A291" s="5" t="inlineStr">
        <is>
          <t>CCAJ-OR51/27/23</t>
        </is>
      </c>
      <c r="B291" s="6" t="n">
        <v>44960.80039480324</v>
      </c>
      <c r="C291" s="5" t="inlineStr">
        <is>
          <t>3063 ENRIQUE XAVIER RODRIGUEZ CUETO</t>
        </is>
      </c>
      <c r="D291" s="7" t="n"/>
      <c r="E291" s="8" t="n"/>
      <c r="F291" s="9" t="n">
        <v>14885.61</v>
      </c>
      <c r="I291" s="10" t="inlineStr">
        <is>
          <t>EFECTIVO</t>
        </is>
      </c>
      <c r="J291" s="5" t="inlineStr">
        <is>
          <t>3063 ENRIQUE XAVIER RODRIGUEZ CUETO</t>
        </is>
      </c>
    </row>
    <row r="292">
      <c r="A292" s="5" t="inlineStr">
        <is>
          <t>CCAJ-OR51/27/23</t>
        </is>
      </c>
      <c r="B292" s="6" t="n">
        <v>44960.80039480324</v>
      </c>
      <c r="C292" s="5" t="inlineStr">
        <is>
          <t>3063 ENRIQUE XAVIER RODRIGUEZ CUETO</t>
        </is>
      </c>
      <c r="D292" s="7" t="n"/>
      <c r="E292" s="8" t="n"/>
      <c r="H292" s="9" t="n">
        <v>463.55</v>
      </c>
      <c r="I292" s="5" t="inlineStr">
        <is>
          <t>TARJETA DE DÉBITO/CRÉDITO</t>
        </is>
      </c>
      <c r="J292" s="5" t="inlineStr">
        <is>
          <t>3063 ENRIQUE XAVIER RODRIGUEZ CUETO</t>
        </is>
      </c>
    </row>
    <row r="293">
      <c r="A293" s="11" t="inlineStr">
        <is>
          <t>SAP</t>
        </is>
      </c>
      <c r="B293" s="3" t="n"/>
      <c r="C293" s="3" t="n"/>
      <c r="D293" s="7" t="n"/>
      <c r="E293" s="8" t="n"/>
      <c r="H293" s="9" t="n"/>
      <c r="I293" s="10" t="n"/>
      <c r="J293" s="5" t="n"/>
    </row>
    <row r="294" ht="15.75" customHeight="1">
      <c r="A294" s="13" t="inlineStr">
        <is>
          <t>FECHA</t>
        </is>
      </c>
      <c r="B294" s="13" t="inlineStr">
        <is>
          <t>CIERRE DE CAJA</t>
        </is>
      </c>
      <c r="C294" s="13" t="inlineStr">
        <is>
          <t>IMPORTE</t>
        </is>
      </c>
      <c r="D294" s="69" t="n">
        <v>112728720</v>
      </c>
      <c r="E294" s="14" t="n">
        <v>112729029</v>
      </c>
      <c r="H294" s="9" t="n"/>
      <c r="I294" s="10" t="n"/>
      <c r="J294" s="5" t="n"/>
    </row>
    <row r="295">
      <c r="A295" s="5" t="n"/>
      <c r="B295" s="6" t="n"/>
      <c r="C295" s="5" t="n"/>
      <c r="D295" s="35" t="inlineStr">
        <is>
          <t>BOOT</t>
        </is>
      </c>
      <c r="E295" s="8" t="n"/>
      <c r="H295" s="9" t="n"/>
      <c r="I295" s="10" t="n"/>
      <c r="J295" s="5" t="n"/>
    </row>
    <row r="296">
      <c r="A296" s="5" t="n"/>
      <c r="B296" s="6" t="n"/>
      <c r="C296" s="5" t="n"/>
      <c r="D296" s="7" t="n"/>
      <c r="E296" s="8" t="n"/>
      <c r="H296" s="9" t="n"/>
      <c r="I296" s="10" t="n"/>
      <c r="J296" s="5" t="n"/>
    </row>
    <row r="297">
      <c r="A297" s="1" t="inlineStr">
        <is>
          <t>Cierre Caja</t>
        </is>
      </c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3" t="inlineStr">
        <is>
          <t>Del 04/02/2023</t>
        </is>
      </c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98" t="inlineStr">
        <is>
          <t>Cierre Caja</t>
        </is>
      </c>
      <c r="B299" s="98" t="inlineStr">
        <is>
          <t>Fecha</t>
        </is>
      </c>
      <c r="C299" s="98" t="inlineStr">
        <is>
          <t>Cajero</t>
        </is>
      </c>
      <c r="D299" s="98" t="inlineStr">
        <is>
          <t>Nro Voucher</t>
        </is>
      </c>
      <c r="E299" s="98" t="inlineStr">
        <is>
          <t>Nro Cuenta</t>
        </is>
      </c>
      <c r="F299" s="98" t="inlineStr">
        <is>
          <t>Tipo Ingreso</t>
        </is>
      </c>
      <c r="G299" s="99" t="n"/>
      <c r="H299" s="100" t="n"/>
      <c r="I299" s="98" t="inlineStr">
        <is>
          <t>TIPO DE INGRESO</t>
        </is>
      </c>
      <c r="J299" s="98" t="inlineStr">
        <is>
          <t>Cobrador</t>
        </is>
      </c>
    </row>
    <row r="300">
      <c r="A300" s="101" t="n"/>
      <c r="B300" s="101" t="n"/>
      <c r="C300" s="101" t="n"/>
      <c r="D300" s="101" t="n"/>
      <c r="E300" s="101" t="n"/>
      <c r="F300" s="4" t="inlineStr">
        <is>
          <t>EFECTIVO</t>
        </is>
      </c>
      <c r="G300" s="4" t="inlineStr">
        <is>
          <t>CHEQUE</t>
        </is>
      </c>
      <c r="H300" s="4" t="inlineStr">
        <is>
          <t>TRANSFERENCIA</t>
        </is>
      </c>
      <c r="I300" s="101" t="n"/>
      <c r="J300" s="101" t="n"/>
    </row>
    <row r="301">
      <c r="A301" s="5" t="inlineStr">
        <is>
          <t>CCAJ-OR51/28/23</t>
        </is>
      </c>
      <c r="B301" s="6" t="n">
        <v>44961.57930445602</v>
      </c>
      <c r="C301" s="5" t="inlineStr">
        <is>
          <t>3063 ENRIQUE XAVIER RODRIGUEZ CUETO</t>
        </is>
      </c>
      <c r="D301" s="7" t="n"/>
      <c r="E301" s="8" t="n"/>
      <c r="F301" s="9" t="n">
        <v>6261.02</v>
      </c>
      <c r="I301" s="10" t="inlineStr">
        <is>
          <t>EFECTIVO</t>
        </is>
      </c>
      <c r="J301" s="5" t="inlineStr">
        <is>
          <t>3063 ENRIQUE XAVIER RODRIGUEZ CUETO</t>
        </is>
      </c>
    </row>
    <row r="302">
      <c r="A302" s="11" t="inlineStr">
        <is>
          <t>SAP</t>
        </is>
      </c>
      <c r="B302" s="3" t="n"/>
      <c r="C302" s="3" t="n"/>
      <c r="D302" s="7" t="n"/>
      <c r="E302" s="8" t="n"/>
      <c r="H302" s="9" t="n"/>
      <c r="I302" s="10" t="n"/>
      <c r="J302" s="5" t="n"/>
    </row>
    <row r="303" ht="15.75" customHeight="1">
      <c r="A303" s="13" t="inlineStr">
        <is>
          <t>FECHA</t>
        </is>
      </c>
      <c r="B303" s="13" t="inlineStr">
        <is>
          <t>CIERRE DE CAJA</t>
        </is>
      </c>
      <c r="C303" s="13" t="inlineStr">
        <is>
          <t>IMPORTE</t>
        </is>
      </c>
      <c r="D303" s="69" t="n">
        <v>112728623</v>
      </c>
      <c r="E303" s="14" t="n">
        <v>112729030</v>
      </c>
      <c r="H303" s="9" t="n"/>
      <c r="I303" s="10" t="n"/>
      <c r="J303" s="5" t="n"/>
    </row>
    <row r="304">
      <c r="A304" s="5" t="n"/>
      <c r="B304" s="6" t="n"/>
      <c r="C304" s="5" t="n"/>
      <c r="D304" s="35" t="inlineStr">
        <is>
          <t>BOOT</t>
        </is>
      </c>
      <c r="E304" s="8" t="n"/>
      <c r="H304" s="9" t="n"/>
      <c r="I304" s="10" t="n"/>
      <c r="J304" s="5" t="n"/>
    </row>
    <row r="306">
      <c r="A306" s="1" t="inlineStr">
        <is>
          <t>Cierre Caja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3" t="inlineStr">
        <is>
          <t>Del 06/02/2023</t>
        </is>
      </c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98" t="inlineStr">
        <is>
          <t>Cierre Caja</t>
        </is>
      </c>
      <c r="B308" s="98" t="inlineStr">
        <is>
          <t>Fecha</t>
        </is>
      </c>
      <c r="C308" s="98" t="inlineStr">
        <is>
          <t>Cajero</t>
        </is>
      </c>
      <c r="D308" s="98" t="inlineStr">
        <is>
          <t>Nro Voucher</t>
        </is>
      </c>
      <c r="E308" s="98" t="inlineStr">
        <is>
          <t>Nro Cuenta</t>
        </is>
      </c>
      <c r="F308" s="98" t="inlineStr">
        <is>
          <t>Tipo Ingreso</t>
        </is>
      </c>
      <c r="G308" s="99" t="n"/>
      <c r="H308" s="100" t="n"/>
      <c r="I308" s="98" t="inlineStr">
        <is>
          <t>TIPO DE INGRESO</t>
        </is>
      </c>
      <c r="J308" s="98" t="inlineStr">
        <is>
          <t>Cobrador</t>
        </is>
      </c>
    </row>
    <row r="309">
      <c r="A309" s="101" t="n"/>
      <c r="B309" s="101" t="n"/>
      <c r="C309" s="101" t="n"/>
      <c r="D309" s="101" t="n"/>
      <c r="E309" s="101" t="n"/>
      <c r="F309" s="4" t="inlineStr">
        <is>
          <t>EFECTIVO</t>
        </is>
      </c>
      <c r="G309" s="4" t="inlineStr">
        <is>
          <t>CHEQUE</t>
        </is>
      </c>
      <c r="H309" s="4" t="inlineStr">
        <is>
          <t>TRANSFERENCIA</t>
        </is>
      </c>
      <c r="I309" s="101" t="n"/>
      <c r="J309" s="101" t="n"/>
    </row>
    <row r="310">
      <c r="A310" s="5" t="inlineStr">
        <is>
          <t>CCAJ-OR51/29/23</t>
        </is>
      </c>
      <c r="B310" s="6" t="n">
        <v>44963.79429451389</v>
      </c>
      <c r="C310" s="5" t="inlineStr">
        <is>
          <t>3063 ENRIQUE XAVIER RODRIGUEZ CUETO</t>
        </is>
      </c>
      <c r="D310" s="7" t="n"/>
      <c r="E310" s="8" t="n"/>
      <c r="F310" s="9" t="n">
        <v>6614</v>
      </c>
      <c r="I310" s="10" t="inlineStr">
        <is>
          <t>EFECTIVO</t>
        </is>
      </c>
      <c r="J310" s="5" t="inlineStr">
        <is>
          <t>3063 ENRIQUE XAVIER RODRIGUEZ CUETO</t>
        </is>
      </c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10" t="n"/>
      <c r="J311" s="5" t="n"/>
    </row>
    <row r="312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7" t="n"/>
      <c r="E312" s="8" t="n"/>
      <c r="H312" s="9" t="n"/>
      <c r="I312" s="10" t="n"/>
      <c r="J312" s="5" t="n"/>
    </row>
    <row r="313">
      <c r="A313" s="5" t="n"/>
      <c r="B313" s="6" t="n"/>
      <c r="C313" s="5" t="n"/>
      <c r="D313" s="7" t="n"/>
      <c r="E313" s="8" t="n"/>
      <c r="H313" s="9" t="n"/>
      <c r="I313" s="10" t="n"/>
      <c r="J313" s="5" t="n"/>
    </row>
  </sheetData>
  <mergeCells count="264">
    <mergeCell ref="I299:I300"/>
    <mergeCell ref="J299:J300"/>
    <mergeCell ref="A299:A300"/>
    <mergeCell ref="B299:B300"/>
    <mergeCell ref="C299:C300"/>
    <mergeCell ref="D299:D300"/>
    <mergeCell ref="E299:E300"/>
    <mergeCell ref="F299:H299"/>
    <mergeCell ref="A289:A290"/>
    <mergeCell ref="B289:B290"/>
    <mergeCell ref="C289:C290"/>
    <mergeCell ref="D289:D290"/>
    <mergeCell ref="E289:E290"/>
    <mergeCell ref="F289:H289"/>
    <mergeCell ref="I289:I290"/>
    <mergeCell ref="J289:J290"/>
    <mergeCell ref="A280:A281"/>
    <mergeCell ref="B280:B281"/>
    <mergeCell ref="C280:C281"/>
    <mergeCell ref="D280:D281"/>
    <mergeCell ref="E280:E281"/>
    <mergeCell ref="F280:H280"/>
    <mergeCell ref="I280:I281"/>
    <mergeCell ref="J280:J281"/>
    <mergeCell ref="A252:A253"/>
    <mergeCell ref="B252:B253"/>
    <mergeCell ref="C252:C253"/>
    <mergeCell ref="D252:D253"/>
    <mergeCell ref="E252:E253"/>
    <mergeCell ref="F252:H252"/>
    <mergeCell ref="I252:I253"/>
    <mergeCell ref="J252:J253"/>
    <mergeCell ref="I228:I229"/>
    <mergeCell ref="J228:J229"/>
    <mergeCell ref="A228:A229"/>
    <mergeCell ref="B228:B229"/>
    <mergeCell ref="C228:C229"/>
    <mergeCell ref="D228:D229"/>
    <mergeCell ref="E228:E229"/>
    <mergeCell ref="F228:H228"/>
    <mergeCell ref="A243:A244"/>
    <mergeCell ref="B243:B244"/>
    <mergeCell ref="C243:C244"/>
    <mergeCell ref="D243:D244"/>
    <mergeCell ref="E243:E244"/>
    <mergeCell ref="F243:H243"/>
    <mergeCell ref="I243:I244"/>
    <mergeCell ref="J243:J244"/>
    <mergeCell ref="A188:A189"/>
    <mergeCell ref="B188:B189"/>
    <mergeCell ref="C188:C189"/>
    <mergeCell ref="D188:D189"/>
    <mergeCell ref="E188:E189"/>
    <mergeCell ref="F188:H188"/>
    <mergeCell ref="I188:I189"/>
    <mergeCell ref="J188:J189"/>
    <mergeCell ref="A206:A207"/>
    <mergeCell ref="B206:B207"/>
    <mergeCell ref="C206:C207"/>
    <mergeCell ref="D206:D207"/>
    <mergeCell ref="E206:E207"/>
    <mergeCell ref="F206:H206"/>
    <mergeCell ref="I206:I207"/>
    <mergeCell ref="J206:J207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I178:I179"/>
    <mergeCell ref="J178:J179"/>
    <mergeCell ref="A178:A179"/>
    <mergeCell ref="B178:B179"/>
    <mergeCell ref="C178:C179"/>
    <mergeCell ref="D178:D179"/>
    <mergeCell ref="E178:E179"/>
    <mergeCell ref="F178:H178"/>
    <mergeCell ref="I169:I170"/>
    <mergeCell ref="J169:J170"/>
    <mergeCell ref="A169:A170"/>
    <mergeCell ref="B169:B170"/>
    <mergeCell ref="C169:C170"/>
    <mergeCell ref="D169:D170"/>
    <mergeCell ref="E169:E170"/>
    <mergeCell ref="F169:H169"/>
    <mergeCell ref="F94:H94"/>
    <mergeCell ref="I94:I95"/>
    <mergeCell ref="J94:J95"/>
    <mergeCell ref="A94:A95"/>
    <mergeCell ref="B94:B95"/>
    <mergeCell ref="C94:C95"/>
    <mergeCell ref="D94:D95"/>
    <mergeCell ref="E94:E95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3:I4"/>
    <mergeCell ref="J3:J4"/>
    <mergeCell ref="F12:H12"/>
    <mergeCell ref="I12:I13"/>
    <mergeCell ref="J12:J13"/>
    <mergeCell ref="F3:H3"/>
    <mergeCell ref="I31:I32"/>
    <mergeCell ref="J31:J32"/>
    <mergeCell ref="F22:H22"/>
    <mergeCell ref="I22:I23"/>
    <mergeCell ref="J22:J23"/>
    <mergeCell ref="F31:H31"/>
    <mergeCell ref="A22:A23"/>
    <mergeCell ref="B22:B23"/>
    <mergeCell ref="C22:C23"/>
    <mergeCell ref="D22:D23"/>
    <mergeCell ref="E22:E23"/>
    <mergeCell ref="A3:A4"/>
    <mergeCell ref="B3:B4"/>
    <mergeCell ref="C3:C4"/>
    <mergeCell ref="D3:D4"/>
    <mergeCell ref="E3:E4"/>
    <mergeCell ref="A12:A13"/>
    <mergeCell ref="B12:B13"/>
    <mergeCell ref="C12:C13"/>
    <mergeCell ref="D12:D13"/>
    <mergeCell ref="E12:E13"/>
    <mergeCell ref="I49:I50"/>
    <mergeCell ref="J49:J50"/>
    <mergeCell ref="A49:A50"/>
    <mergeCell ref="B49:B50"/>
    <mergeCell ref="C49:C50"/>
    <mergeCell ref="D49:D50"/>
    <mergeCell ref="E49:E50"/>
    <mergeCell ref="F49:H49"/>
    <mergeCell ref="A31:A32"/>
    <mergeCell ref="B31:B32"/>
    <mergeCell ref="C31:C32"/>
    <mergeCell ref="D31:D32"/>
    <mergeCell ref="E31:E32"/>
    <mergeCell ref="F40:H40"/>
    <mergeCell ref="I40:I41"/>
    <mergeCell ref="J40:J41"/>
    <mergeCell ref="A40:A41"/>
    <mergeCell ref="C40:C41"/>
    <mergeCell ref="E40:E41"/>
    <mergeCell ref="B40:B41"/>
    <mergeCell ref="D40:D41"/>
    <mergeCell ref="F67:H67"/>
    <mergeCell ref="I67:I68"/>
    <mergeCell ref="J67:J68"/>
    <mergeCell ref="A58:A59"/>
    <mergeCell ref="B58:B59"/>
    <mergeCell ref="C58:C59"/>
    <mergeCell ref="D58:D59"/>
    <mergeCell ref="E58:E59"/>
    <mergeCell ref="F58:H58"/>
    <mergeCell ref="I58:I59"/>
    <mergeCell ref="J58:J59"/>
    <mergeCell ref="A67:A68"/>
    <mergeCell ref="B67:B68"/>
    <mergeCell ref="C67:C68"/>
    <mergeCell ref="D67:D68"/>
    <mergeCell ref="E67:E68"/>
    <mergeCell ref="F76:H76"/>
    <mergeCell ref="I76:I77"/>
    <mergeCell ref="J76:J77"/>
    <mergeCell ref="A76:A77"/>
    <mergeCell ref="B76:B77"/>
    <mergeCell ref="C76:C77"/>
    <mergeCell ref="D76:D77"/>
    <mergeCell ref="E76:E77"/>
    <mergeCell ref="A85:A86"/>
    <mergeCell ref="B85:B86"/>
    <mergeCell ref="F85:H85"/>
    <mergeCell ref="I85:I86"/>
    <mergeCell ref="J85:J86"/>
    <mergeCell ref="C85:C86"/>
    <mergeCell ref="D85:D86"/>
    <mergeCell ref="E85:E86"/>
    <mergeCell ref="A150:A151"/>
    <mergeCell ref="B150:B151"/>
    <mergeCell ref="C150:C151"/>
    <mergeCell ref="D150:D151"/>
    <mergeCell ref="E150:E151"/>
    <mergeCell ref="F150:H150"/>
    <mergeCell ref="I150:I151"/>
    <mergeCell ref="J150:J151"/>
    <mergeCell ref="I113:I114"/>
    <mergeCell ref="J113:J114"/>
    <mergeCell ref="A113:A114"/>
    <mergeCell ref="B113:B114"/>
    <mergeCell ref="C113:C114"/>
    <mergeCell ref="D113:D114"/>
    <mergeCell ref="E113:E114"/>
    <mergeCell ref="F113:H113"/>
    <mergeCell ref="I122:I123"/>
    <mergeCell ref="J122:J123"/>
    <mergeCell ref="A122:A123"/>
    <mergeCell ref="B122:B123"/>
    <mergeCell ref="C122:C123"/>
    <mergeCell ref="D122:D123"/>
    <mergeCell ref="E122:E123"/>
    <mergeCell ref="F122:H122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140:A141"/>
    <mergeCell ref="B140:B141"/>
    <mergeCell ref="C140:C141"/>
    <mergeCell ref="D140:D141"/>
    <mergeCell ref="E140:E141"/>
    <mergeCell ref="F140:H140"/>
    <mergeCell ref="I140:I141"/>
    <mergeCell ref="J140:J141"/>
    <mergeCell ref="A159:A160"/>
    <mergeCell ref="B159:B160"/>
    <mergeCell ref="C159:C160"/>
    <mergeCell ref="D159:D160"/>
    <mergeCell ref="E159:E160"/>
    <mergeCell ref="F159:H159"/>
    <mergeCell ref="I159:I160"/>
    <mergeCell ref="J159:J160"/>
    <mergeCell ref="A308:A309"/>
    <mergeCell ref="B308:B309"/>
    <mergeCell ref="C308:C309"/>
    <mergeCell ref="D308:D309"/>
    <mergeCell ref="E308:E309"/>
    <mergeCell ref="F308:H308"/>
    <mergeCell ref="I308:I309"/>
    <mergeCell ref="J308:J309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I270:I271"/>
    <mergeCell ref="J270:J271"/>
    <mergeCell ref="A270:A271"/>
    <mergeCell ref="B270:B271"/>
    <mergeCell ref="C270:C271"/>
    <mergeCell ref="D270:D271"/>
    <mergeCell ref="E270:E271"/>
    <mergeCell ref="F270:H270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72"/>
  <sheetViews>
    <sheetView topLeftCell="A359" workbookViewId="0">
      <selection activeCell="C370" sqref="C370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24" bestFit="1" customWidth="1" min="5" max="5"/>
    <col width="10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CCAJ-TR47/305/2022</t>
        </is>
      </c>
      <c r="B5" s="6" t="n">
        <v>44926.60882275463</v>
      </c>
      <c r="C5" s="5" t="inlineStr">
        <is>
          <t>2981 DAVID ZABALA - CAJA</t>
        </is>
      </c>
      <c r="D5" s="7" t="n">
        <v>48215142</v>
      </c>
      <c r="E5" s="8" t="inlineStr">
        <is>
          <t>BISA-100070090</t>
        </is>
      </c>
      <c r="H5" s="9" t="n">
        <v>1820.45</v>
      </c>
      <c r="I5" s="5" t="inlineStr">
        <is>
          <t>DEPÓSITO BANCARIO</t>
        </is>
      </c>
      <c r="J5" s="5" t="inlineStr">
        <is>
          <t>3047 PAOLA LOAYZA ZAMBRANA</t>
        </is>
      </c>
    </row>
    <row r="6">
      <c r="A6" s="5" t="inlineStr">
        <is>
          <t>CCAJ-TR47/305/2022</t>
        </is>
      </c>
      <c r="B6" s="6" t="n">
        <v>44926.60882275463</v>
      </c>
      <c r="C6" s="5" t="inlineStr">
        <is>
          <t>2981 DAVID ZABALA - CAJA</t>
        </is>
      </c>
      <c r="D6" s="7" t="n">
        <v>228559</v>
      </c>
      <c r="E6" s="8" t="inlineStr">
        <is>
          <t>BISA-100070090</t>
        </is>
      </c>
      <c r="H6" s="9" t="n">
        <v>15262.6</v>
      </c>
      <c r="I6" s="5" t="inlineStr">
        <is>
          <t>DEPÓSITO BANCARIO</t>
        </is>
      </c>
      <c r="J6" s="5" t="inlineStr">
        <is>
          <t>3047 PAOLA LOAYZA ZAMBRANA</t>
        </is>
      </c>
    </row>
    <row r="7">
      <c r="A7" s="5" t="inlineStr">
        <is>
          <t>CCAJ-TR47/305/2022</t>
        </is>
      </c>
      <c r="B7" s="6" t="n">
        <v>44926.60882275463</v>
      </c>
      <c r="C7" s="5" t="inlineStr">
        <is>
          <t>2981 DAVID ZABALA - CAJA</t>
        </is>
      </c>
      <c r="D7" s="7" t="n"/>
      <c r="E7" s="8" t="n"/>
      <c r="F7" s="9" t="n">
        <v>10456.1</v>
      </c>
      <c r="I7" s="10" t="inlineStr">
        <is>
          <t>EFECTIVO</t>
        </is>
      </c>
      <c r="J7" s="5" t="inlineStr">
        <is>
          <t>3002 ADRIAN JESUS CORTEZ CHAVEZ</t>
        </is>
      </c>
    </row>
    <row r="8">
      <c r="A8" s="5" t="inlineStr">
        <is>
          <t>CCAJ-TR47/305/2022</t>
        </is>
      </c>
      <c r="B8" s="6" t="n">
        <v>44926.60882275463</v>
      </c>
      <c r="C8" s="5" t="inlineStr">
        <is>
          <t>2981 DAVID ZABALA - CAJA</t>
        </is>
      </c>
      <c r="D8" s="7" t="n"/>
      <c r="E8" s="8" t="n"/>
      <c r="F8" s="9" t="n">
        <v>930.7</v>
      </c>
      <c r="I8" s="10" t="inlineStr">
        <is>
          <t>EFECTIVO</t>
        </is>
      </c>
      <c r="J8" s="5" t="inlineStr">
        <is>
          <t>3047 PAOLA LOAYZA ZAMBRANA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1">
        <f>SUM(F5:G8)</f>
        <v/>
      </c>
      <c r="H9" s="9" t="n"/>
      <c r="I9" s="10" t="n"/>
      <c r="J9" s="5" t="n"/>
    </row>
    <row r="10" ht="15.75" customHeight="1">
      <c r="A10" s="13" t="inlineStr">
        <is>
          <t>FECHA</t>
        </is>
      </c>
      <c r="B10" s="13" t="inlineStr">
        <is>
          <t>CIERRE DE CAJA</t>
        </is>
      </c>
      <c r="C10" s="13" t="inlineStr">
        <is>
          <t>IMPORTE</t>
        </is>
      </c>
      <c r="D10" s="14" t="n">
        <v>112519190</v>
      </c>
      <c r="E10" s="8" t="n"/>
      <c r="H10" s="9" t="n"/>
      <c r="I10" s="10" t="n"/>
      <c r="J10" s="5" t="n"/>
    </row>
    <row r="11"/>
    <row r="12"/>
    <row r="13">
      <c r="A13" s="1" t="inlineStr">
        <is>
          <t>Cierre Caja</t>
        </is>
      </c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3" t="inlineStr">
        <is>
          <t>Del 02/01/2022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98" t="inlineStr">
        <is>
          <t>Cierre Caja</t>
        </is>
      </c>
      <c r="B15" s="98" t="inlineStr">
        <is>
          <t>Fecha</t>
        </is>
      </c>
      <c r="C15" s="98" t="inlineStr">
        <is>
          <t>Cajero</t>
        </is>
      </c>
      <c r="D15" s="98" t="inlineStr">
        <is>
          <t>Nro Voucher</t>
        </is>
      </c>
      <c r="E15" s="98" t="inlineStr">
        <is>
          <t>Nro Cuenta</t>
        </is>
      </c>
      <c r="F15" s="98" t="inlineStr">
        <is>
          <t>Tipo Ingreso</t>
        </is>
      </c>
      <c r="G15" s="99" t="n"/>
      <c r="H15" s="100" t="n"/>
      <c r="I15" s="98" t="inlineStr">
        <is>
          <t>TIPO DE INGRESO</t>
        </is>
      </c>
      <c r="J15" s="98" t="inlineStr">
        <is>
          <t>Cobrador</t>
        </is>
      </c>
    </row>
    <row r="16">
      <c r="A16" s="101" t="n"/>
      <c r="B16" s="101" t="n"/>
      <c r="C16" s="101" t="n"/>
      <c r="D16" s="101" t="n"/>
      <c r="E16" s="101" t="n"/>
      <c r="F16" s="4" t="inlineStr">
        <is>
          <t>EFECTIVO</t>
        </is>
      </c>
      <c r="G16" s="4" t="inlineStr">
        <is>
          <t>CHEQUE</t>
        </is>
      </c>
      <c r="H16" s="4" t="inlineStr">
        <is>
          <t>TRANSFERENCIA</t>
        </is>
      </c>
      <c r="I16" s="101" t="n"/>
      <c r="J16" s="101" t="n"/>
    </row>
    <row r="17">
      <c r="A17" s="17" t="inlineStr">
        <is>
          <t>NO HUBO CIERRES DE CAJA, DEBIDO A FERIADO POR AÑO NUEVO</t>
        </is>
      </c>
      <c r="B17" s="30" t="n"/>
      <c r="C17" s="30" t="n"/>
    </row>
    <row r="18">
      <c r="A18" s="11" t="inlineStr">
        <is>
          <t>SAP</t>
        </is>
      </c>
      <c r="B18" s="3" t="n"/>
      <c r="C18" s="3" t="n"/>
    </row>
    <row r="19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</row>
    <row r="20">
      <c r="A20" s="29" t="n"/>
      <c r="B20" s="29" t="n"/>
      <c r="C20" s="29" t="n"/>
    </row>
    <row r="21"/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03/01/2022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98" t="inlineStr">
        <is>
          <t>Cierre Caja</t>
        </is>
      </c>
      <c r="B24" s="98" t="inlineStr">
        <is>
          <t>Fecha</t>
        </is>
      </c>
      <c r="C24" s="98" t="inlineStr">
        <is>
          <t>Cajero</t>
        </is>
      </c>
      <c r="D24" s="98" t="inlineStr">
        <is>
          <t>Nro Voucher</t>
        </is>
      </c>
      <c r="E24" s="98" t="inlineStr">
        <is>
          <t>Nro Cuenta</t>
        </is>
      </c>
      <c r="F24" s="98" t="inlineStr">
        <is>
          <t>Tipo Ingreso</t>
        </is>
      </c>
      <c r="G24" s="99" t="n"/>
      <c r="H24" s="100" t="n"/>
      <c r="I24" s="98" t="inlineStr">
        <is>
          <t>TIPO DE INGRESO</t>
        </is>
      </c>
      <c r="J24" s="98" t="inlineStr">
        <is>
          <t>Cobrador</t>
        </is>
      </c>
    </row>
    <row r="25">
      <c r="A25" s="101" t="n"/>
      <c r="B25" s="101" t="n"/>
      <c r="C25" s="101" t="n"/>
      <c r="D25" s="101" t="n"/>
      <c r="E25" s="101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101" t="n"/>
      <c r="J25" s="101" t="n"/>
    </row>
    <row r="26">
      <c r="A26" s="5" t="inlineStr">
        <is>
          <t>CCAJ-TR47/1/2023</t>
        </is>
      </c>
      <c r="B26" s="6" t="n">
        <v>44929.67262585648</v>
      </c>
      <c r="C26" s="5" t="inlineStr">
        <is>
          <t>2981 DAVID ZABALA - CAJA</t>
        </is>
      </c>
      <c r="D26" s="7" t="n">
        <v>5002468</v>
      </c>
      <c r="E26" s="5" t="inlineStr">
        <is>
          <t>BANCO UNION-10000020161539</t>
        </is>
      </c>
      <c r="H26" s="9" t="n">
        <v>248.4</v>
      </c>
      <c r="I26" s="5" t="inlineStr">
        <is>
          <t>DEPÓSITO BANCARIO</t>
        </is>
      </c>
      <c r="J26" s="5" t="inlineStr">
        <is>
          <t>3047 PAOLA LOAYZA ZAMBRANA</t>
        </is>
      </c>
    </row>
    <row r="27">
      <c r="A27" s="5" t="inlineStr">
        <is>
          <t>CCAJ-TR47/1/2023</t>
        </is>
      </c>
      <c r="B27" s="6" t="n">
        <v>44929.67262585648</v>
      </c>
      <c r="C27" s="5" t="inlineStr">
        <is>
          <t>2981 DAVID ZABALA - CAJA</t>
        </is>
      </c>
      <c r="D27" s="7" t="n"/>
      <c r="E27" s="8" t="n"/>
      <c r="F27" s="9" t="n">
        <v>4095</v>
      </c>
      <c r="I27" s="10" t="inlineStr">
        <is>
          <t>EFECTIVO</t>
        </is>
      </c>
      <c r="J27" s="5" t="inlineStr">
        <is>
          <t>3002 ADRIAN JESUS CORTEZ CHAVEZ</t>
        </is>
      </c>
    </row>
    <row r="28">
      <c r="A28" s="5" t="inlineStr">
        <is>
          <t>CCAJ-TR47/1/2023</t>
        </is>
      </c>
      <c r="B28" s="6" t="n">
        <v>44929.67262585648</v>
      </c>
      <c r="C28" s="5" t="inlineStr">
        <is>
          <t>2981 DAVID ZABALA - CAJA</t>
        </is>
      </c>
      <c r="D28" s="7" t="n"/>
      <c r="E28" s="8" t="n"/>
      <c r="F28" s="9" t="n">
        <v>4301.6</v>
      </c>
      <c r="I28" s="10" t="inlineStr">
        <is>
          <t>EFECTIVO</t>
        </is>
      </c>
      <c r="J28" s="5" t="inlineStr">
        <is>
          <t>3047 PAOLA LOAYZA ZAMBRANA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12">
        <f>SUM(F26:G28)</f>
        <v/>
      </c>
      <c r="H29" s="9" t="n"/>
      <c r="I29" s="10" t="n"/>
      <c r="J29" s="8" t="n"/>
    </row>
    <row r="30" ht="15.75" customHeight="1">
      <c r="A30" s="13" t="inlineStr">
        <is>
          <t>FECHA</t>
        </is>
      </c>
      <c r="B30" s="13" t="inlineStr">
        <is>
          <t>CIERRE DE CAJA</t>
        </is>
      </c>
      <c r="C30" s="13" t="inlineStr">
        <is>
          <t>IMPORTE</t>
        </is>
      </c>
      <c r="D30" s="14" t="n">
        <v>112519193</v>
      </c>
      <c r="E30" s="8" t="n"/>
      <c r="H30" s="9" t="n"/>
      <c r="I30" s="10" t="n"/>
      <c r="J30" s="8" t="n"/>
    </row>
    <row r="31"/>
    <row r="32"/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8" t="inlineStr">
        <is>
          <t>Cierre Caja</t>
        </is>
      </c>
      <c r="B35" s="98" t="inlineStr">
        <is>
          <t>Fecha</t>
        </is>
      </c>
      <c r="C35" s="98" t="inlineStr">
        <is>
          <t>Cajero</t>
        </is>
      </c>
      <c r="D35" s="98" t="inlineStr">
        <is>
          <t>Nro Voucher</t>
        </is>
      </c>
      <c r="E35" s="98" t="inlineStr">
        <is>
          <t>Nro Cuenta</t>
        </is>
      </c>
      <c r="F35" s="98" t="inlineStr">
        <is>
          <t>Tipo Ingreso</t>
        </is>
      </c>
      <c r="G35" s="99" t="n"/>
      <c r="H35" s="100" t="n"/>
      <c r="I35" s="98" t="inlineStr">
        <is>
          <t>TIPO DE INGRESO</t>
        </is>
      </c>
      <c r="J35" s="98" t="inlineStr">
        <is>
          <t>Cobrador</t>
        </is>
      </c>
    </row>
    <row r="36">
      <c r="A36" s="101" t="n"/>
      <c r="B36" s="101" t="n"/>
      <c r="C36" s="101" t="n"/>
      <c r="D36" s="101" t="n"/>
      <c r="E36" s="101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101" t="n"/>
      <c r="J36" s="101" t="n"/>
    </row>
    <row r="37">
      <c r="A37" s="5" t="inlineStr">
        <is>
          <t>CCAJ-TR47/2/2023</t>
        </is>
      </c>
      <c r="B37" s="6" t="n">
        <v>44930.67344197917</v>
      </c>
      <c r="C37" s="5" t="inlineStr">
        <is>
          <t>2981 DAVID ZABALA - CAJA</t>
        </is>
      </c>
      <c r="D37" s="7" t="n">
        <v>3075021884</v>
      </c>
      <c r="E37" s="5" t="inlineStr">
        <is>
          <t>BANCO UNION-10000020271437</t>
        </is>
      </c>
      <c r="H37" s="9" t="n">
        <v>2528.4</v>
      </c>
      <c r="I37" s="5" t="inlineStr">
        <is>
          <t>DEPÓSITO BANCARIO</t>
        </is>
      </c>
      <c r="J37" s="5" t="inlineStr">
        <is>
          <t>3002 ADRIAN JESUS CORTEZ CHAVEZ</t>
        </is>
      </c>
    </row>
    <row r="38">
      <c r="A38" s="5" t="inlineStr">
        <is>
          <t>CCAJ-TR47/2/2023</t>
        </is>
      </c>
      <c r="B38" s="6" t="n">
        <v>44930.67344197917</v>
      </c>
      <c r="C38" s="5" t="inlineStr">
        <is>
          <t>2981 DAVID ZABALA - CAJA</t>
        </is>
      </c>
      <c r="D38" s="7" t="n"/>
      <c r="E38" s="8" t="n"/>
      <c r="F38" s="9" t="n">
        <v>10403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CCAJ-TR47/2/2023</t>
        </is>
      </c>
      <c r="B39" s="6" t="n">
        <v>44930.67344197917</v>
      </c>
      <c r="C39" s="5" t="inlineStr">
        <is>
          <t>2981 DAVID ZABALA - CAJA</t>
        </is>
      </c>
      <c r="D39" s="7" t="n"/>
      <c r="E39" s="8" t="n"/>
      <c r="F39" s="9" t="n">
        <v>94363.39999999999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11" t="inlineStr">
        <is>
          <t>SAP</t>
        </is>
      </c>
      <c r="B40" s="3" t="n"/>
      <c r="C40" s="3" t="n"/>
      <c r="D40" s="7" t="n"/>
      <c r="E40" s="8" t="n"/>
      <c r="F40" s="20">
        <f>SUM(F37:G39)</f>
        <v/>
      </c>
      <c r="H40" s="9" t="n"/>
      <c r="I40" s="10" t="n"/>
      <c r="J40" s="8" t="n"/>
    </row>
    <row r="41" ht="15.75" customHeight="1">
      <c r="A41" s="13" t="inlineStr">
        <is>
          <t>FECHA</t>
        </is>
      </c>
      <c r="B41" s="13" t="inlineStr">
        <is>
          <t>CIERRE DE CAJA</t>
        </is>
      </c>
      <c r="C41" s="13" t="inlineStr">
        <is>
          <t>IMPORTE</t>
        </is>
      </c>
      <c r="D41" s="14" t="n">
        <v>112556966</v>
      </c>
      <c r="E41" s="8" t="n"/>
      <c r="H41" s="9" t="n"/>
      <c r="I41" s="10" t="n"/>
      <c r="J41" s="8" t="n"/>
    </row>
    <row r="42"/>
    <row r="43"/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05/01/2022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98" t="inlineStr">
        <is>
          <t>Cierre Caja</t>
        </is>
      </c>
      <c r="B46" s="98" t="inlineStr">
        <is>
          <t>Fecha</t>
        </is>
      </c>
      <c r="C46" s="98" t="inlineStr">
        <is>
          <t>Cajero</t>
        </is>
      </c>
      <c r="D46" s="98" t="inlineStr">
        <is>
          <t>Nro Voucher</t>
        </is>
      </c>
      <c r="E46" s="98" t="inlineStr">
        <is>
          <t>Nro Cuenta</t>
        </is>
      </c>
      <c r="F46" s="98" t="inlineStr">
        <is>
          <t>Tipo Ingreso</t>
        </is>
      </c>
      <c r="G46" s="99" t="n"/>
      <c r="H46" s="100" t="n"/>
      <c r="I46" s="98" t="inlineStr">
        <is>
          <t>TIPO DE INGRESO</t>
        </is>
      </c>
      <c r="J46" s="98" t="inlineStr">
        <is>
          <t>Cobrador</t>
        </is>
      </c>
    </row>
    <row r="47">
      <c r="A47" s="101" t="n"/>
      <c r="B47" s="101" t="n"/>
      <c r="C47" s="101" t="n"/>
      <c r="D47" s="101" t="n"/>
      <c r="E47" s="101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101" t="n"/>
      <c r="J47" s="101" t="n"/>
    </row>
    <row r="48">
      <c r="A48" s="5" t="inlineStr">
        <is>
          <t>CCAJ-TR47/3/2023</t>
        </is>
      </c>
      <c r="B48" s="6" t="n">
        <v>44931.70563370371</v>
      </c>
      <c r="C48" s="5" t="inlineStr">
        <is>
          <t>2981 DAVID ZABALA - CAJA</t>
        </is>
      </c>
      <c r="D48" s="7" t="n"/>
      <c r="E48" s="8" t="n"/>
      <c r="F48" s="9" t="n">
        <v>7130.5</v>
      </c>
      <c r="I48" s="10" t="inlineStr">
        <is>
          <t>EFECTIVO</t>
        </is>
      </c>
      <c r="J48" s="5" t="inlineStr">
        <is>
          <t>2999 GUSTAVO LINARES CASTRO</t>
        </is>
      </c>
    </row>
    <row r="49">
      <c r="A49" s="5" t="inlineStr">
        <is>
          <t>CCAJ-TR47/3/2023</t>
        </is>
      </c>
      <c r="B49" s="6" t="n">
        <v>44931.70563370371</v>
      </c>
      <c r="C49" s="5" t="inlineStr">
        <is>
          <t>2981 DAVID ZABALA - CAJA</t>
        </is>
      </c>
      <c r="D49" s="7" t="n"/>
      <c r="E49" s="8" t="n"/>
      <c r="F49" s="9" t="n">
        <v>5140</v>
      </c>
      <c r="I49" s="10" t="inlineStr">
        <is>
          <t>EFECTIVO</t>
        </is>
      </c>
      <c r="J49" s="5" t="inlineStr">
        <is>
          <t>3002 ADRIAN JESUS CORTEZ CHAVEZ</t>
        </is>
      </c>
    </row>
    <row r="50">
      <c r="A50" s="5" t="inlineStr">
        <is>
          <t>CCAJ-TR47/3/2023</t>
        </is>
      </c>
      <c r="B50" s="6" t="n">
        <v>44931.70563370371</v>
      </c>
      <c r="C50" s="5" t="inlineStr">
        <is>
          <t>2981 DAVID ZABALA - CAJA</t>
        </is>
      </c>
      <c r="D50" s="7" t="n"/>
      <c r="E50" s="8" t="n"/>
      <c r="F50" s="9" t="n">
        <v>540</v>
      </c>
      <c r="I50" s="10" t="inlineStr">
        <is>
          <t>EFECTIVO</t>
        </is>
      </c>
      <c r="J50" s="8" t="inlineStr">
        <is>
          <t>1019 HARWIN JAYO - T01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F51" s="37">
        <f>SUM(F48:G50)</f>
        <v/>
      </c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14" t="n">
        <v>112556967</v>
      </c>
      <c r="E52" s="8" t="n"/>
      <c r="H52" s="9" t="n"/>
      <c r="I52" s="10" t="n"/>
      <c r="J52" s="5" t="n"/>
    </row>
    <row r="53"/>
    <row r="54"/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06/01/2022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8" t="inlineStr">
        <is>
          <t>Cierre Caja</t>
        </is>
      </c>
      <c r="B57" s="98" t="inlineStr">
        <is>
          <t>Fecha</t>
        </is>
      </c>
      <c r="C57" s="98" t="inlineStr">
        <is>
          <t>Cajero</t>
        </is>
      </c>
      <c r="D57" s="98" t="inlineStr">
        <is>
          <t>Nro Voucher</t>
        </is>
      </c>
      <c r="E57" s="98" t="inlineStr">
        <is>
          <t>Nro Cuenta</t>
        </is>
      </c>
      <c r="F57" s="98" t="inlineStr">
        <is>
          <t>Tipo Ingreso</t>
        </is>
      </c>
      <c r="G57" s="99" t="n"/>
      <c r="H57" s="100" t="n"/>
      <c r="I57" s="98" t="inlineStr">
        <is>
          <t>TIPO DE INGRESO</t>
        </is>
      </c>
      <c r="J57" s="98" t="inlineStr">
        <is>
          <t>Cobrador</t>
        </is>
      </c>
    </row>
    <row r="58">
      <c r="A58" s="101" t="n"/>
      <c r="B58" s="101" t="n"/>
      <c r="C58" s="101" t="n"/>
      <c r="D58" s="101" t="n"/>
      <c r="E58" s="101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101" t="n"/>
      <c r="J58" s="101" t="n"/>
    </row>
    <row r="59">
      <c r="A59" s="5" t="inlineStr">
        <is>
          <t>CCAJ-TR47/4/2023</t>
        </is>
      </c>
      <c r="B59" s="6" t="n">
        <v>44932.69709653935</v>
      </c>
      <c r="C59" s="5" t="inlineStr">
        <is>
          <t>2981 DAVID ZABALA - CAJA</t>
        </is>
      </c>
      <c r="D59" s="7" t="n"/>
      <c r="E59" s="8" t="n"/>
      <c r="F59" s="9" t="n">
        <v>9907</v>
      </c>
      <c r="I59" s="10" t="inlineStr">
        <is>
          <t>EFECTIVO</t>
        </is>
      </c>
      <c r="J59" s="5" t="inlineStr">
        <is>
          <t>3002 ADRIAN JESUS CORTEZ CHAVEZ</t>
        </is>
      </c>
    </row>
    <row r="60">
      <c r="A60" s="5" t="inlineStr">
        <is>
          <t>CCAJ-TR47/4/2023</t>
        </is>
      </c>
      <c r="B60" s="6" t="n">
        <v>44932.69709653935</v>
      </c>
      <c r="C60" s="5" t="inlineStr">
        <is>
          <t>2981 DAVID ZABALA - CAJA</t>
        </is>
      </c>
      <c r="D60" s="7" t="n"/>
      <c r="E60" s="8" t="n"/>
      <c r="F60" s="9" t="n">
        <v>14665.5</v>
      </c>
      <c r="I60" s="10" t="inlineStr">
        <is>
          <t>EFECTIVO</t>
        </is>
      </c>
      <c r="J60" s="5" t="inlineStr">
        <is>
          <t>3047 PAOLA LOAYZA ZAMBRANA</t>
        </is>
      </c>
    </row>
    <row r="61">
      <c r="A61" s="5" t="inlineStr">
        <is>
          <t>CCAJ-TR47/4/2023</t>
        </is>
      </c>
      <c r="B61" s="6" t="n">
        <v>44932.69709653935</v>
      </c>
      <c r="C61" s="5" t="inlineStr">
        <is>
          <t>2981 DAVID ZABALA - CAJA</t>
        </is>
      </c>
      <c r="D61" s="7" t="n"/>
      <c r="E61" s="8" t="n"/>
      <c r="F61" s="9" t="n">
        <v>988</v>
      </c>
      <c r="I61" s="10" t="inlineStr">
        <is>
          <t>EFECTIVO</t>
        </is>
      </c>
      <c r="J61" s="8" t="inlineStr">
        <is>
          <t>1019 HARWIN JAYO - T01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37">
        <f>SUM(F59:G61)</f>
        <v/>
      </c>
      <c r="H62" s="9" t="n"/>
      <c r="I62" s="10" t="n"/>
      <c r="J62" s="5" t="n"/>
    </row>
    <row r="63" ht="15.75" customHeight="1">
      <c r="A63" s="13" t="inlineStr">
        <is>
          <t>FECHA</t>
        </is>
      </c>
      <c r="B63" s="13" t="inlineStr">
        <is>
          <t>CIERRE DE CAJA</t>
        </is>
      </c>
      <c r="C63" s="13" t="inlineStr">
        <is>
          <t>IMPORTE</t>
        </is>
      </c>
      <c r="D63" s="14" t="n">
        <v>112563613</v>
      </c>
      <c r="E63" s="8" t="n"/>
      <c r="H63" s="9" t="n"/>
      <c r="I63" s="10" t="n"/>
      <c r="J63" s="5" t="n"/>
    </row>
    <row r="64">
      <c r="A64" s="5" t="n"/>
      <c r="B64" s="6" t="n"/>
      <c r="C64" s="5" t="n"/>
      <c r="D64" s="7" t="n"/>
      <c r="E64" s="8" t="n"/>
      <c r="H64" s="9" t="n"/>
      <c r="I64" s="10" t="n"/>
      <c r="J64" s="5" t="n"/>
    </row>
    <row r="65">
      <c r="A65" s="5" t="n"/>
      <c r="B65" s="6" t="n"/>
      <c r="C65" s="5" t="n"/>
      <c r="D65" s="7" t="n"/>
      <c r="E65" s="8" t="n"/>
      <c r="H65" s="9" t="n"/>
      <c r="I65" s="10" t="n"/>
      <c r="J65" s="5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07/01/2022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98" t="inlineStr">
        <is>
          <t>Cierre Caja</t>
        </is>
      </c>
      <c r="B68" s="98" t="inlineStr">
        <is>
          <t>Fecha</t>
        </is>
      </c>
      <c r="C68" s="98" t="inlineStr">
        <is>
          <t>Cajero</t>
        </is>
      </c>
      <c r="D68" s="98" t="inlineStr">
        <is>
          <t>Nro Voucher</t>
        </is>
      </c>
      <c r="E68" s="98" t="inlineStr">
        <is>
          <t>Nro Cuenta</t>
        </is>
      </c>
      <c r="F68" s="98" t="inlineStr">
        <is>
          <t>Tipo Ingreso</t>
        </is>
      </c>
      <c r="G68" s="99" t="n"/>
      <c r="H68" s="100" t="n"/>
      <c r="I68" s="98" t="inlineStr">
        <is>
          <t>TIPO DE INGRESO</t>
        </is>
      </c>
      <c r="J68" s="98" t="inlineStr">
        <is>
          <t>Cobrador</t>
        </is>
      </c>
    </row>
    <row r="69">
      <c r="A69" s="101" t="n"/>
      <c r="B69" s="101" t="n"/>
      <c r="C69" s="101" t="n"/>
      <c r="D69" s="101" t="n"/>
      <c r="E69" s="101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101" t="n"/>
      <c r="J69" s="101" t="n"/>
    </row>
    <row r="70">
      <c r="A70" s="5" t="inlineStr">
        <is>
          <t>CCAJ-TR47/5/2023</t>
        </is>
      </c>
      <c r="B70" s="6" t="n">
        <v>44933.56568388889</v>
      </c>
      <c r="C70" s="5" t="inlineStr">
        <is>
          <t>2981 DAVID ZABALA - CAJA</t>
        </is>
      </c>
      <c r="D70" s="15" t="n">
        <v>45173152167</v>
      </c>
      <c r="E70" s="8" t="inlineStr">
        <is>
          <t>BISA-100070090</t>
        </is>
      </c>
      <c r="H70" s="9" t="n">
        <v>4997.67</v>
      </c>
      <c r="I70" s="5" t="inlineStr">
        <is>
          <t>DEPÓSITO BANCARIO</t>
        </is>
      </c>
      <c r="J70" s="5" t="inlineStr">
        <is>
          <t>3047 PAOLA LOAYZA ZAMBRANA</t>
        </is>
      </c>
    </row>
    <row r="71">
      <c r="A71" s="5" t="inlineStr">
        <is>
          <t>CCAJ-TR47/5/2023</t>
        </is>
      </c>
      <c r="B71" s="6" t="n">
        <v>44933.56568388889</v>
      </c>
      <c r="C71" s="5" t="inlineStr">
        <is>
          <t>2981 DAVID ZABALA - CAJA</t>
        </is>
      </c>
      <c r="D71" s="7" t="n"/>
      <c r="E71" s="8" t="n"/>
      <c r="F71" s="9" t="n">
        <v>67652.7</v>
      </c>
      <c r="I71" s="10" t="inlineStr">
        <is>
          <t>EFECTIVO</t>
        </is>
      </c>
      <c r="J71" s="5" t="inlineStr">
        <is>
          <t>3047 PAOLA LOAYZA ZAMBRANA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H72" s="9" t="n"/>
      <c r="I72" s="10" t="n"/>
      <c r="J72" s="5" t="n"/>
    </row>
    <row r="73" ht="15.75" customHeight="1">
      <c r="A73" s="13" t="inlineStr">
        <is>
          <t>FECHA</t>
        </is>
      </c>
      <c r="B73" s="13" t="inlineStr">
        <is>
          <t>CIERRE DE CAJA</t>
        </is>
      </c>
      <c r="C73" s="13" t="inlineStr">
        <is>
          <t>IMPORTE</t>
        </is>
      </c>
      <c r="D73" s="14" t="n">
        <v>112563614</v>
      </c>
      <c r="E73" s="8" t="n"/>
      <c r="H73" s="9" t="n"/>
      <c r="I73" s="10" t="n"/>
      <c r="J73" s="5" t="n"/>
    </row>
    <row r="74"/>
    <row r="75"/>
    <row r="76">
      <c r="A76" s="1" t="inlineStr">
        <is>
          <t>Cierre Caja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3" t="inlineStr">
        <is>
          <t>Del 09/01/2022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98" t="inlineStr">
        <is>
          <t>Cierre Caja</t>
        </is>
      </c>
      <c r="B78" s="98" t="inlineStr">
        <is>
          <t>Fecha</t>
        </is>
      </c>
      <c r="C78" s="98" t="inlineStr">
        <is>
          <t>Cajero</t>
        </is>
      </c>
      <c r="D78" s="98" t="inlineStr">
        <is>
          <t>Nro Voucher</t>
        </is>
      </c>
      <c r="E78" s="98" t="inlineStr">
        <is>
          <t>Nro Cuenta</t>
        </is>
      </c>
      <c r="F78" s="98" t="inlineStr">
        <is>
          <t>Tipo Ingreso</t>
        </is>
      </c>
      <c r="G78" s="99" t="n"/>
      <c r="H78" s="100" t="n"/>
      <c r="I78" s="98" t="inlineStr">
        <is>
          <t>TIPO DE INGRESO</t>
        </is>
      </c>
      <c r="J78" s="98" t="inlineStr">
        <is>
          <t>Cobrador</t>
        </is>
      </c>
    </row>
    <row r="79">
      <c r="A79" s="101" t="n"/>
      <c r="B79" s="101" t="n"/>
      <c r="C79" s="101" t="n"/>
      <c r="D79" s="101" t="n"/>
      <c r="E79" s="101" t="n"/>
      <c r="F79" s="4" t="inlineStr">
        <is>
          <t>EFECTIVO</t>
        </is>
      </c>
      <c r="G79" s="4" t="inlineStr">
        <is>
          <t>CHEQUE</t>
        </is>
      </c>
      <c r="H79" s="4" t="inlineStr">
        <is>
          <t>TRANSFERENCIA</t>
        </is>
      </c>
      <c r="I79" s="101" t="n"/>
      <c r="J79" s="101" t="n"/>
    </row>
    <row r="80">
      <c r="A80" s="5" t="inlineStr">
        <is>
          <t>CCAJ-TR47/6/2023</t>
        </is>
      </c>
      <c r="B80" s="6" t="n">
        <v>44935.75548142361</v>
      </c>
      <c r="C80" s="5" t="inlineStr">
        <is>
          <t>2981 DAVID ZABALA - CAJA</t>
        </is>
      </c>
      <c r="D80" s="7" t="n">
        <v>3078720871</v>
      </c>
      <c r="E80" s="5" t="inlineStr">
        <is>
          <t>BANCO UNION-10000020271437</t>
        </is>
      </c>
      <c r="H80" s="9" t="n">
        <v>1285.1</v>
      </c>
      <c r="I80" s="5" t="inlineStr">
        <is>
          <t>DEPÓSITO BANCARIO</t>
        </is>
      </c>
      <c r="J80" s="8" t="inlineStr">
        <is>
          <t>1019 HARWIN JAYO - T01</t>
        </is>
      </c>
    </row>
    <row r="81">
      <c r="A81" s="5" t="inlineStr">
        <is>
          <t>CCAJ-TR47/6/2023</t>
        </is>
      </c>
      <c r="B81" s="6" t="n">
        <v>44935.75548142361</v>
      </c>
      <c r="C81" s="5" t="inlineStr">
        <is>
          <t>2981 DAVID ZABALA - CAJA</t>
        </is>
      </c>
      <c r="D81" s="7" t="n">
        <v>48851538</v>
      </c>
      <c r="E81" s="8" t="inlineStr">
        <is>
          <t>BISA-100070090</t>
        </is>
      </c>
      <c r="H81" s="9" t="n">
        <v>9272.559999999999</v>
      </c>
      <c r="I81" s="5" t="inlineStr">
        <is>
          <t>DEPÓSITO BANCARIO</t>
        </is>
      </c>
      <c r="J81" s="5" t="inlineStr">
        <is>
          <t>3047 PAOLA LOAYZA ZAMBRANA</t>
        </is>
      </c>
    </row>
    <row r="82">
      <c r="A82" s="5" t="inlineStr">
        <is>
          <t>CCAJ-TR47/6/2023</t>
        </is>
      </c>
      <c r="B82" s="6" t="n">
        <v>44935.75548142361</v>
      </c>
      <c r="C82" s="5" t="inlineStr">
        <is>
          <t>2981 DAVID ZABALA - CAJA</t>
        </is>
      </c>
      <c r="D82" s="7" t="n">
        <v>3078457828</v>
      </c>
      <c r="E82" s="8" t="inlineStr">
        <is>
          <t>BANCO UNION-120271437</t>
        </is>
      </c>
      <c r="H82" s="9" t="n">
        <v>13551.89</v>
      </c>
      <c r="I82" s="5" t="inlineStr">
        <is>
          <t>DEPÓSITO BANCARIO</t>
        </is>
      </c>
      <c r="J82" s="5" t="inlineStr">
        <is>
          <t>2999 GUSTAVO LINARES CASTRO</t>
        </is>
      </c>
    </row>
    <row r="83">
      <c r="A83" s="5" t="inlineStr">
        <is>
          <t>CCAJ-TR47/6/2023</t>
        </is>
      </c>
      <c r="B83" s="6" t="n">
        <v>44935.75548142361</v>
      </c>
      <c r="C83" s="5" t="inlineStr">
        <is>
          <t>2981 DAVID ZABALA - CAJA</t>
        </is>
      </c>
      <c r="D83" s="15" t="n">
        <v>58660123232</v>
      </c>
      <c r="E83" s="8" t="inlineStr">
        <is>
          <t>BISA-100070090</t>
        </is>
      </c>
      <c r="H83" s="9" t="n">
        <v>1206.58</v>
      </c>
      <c r="I83" s="5" t="inlineStr">
        <is>
          <t>DEPÓSITO BANCARIO</t>
        </is>
      </c>
      <c r="J83" s="5" t="inlineStr">
        <is>
          <t>3047 PAOLA LOAYZA ZAMBRANA</t>
        </is>
      </c>
    </row>
    <row r="84">
      <c r="A84" s="5" t="inlineStr">
        <is>
          <t>CCAJ-TR47/6/2023</t>
        </is>
      </c>
      <c r="B84" s="6" t="n">
        <v>44935.75548142361</v>
      </c>
      <c r="C84" s="5" t="inlineStr">
        <is>
          <t>2981 DAVID ZABALA - CAJA</t>
        </is>
      </c>
      <c r="D84" s="7" t="n"/>
      <c r="E84" s="8" t="n"/>
      <c r="F84" s="9" t="n">
        <v>46427.9</v>
      </c>
      <c r="I84" s="10" t="inlineStr">
        <is>
          <t>EFECTIVO</t>
        </is>
      </c>
      <c r="J84" s="5" t="inlineStr">
        <is>
          <t>2999 GUSTAVO LINARES CASTRO</t>
        </is>
      </c>
    </row>
    <row r="85">
      <c r="A85" s="5" t="inlineStr">
        <is>
          <t>CCAJ-TR47/6/2023</t>
        </is>
      </c>
      <c r="B85" s="6" t="n">
        <v>44935.75548142361</v>
      </c>
      <c r="C85" s="5" t="inlineStr">
        <is>
          <t>2981 DAVID ZABALA - CAJA</t>
        </is>
      </c>
      <c r="D85" s="7" t="n"/>
      <c r="E85" s="8" t="n"/>
      <c r="F85" s="9" t="n">
        <v>16162.9</v>
      </c>
      <c r="I85" s="10" t="inlineStr">
        <is>
          <t>EFECTIVO</t>
        </is>
      </c>
      <c r="J85" s="5" t="inlineStr">
        <is>
          <t>3002 ADRIAN JESUS CORTEZ CHAVEZ</t>
        </is>
      </c>
    </row>
    <row r="86">
      <c r="A86" s="5" t="inlineStr">
        <is>
          <t>CCAJ-TR47/6/2023</t>
        </is>
      </c>
      <c r="B86" s="6" t="n">
        <v>44935.75548142361</v>
      </c>
      <c r="C86" s="5" t="inlineStr">
        <is>
          <t>2981 DAVID ZABALA - CAJA</t>
        </is>
      </c>
      <c r="D86" s="7" t="n"/>
      <c r="E86" s="8" t="n"/>
      <c r="F86" s="9" t="n">
        <v>19298.7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1" t="inlineStr">
        <is>
          <t>SAP</t>
        </is>
      </c>
      <c r="B87" s="3" t="n"/>
      <c r="C87" s="3" t="n"/>
      <c r="D87" s="19">
        <f>75486.3+6403.2</f>
        <v/>
      </c>
      <c r="E87" s="8" t="n"/>
      <c r="F87" s="37">
        <f>SUM(F80:G86)</f>
        <v/>
      </c>
      <c r="H87" s="9" t="n"/>
      <c r="I87" s="10" t="n"/>
      <c r="J87" s="5" t="n"/>
    </row>
    <row r="88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7" t="n"/>
      <c r="E88" s="8" t="n"/>
      <c r="H88" s="9" t="n"/>
      <c r="I88" s="10" t="n"/>
      <c r="J88" s="5" t="n"/>
    </row>
    <row r="89" ht="15.75" customHeight="1">
      <c r="D89" s="14" t="n">
        <v>112576620</v>
      </c>
    </row>
    <row r="90" ht="15.75" customHeight="1">
      <c r="D90" s="14" t="n">
        <v>112576632</v>
      </c>
    </row>
    <row r="91"/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10/01/2022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8" t="inlineStr">
        <is>
          <t>Cierre Caja</t>
        </is>
      </c>
      <c r="B94" s="98" t="inlineStr">
        <is>
          <t>Fecha</t>
        </is>
      </c>
      <c r="C94" s="98" t="inlineStr">
        <is>
          <t>Cajero</t>
        </is>
      </c>
      <c r="D94" s="98" t="inlineStr">
        <is>
          <t>Nro Voucher</t>
        </is>
      </c>
      <c r="E94" s="98" t="inlineStr">
        <is>
          <t>Nro Cuenta</t>
        </is>
      </c>
      <c r="F94" s="98" t="inlineStr">
        <is>
          <t>Tipo Ingreso</t>
        </is>
      </c>
      <c r="G94" s="99" t="n"/>
      <c r="H94" s="100" t="n"/>
      <c r="I94" s="98" t="inlineStr">
        <is>
          <t>TIPO DE INGRESO</t>
        </is>
      </c>
      <c r="J94" s="98" t="inlineStr">
        <is>
          <t>Cobrador</t>
        </is>
      </c>
    </row>
    <row r="95">
      <c r="A95" s="101" t="n"/>
      <c r="B95" s="101" t="n"/>
      <c r="C95" s="101" t="n"/>
      <c r="D95" s="101" t="n"/>
      <c r="E95" s="101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101" t="n"/>
      <c r="J95" s="101" t="n"/>
    </row>
    <row r="96">
      <c r="A96" s="5" t="inlineStr">
        <is>
          <t>CCAJ-TR47/7/2023</t>
        </is>
      </c>
      <c r="B96" s="6" t="n">
        <v>44936.77112386574</v>
      </c>
      <c r="C96" s="5" t="inlineStr">
        <is>
          <t>2981 DAVID ZABALA - CAJA</t>
        </is>
      </c>
      <c r="D96" s="7" t="n"/>
      <c r="E96" s="8" t="n"/>
      <c r="F96" s="9" t="n">
        <v>11295</v>
      </c>
      <c r="I96" s="10" t="inlineStr">
        <is>
          <t>EFECTIVO</t>
        </is>
      </c>
      <c r="J96" s="5" t="inlineStr">
        <is>
          <t>3002 ADRIAN JESUS CORTEZ CHAVEZ</t>
        </is>
      </c>
    </row>
    <row r="97">
      <c r="A97" s="5" t="inlineStr">
        <is>
          <t>CCAJ-TR47/7/2023</t>
        </is>
      </c>
      <c r="B97" s="6" t="n">
        <v>44936.77112386574</v>
      </c>
      <c r="C97" s="5" t="inlineStr">
        <is>
          <t>2981 DAVID ZABALA - CAJA</t>
        </is>
      </c>
      <c r="D97" s="7" t="n"/>
      <c r="E97" s="8" t="n"/>
      <c r="F97" s="9" t="n">
        <v>23477.7</v>
      </c>
      <c r="I97" s="10" t="inlineStr">
        <is>
          <t>EFECTIVO</t>
        </is>
      </c>
      <c r="J97" s="5" t="inlineStr">
        <is>
          <t>3047 PAOLA LOAYZA ZAMBRANA</t>
        </is>
      </c>
    </row>
    <row r="98">
      <c r="A98" s="11" t="inlineStr">
        <is>
          <t>SAP</t>
        </is>
      </c>
      <c r="B98" s="3" t="n"/>
      <c r="C98" s="3" t="n"/>
      <c r="D98" s="7" t="n"/>
      <c r="E98" s="8" t="n"/>
      <c r="F98" s="12">
        <f>SUM(F96:G97)</f>
        <v/>
      </c>
      <c r="H98" s="9" t="n"/>
      <c r="I98" s="10" t="n"/>
      <c r="J98" s="5" t="n"/>
    </row>
    <row r="99" ht="15.75" customHeight="1">
      <c r="A99" s="13" t="inlineStr">
        <is>
          <t>FECHA</t>
        </is>
      </c>
      <c r="B99" s="13" t="inlineStr">
        <is>
          <t>CIERRE DE CAJA</t>
        </is>
      </c>
      <c r="C99" s="13" t="inlineStr">
        <is>
          <t>IMPORTE</t>
        </is>
      </c>
      <c r="D99" s="14" t="n">
        <v>112576621</v>
      </c>
      <c r="E99" s="8" t="n"/>
      <c r="H99" s="9" t="n"/>
      <c r="I99" s="10" t="n"/>
      <c r="J99" s="5" t="n"/>
    </row>
    <row r="100"/>
    <row r="101"/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11/01/2022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98" t="inlineStr">
        <is>
          <t>Cierre Caja</t>
        </is>
      </c>
      <c r="B104" s="98" t="inlineStr">
        <is>
          <t>Fecha</t>
        </is>
      </c>
      <c r="C104" s="98" t="inlineStr">
        <is>
          <t>Cajero</t>
        </is>
      </c>
      <c r="D104" s="98" t="inlineStr">
        <is>
          <t>Nro Voucher</t>
        </is>
      </c>
      <c r="E104" s="98" t="inlineStr">
        <is>
          <t>Nro Cuenta</t>
        </is>
      </c>
      <c r="F104" s="98" t="inlineStr">
        <is>
          <t>Tipo Ingreso</t>
        </is>
      </c>
      <c r="G104" s="99" t="n"/>
      <c r="H104" s="100" t="n"/>
      <c r="I104" s="98" t="inlineStr">
        <is>
          <t>TIPO DE INGRESO</t>
        </is>
      </c>
      <c r="J104" s="98" t="inlineStr">
        <is>
          <t>Cobrador</t>
        </is>
      </c>
    </row>
    <row r="105">
      <c r="A105" s="101" t="n"/>
      <c r="B105" s="101" t="n"/>
      <c r="C105" s="101" t="n"/>
      <c r="D105" s="101" t="n"/>
      <c r="E105" s="101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101" t="n"/>
      <c r="J105" s="101" t="n"/>
    </row>
    <row r="106">
      <c r="A106" s="5" t="inlineStr">
        <is>
          <t>CCAJ-TR47/8/2023</t>
        </is>
      </c>
      <c r="B106" s="6" t="n">
        <v>44937.75549071759</v>
      </c>
      <c r="C106" s="5" t="inlineStr">
        <is>
          <t>2981 DAVID ZABALA - CAJA</t>
        </is>
      </c>
      <c r="D106" s="7" t="n">
        <v>3083606888</v>
      </c>
      <c r="E106" s="5" t="inlineStr">
        <is>
          <t>BANCO UNION-10000020271437</t>
        </is>
      </c>
      <c r="H106" s="9" t="n">
        <v>178.4</v>
      </c>
      <c r="I106" s="5" t="inlineStr">
        <is>
          <t>DEPÓSITO BANCARIO</t>
        </is>
      </c>
      <c r="J106" s="8" t="inlineStr">
        <is>
          <t>1019 HARWIN JAYO - T01</t>
        </is>
      </c>
    </row>
    <row r="107">
      <c r="A107" s="5" t="inlineStr">
        <is>
          <t>CCAJ-TR47/8/2023</t>
        </is>
      </c>
      <c r="B107" s="6" t="n">
        <v>44937.75549071759</v>
      </c>
      <c r="C107" s="5" t="inlineStr">
        <is>
          <t>2981 DAVID ZABALA - CAJA</t>
        </is>
      </c>
      <c r="D107" s="15" t="n">
        <v>58670123917</v>
      </c>
      <c r="E107" s="8" t="inlineStr">
        <is>
          <t>BISA-100070090</t>
        </is>
      </c>
      <c r="H107" s="9" t="n">
        <v>22051</v>
      </c>
      <c r="I107" s="5" t="inlineStr">
        <is>
          <t>DEPÓSITO BANCARIO</t>
        </is>
      </c>
      <c r="J107" s="5" t="inlineStr">
        <is>
          <t>3047 PAOLA LOAYZA ZAMBRANA</t>
        </is>
      </c>
    </row>
    <row r="108">
      <c r="A108" s="5" t="inlineStr">
        <is>
          <t>CCAJ-TR47/8/2023</t>
        </is>
      </c>
      <c r="B108" s="6" t="n">
        <v>44937.75549071759</v>
      </c>
      <c r="C108" s="5" t="inlineStr">
        <is>
          <t>2981 DAVID ZABALA - CAJA</t>
        </is>
      </c>
      <c r="D108" s="7" t="n"/>
      <c r="E108" s="8" t="n"/>
      <c r="F108" s="9" t="n">
        <v>6503.8</v>
      </c>
      <c r="I108" s="10" t="inlineStr">
        <is>
          <t>EFECTIVO</t>
        </is>
      </c>
      <c r="J108" s="5" t="inlineStr">
        <is>
          <t>3002 ADRIAN JESUS CORTEZ CHAVEZ</t>
        </is>
      </c>
    </row>
    <row r="109">
      <c r="A109" s="5" t="inlineStr">
        <is>
          <t>CCAJ-TR47/8/2023</t>
        </is>
      </c>
      <c r="B109" s="6" t="n">
        <v>44937.75549071759</v>
      </c>
      <c r="C109" s="5" t="inlineStr">
        <is>
          <t>2981 DAVID ZABALA - CAJA</t>
        </is>
      </c>
      <c r="D109" s="7" t="n"/>
      <c r="E109" s="8" t="n"/>
      <c r="F109" s="9" t="n">
        <v>16369.7</v>
      </c>
      <c r="I109" s="10" t="inlineStr">
        <is>
          <t>EFECTIVO</t>
        </is>
      </c>
      <c r="J109" s="5" t="inlineStr">
        <is>
          <t>3047 PAOLA LOAYZA ZAMBRANA</t>
        </is>
      </c>
    </row>
    <row r="110">
      <c r="A110" s="11" t="inlineStr">
        <is>
          <t>SAP</t>
        </is>
      </c>
      <c r="B110" s="3" t="n"/>
      <c r="C110" s="3" t="n"/>
      <c r="D110" s="7" t="n"/>
      <c r="E110" s="8" t="n"/>
      <c r="F110" s="37">
        <f>SUM(F106:G109)</f>
        <v/>
      </c>
      <c r="H110" s="9" t="n"/>
      <c r="I110" s="10" t="n"/>
      <c r="J110" s="8" t="n"/>
    </row>
    <row r="111" ht="15.75" customHeight="1">
      <c r="A111" s="13" t="inlineStr">
        <is>
          <t>FECHA</t>
        </is>
      </c>
      <c r="B111" s="13" t="inlineStr">
        <is>
          <t>CIERRE DE CAJA</t>
        </is>
      </c>
      <c r="C111" s="13" t="inlineStr">
        <is>
          <t>IMPORTE</t>
        </is>
      </c>
      <c r="D111" s="14" t="n">
        <v>112587152</v>
      </c>
      <c r="E111" s="8" t="n"/>
      <c r="H111" s="9" t="n"/>
      <c r="I111" s="10" t="n"/>
      <c r="J111" s="8" t="n"/>
    </row>
    <row r="112"/>
    <row r="113"/>
    <row r="114">
      <c r="A114" s="1" t="inlineStr">
        <is>
          <t>Cierre Caja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3" t="inlineStr">
        <is>
          <t>Del 12/01/2022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98" t="inlineStr">
        <is>
          <t>Cierre Caja</t>
        </is>
      </c>
      <c r="B116" s="98" t="inlineStr">
        <is>
          <t>Fecha</t>
        </is>
      </c>
      <c r="C116" s="98" t="inlineStr">
        <is>
          <t>Cajero</t>
        </is>
      </c>
      <c r="D116" s="98" t="inlineStr">
        <is>
          <t>Nro Voucher</t>
        </is>
      </c>
      <c r="E116" s="98" t="inlineStr">
        <is>
          <t>Nro Cuenta</t>
        </is>
      </c>
      <c r="F116" s="98" t="inlineStr">
        <is>
          <t>Tipo Ingreso</t>
        </is>
      </c>
      <c r="G116" s="99" t="n"/>
      <c r="H116" s="100" t="n"/>
      <c r="I116" s="98" t="inlineStr">
        <is>
          <t>TIPO DE INGRESO</t>
        </is>
      </c>
      <c r="J116" s="98" t="inlineStr">
        <is>
          <t>Cobrador</t>
        </is>
      </c>
    </row>
    <row r="117">
      <c r="A117" s="101" t="n"/>
      <c r="B117" s="101" t="n"/>
      <c r="C117" s="101" t="n"/>
      <c r="D117" s="101" t="n"/>
      <c r="E117" s="101" t="n"/>
      <c r="F117" s="4" t="inlineStr">
        <is>
          <t>EFECTIVO</t>
        </is>
      </c>
      <c r="G117" s="4" t="inlineStr">
        <is>
          <t>CHEQUE</t>
        </is>
      </c>
      <c r="H117" s="4" t="inlineStr">
        <is>
          <t>TRANSFERENCIA</t>
        </is>
      </c>
      <c r="I117" s="101" t="n"/>
      <c r="J117" s="101" t="n"/>
    </row>
    <row r="118">
      <c r="A118" s="5" t="inlineStr">
        <is>
          <t>CCAJ-TR47/9/2023</t>
        </is>
      </c>
      <c r="B118" s="6" t="n">
        <v>44938.76334711805</v>
      </c>
      <c r="C118" s="5" t="inlineStr">
        <is>
          <t>2981 DAVID ZABALA - CAJA</t>
        </is>
      </c>
      <c r="D118" s="7" t="n"/>
      <c r="E118" s="8" t="n"/>
      <c r="F118" s="9" t="n">
        <v>7150</v>
      </c>
      <c r="I118" s="10" t="inlineStr">
        <is>
          <t>EFECTIVO</t>
        </is>
      </c>
      <c r="J118" s="5" t="inlineStr">
        <is>
          <t>3002 ADRIAN JESUS CORTEZ CHAVEZ</t>
        </is>
      </c>
    </row>
    <row r="119">
      <c r="A119" s="5" t="inlineStr">
        <is>
          <t>CCAJ-TR47/9/2023</t>
        </is>
      </c>
      <c r="B119" s="6" t="n">
        <v>44938.76334711805</v>
      </c>
      <c r="C119" s="5" t="inlineStr">
        <is>
          <t>2981 DAVID ZABALA - CAJA</t>
        </is>
      </c>
      <c r="D119" s="7" t="n"/>
      <c r="E119" s="8" t="n"/>
      <c r="F119" s="9" t="n">
        <v>29945</v>
      </c>
      <c r="I119" s="10" t="inlineStr">
        <is>
          <t>EFECTIVO</t>
        </is>
      </c>
      <c r="J119" s="5" t="inlineStr">
        <is>
          <t>3047 PAOLA LOAYZA ZAMBRANA</t>
        </is>
      </c>
    </row>
    <row r="120">
      <c r="A120" s="5" t="inlineStr">
        <is>
          <t>CCAJ-TR47/9/2023</t>
        </is>
      </c>
      <c r="B120" s="6" t="n">
        <v>44938.76334711805</v>
      </c>
      <c r="C120" s="5" t="inlineStr">
        <is>
          <t>2981 DAVID ZABALA - CAJA</t>
        </is>
      </c>
      <c r="D120" s="7" t="n"/>
      <c r="E120" s="8" t="n"/>
      <c r="F120" s="9" t="n">
        <v>507</v>
      </c>
      <c r="I120" s="10" t="inlineStr">
        <is>
          <t>EFECTIVO</t>
        </is>
      </c>
      <c r="J120" s="8" t="inlineStr">
        <is>
          <t>1019 HARWIN JAYO - T01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49">
        <f>SUM(F118:G120)</f>
        <v/>
      </c>
      <c r="I121" s="10" t="n"/>
      <c r="J121" s="8" t="n"/>
    </row>
    <row r="122" ht="15.75" customHeight="1">
      <c r="A122" s="13" t="inlineStr">
        <is>
          <t>FECHA</t>
        </is>
      </c>
      <c r="B122" s="13" t="inlineStr">
        <is>
          <t>CIERRE DE CAJA</t>
        </is>
      </c>
      <c r="C122" s="13" t="inlineStr">
        <is>
          <t>IMPORTE</t>
        </is>
      </c>
      <c r="D122" s="14" t="n">
        <v>112587156</v>
      </c>
      <c r="E122" s="8" t="n"/>
      <c r="F122" s="9" t="n"/>
      <c r="I122" s="10" t="n"/>
      <c r="J122" s="8" t="n"/>
    </row>
    <row r="123"/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13/01/2022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8" t="inlineStr">
        <is>
          <t>Cierre Caja</t>
        </is>
      </c>
      <c r="B127" s="98" t="inlineStr">
        <is>
          <t>Fecha</t>
        </is>
      </c>
      <c r="C127" s="98" t="inlineStr">
        <is>
          <t>Cajero</t>
        </is>
      </c>
      <c r="D127" s="98" t="inlineStr">
        <is>
          <t>Nro Voucher</t>
        </is>
      </c>
      <c r="E127" s="98" t="inlineStr">
        <is>
          <t>Nro Cuenta</t>
        </is>
      </c>
      <c r="F127" s="98" t="inlineStr">
        <is>
          <t>Tipo Ingreso</t>
        </is>
      </c>
      <c r="G127" s="99" t="n"/>
      <c r="H127" s="100" t="n"/>
      <c r="I127" s="98" t="inlineStr">
        <is>
          <t>TIPO DE INGRESO</t>
        </is>
      </c>
      <c r="J127" s="98" t="inlineStr">
        <is>
          <t>Cobrador</t>
        </is>
      </c>
    </row>
    <row r="128">
      <c r="A128" s="101" t="n"/>
      <c r="B128" s="101" t="n"/>
      <c r="C128" s="101" t="n"/>
      <c r="D128" s="101" t="n"/>
      <c r="E128" s="101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101" t="n"/>
      <c r="J128" s="101" t="n"/>
    </row>
    <row r="129">
      <c r="A129" s="5" t="inlineStr">
        <is>
          <t>CCAJ-TR47/10/2023</t>
        </is>
      </c>
      <c r="B129" s="6" t="n">
        <v>44939.76489916666</v>
      </c>
      <c r="C129" s="5" t="inlineStr">
        <is>
          <t>2981 DAVID ZABALA - CAJA</t>
        </is>
      </c>
      <c r="D129" s="7" t="n">
        <v>35155224</v>
      </c>
      <c r="E129" s="5" t="inlineStr">
        <is>
          <t>BANCO UNION-10000020271437</t>
        </is>
      </c>
      <c r="H129" s="9" t="n">
        <v>1154</v>
      </c>
      <c r="I129" s="5" t="inlineStr">
        <is>
          <t>DEPÓSITO BANCARIO</t>
        </is>
      </c>
      <c r="J129" s="8" t="inlineStr">
        <is>
          <t>1019 HARWIN JAYO - T02</t>
        </is>
      </c>
    </row>
    <row r="130">
      <c r="A130" s="5" t="inlineStr">
        <is>
          <t>CCAJ-TR47/10/2023</t>
        </is>
      </c>
      <c r="B130" s="6" t="n">
        <v>44939.76489916666</v>
      </c>
      <c r="C130" s="5" t="inlineStr">
        <is>
          <t>2981 DAVID ZABALA - CAJA</t>
        </is>
      </c>
      <c r="D130" s="7" t="n"/>
      <c r="E130" s="8" t="n"/>
      <c r="F130" s="9" t="n">
        <v>17550</v>
      </c>
      <c r="I130" s="10" t="inlineStr">
        <is>
          <t>EFECTIVO</t>
        </is>
      </c>
      <c r="J130" s="5" t="inlineStr">
        <is>
          <t>3047 PAOLA LOAYZA ZAMBRANA</t>
        </is>
      </c>
    </row>
    <row r="131">
      <c r="A131" s="5" t="inlineStr">
        <is>
          <t>CCAJ-TR47/10/2023</t>
        </is>
      </c>
      <c r="B131" s="6" t="n">
        <v>44939.76489916666</v>
      </c>
      <c r="C131" s="5" t="inlineStr">
        <is>
          <t>2981 DAVID ZABALA - CAJA</t>
        </is>
      </c>
      <c r="D131" s="7" t="n"/>
      <c r="E131" s="8" t="n"/>
      <c r="F131" s="9" t="n">
        <v>250</v>
      </c>
      <c r="I131" s="10" t="inlineStr">
        <is>
          <t>EFECTIVO</t>
        </is>
      </c>
      <c r="J131" s="8" t="inlineStr">
        <is>
          <t>1019 HARWIN JAYO - T02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F132" s="37">
        <f>SUM(F129:G131)</f>
        <v/>
      </c>
      <c r="H132" s="9" t="n"/>
      <c r="I132" s="5" t="n"/>
      <c r="J132" s="8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14" t="n">
        <v>112603552</v>
      </c>
      <c r="E133" s="8" t="n"/>
      <c r="H133" s="9" t="n"/>
      <c r="I133" s="5" t="n"/>
      <c r="J133" s="8" t="n"/>
    </row>
    <row r="134">
      <c r="A134" s="5" t="n"/>
      <c r="B134" s="6" t="n"/>
      <c r="C134" s="5" t="n"/>
      <c r="D134" s="7" t="n"/>
      <c r="E134" s="8" t="n"/>
      <c r="H134" s="9" t="n"/>
      <c r="I134" s="5" t="n"/>
      <c r="J134" s="8" t="n"/>
    </row>
    <row r="135">
      <c r="A135" s="5" t="n"/>
      <c r="B135" s="6" t="n"/>
      <c r="C135" s="5" t="n"/>
      <c r="D135" s="7" t="n"/>
      <c r="E135" s="8" t="n"/>
      <c r="H135" s="9" t="n"/>
      <c r="I135" s="5" t="n"/>
      <c r="J135" s="8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14/01/2022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8" t="inlineStr">
        <is>
          <t>Cierre Caja</t>
        </is>
      </c>
      <c r="B138" s="98" t="inlineStr">
        <is>
          <t>Fecha</t>
        </is>
      </c>
      <c r="C138" s="98" t="inlineStr">
        <is>
          <t>Cajero</t>
        </is>
      </c>
      <c r="D138" s="98" t="inlineStr">
        <is>
          <t>Nro Voucher</t>
        </is>
      </c>
      <c r="E138" s="98" t="inlineStr">
        <is>
          <t>Nro Cuenta</t>
        </is>
      </c>
      <c r="F138" s="98" t="inlineStr">
        <is>
          <t>Tipo Ingreso</t>
        </is>
      </c>
      <c r="G138" s="99" t="n"/>
      <c r="H138" s="100" t="n"/>
      <c r="I138" s="98" t="inlineStr">
        <is>
          <t>TIPO DE INGRESO</t>
        </is>
      </c>
      <c r="J138" s="98" t="inlineStr">
        <is>
          <t>Cobrador</t>
        </is>
      </c>
    </row>
    <row r="139">
      <c r="A139" s="101" t="n"/>
      <c r="B139" s="101" t="n"/>
      <c r="C139" s="101" t="n"/>
      <c r="D139" s="101" t="n"/>
      <c r="E139" s="101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101" t="n"/>
      <c r="J139" s="101" t="n"/>
    </row>
    <row r="140">
      <c r="A140" s="5" t="inlineStr">
        <is>
          <t>CCAJ-TR47/11/2023</t>
        </is>
      </c>
      <c r="B140" s="6" t="n">
        <v>44940.55215392361</v>
      </c>
      <c r="C140" s="5" t="inlineStr">
        <is>
          <t>2981 DAVID ZABALA - CAJA</t>
        </is>
      </c>
      <c r="D140" s="7" t="n">
        <v>3086539812</v>
      </c>
      <c r="E140" s="5" t="inlineStr">
        <is>
          <t>BANCO UNION-10000020271437</t>
        </is>
      </c>
      <c r="H140" s="9" t="n">
        <v>9337.440000000001</v>
      </c>
      <c r="I140" s="5" t="inlineStr">
        <is>
          <t>DEPÓSITO BANCARIO</t>
        </is>
      </c>
      <c r="J140" s="5" t="inlineStr">
        <is>
          <t>3047 PAOLA LOAYZA ZAMBRANA</t>
        </is>
      </c>
    </row>
    <row r="141">
      <c r="A141" s="5" t="inlineStr">
        <is>
          <t>CCAJ-TR47/11/2023</t>
        </is>
      </c>
      <c r="B141" s="6" t="n">
        <v>44940.55215392361</v>
      </c>
      <c r="C141" s="5" t="inlineStr">
        <is>
          <t>2981 DAVID ZABALA - CAJA</t>
        </is>
      </c>
      <c r="D141" s="7" t="n"/>
      <c r="E141" s="8" t="n"/>
      <c r="F141" s="9" t="n">
        <v>16601.4</v>
      </c>
      <c r="I141" s="10" t="inlineStr">
        <is>
          <t>EFECTIVO</t>
        </is>
      </c>
      <c r="J141" s="5" t="inlineStr">
        <is>
          <t>3002 ADRIAN JESUS CORTEZ CHAVEZ</t>
        </is>
      </c>
    </row>
    <row r="142">
      <c r="A142" s="5" t="inlineStr">
        <is>
          <t>CCAJ-TR47/11/2023</t>
        </is>
      </c>
      <c r="B142" s="6" t="n">
        <v>44940.55215392361</v>
      </c>
      <c r="C142" s="5" t="inlineStr">
        <is>
          <t>2981 DAVID ZABALA - CAJA</t>
        </is>
      </c>
      <c r="D142" s="7" t="n"/>
      <c r="E142" s="8" t="n"/>
      <c r="F142" s="9" t="n">
        <v>9342.700000000001</v>
      </c>
      <c r="I142" s="10" t="inlineStr">
        <is>
          <t>EFECTIVO</t>
        </is>
      </c>
      <c r="J142" s="5" t="inlineStr">
        <is>
          <t>3047 PAOLA LOAYZA ZAMBRANA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F143" s="37">
        <f>SUM(F140:G142)</f>
        <v/>
      </c>
      <c r="H143" s="9" t="n"/>
      <c r="I143" s="5" t="n"/>
      <c r="J143" s="8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14" t="n">
        <v>112603553</v>
      </c>
      <c r="E144" s="8" t="n"/>
      <c r="H144" s="9" t="n"/>
      <c r="I144" s="5" t="n"/>
      <c r="J144" s="8" t="n"/>
    </row>
    <row r="145"/>
    <row r="146"/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16/01/2022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98" t="inlineStr">
        <is>
          <t>Cierre Caja</t>
        </is>
      </c>
      <c r="B149" s="98" t="inlineStr">
        <is>
          <t>Fecha</t>
        </is>
      </c>
      <c r="C149" s="98" t="inlineStr">
        <is>
          <t>Cajero</t>
        </is>
      </c>
      <c r="D149" s="98" t="inlineStr">
        <is>
          <t>Nro Voucher</t>
        </is>
      </c>
      <c r="E149" s="98" t="inlineStr">
        <is>
          <t>Nro Cuenta</t>
        </is>
      </c>
      <c r="F149" s="98" t="inlineStr">
        <is>
          <t>Tipo Ingreso</t>
        </is>
      </c>
      <c r="G149" s="99" t="n"/>
      <c r="H149" s="100" t="n"/>
      <c r="I149" s="98" t="inlineStr">
        <is>
          <t>TIPO DE INGRESO</t>
        </is>
      </c>
      <c r="J149" s="98" t="inlineStr">
        <is>
          <t>Cobrador</t>
        </is>
      </c>
    </row>
    <row r="150">
      <c r="A150" s="101" t="n"/>
      <c r="B150" s="101" t="n"/>
      <c r="C150" s="101" t="n"/>
      <c r="D150" s="101" t="n"/>
      <c r="E150" s="101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101" t="n"/>
      <c r="J150" s="101" t="n"/>
    </row>
    <row r="151">
      <c r="A151" s="5" t="inlineStr">
        <is>
          <t>CCAJ-TR47/12/2023</t>
        </is>
      </c>
      <c r="B151" s="6" t="n">
        <v>44942.75449024305</v>
      </c>
      <c r="C151" s="5" t="inlineStr">
        <is>
          <t>2981 DAVID ZABALA - CAJA</t>
        </is>
      </c>
      <c r="D151" s="7" t="n">
        <v>3090738039</v>
      </c>
      <c r="E151" s="5" t="inlineStr">
        <is>
          <t>BANCO UNION-10000020271437</t>
        </is>
      </c>
      <c r="H151" s="9" t="n">
        <v>10527.2</v>
      </c>
      <c r="I151" s="5" t="inlineStr">
        <is>
          <t>DEPÓSITO BANCARIO</t>
        </is>
      </c>
      <c r="J151" s="5" t="inlineStr">
        <is>
          <t>3047 PAOLA LOAYZA ZAMBRANA</t>
        </is>
      </c>
    </row>
    <row r="152">
      <c r="A152" s="5" t="inlineStr">
        <is>
          <t>CCAJ-TR47/12/2023</t>
        </is>
      </c>
      <c r="B152" s="6" t="n">
        <v>44942.75449024305</v>
      </c>
      <c r="C152" s="5" t="inlineStr">
        <is>
          <t>2981 DAVID ZABALA - CAJA</t>
        </is>
      </c>
      <c r="D152" s="7" t="n"/>
      <c r="E152" s="8" t="n"/>
      <c r="F152" s="9" t="n">
        <v>37883.8</v>
      </c>
      <c r="I152" s="10" t="inlineStr">
        <is>
          <t>EFECTIVO</t>
        </is>
      </c>
      <c r="J152" s="5" t="inlineStr">
        <is>
          <t>2999 GUSTAVO LINARES CASTRO</t>
        </is>
      </c>
    </row>
    <row r="153">
      <c r="A153" s="5" t="inlineStr">
        <is>
          <t>CCAJ-TR47/12/2023</t>
        </is>
      </c>
      <c r="B153" s="6" t="n">
        <v>44942.75449024305</v>
      </c>
      <c r="C153" s="5" t="inlineStr">
        <is>
          <t>2981 DAVID ZABALA - CAJA</t>
        </is>
      </c>
      <c r="D153" s="7" t="n"/>
      <c r="E153" s="8" t="n"/>
      <c r="F153" s="9" t="n">
        <v>14015</v>
      </c>
      <c r="I153" s="10" t="inlineStr">
        <is>
          <t>EFECTIVO</t>
        </is>
      </c>
      <c r="J153" s="5" t="inlineStr">
        <is>
          <t>3002 ADRIAN JESUS CORTEZ CHAVEZ</t>
        </is>
      </c>
    </row>
    <row r="154">
      <c r="A154" s="5" t="inlineStr">
        <is>
          <t>CCAJ-TR47/12/2023</t>
        </is>
      </c>
      <c r="B154" s="6" t="n">
        <v>44942.75449024305</v>
      </c>
      <c r="C154" s="5" t="inlineStr">
        <is>
          <t>2981 DAVID ZABALA - CAJA</t>
        </is>
      </c>
      <c r="D154" s="7" t="n"/>
      <c r="E154" s="8" t="n"/>
      <c r="F154" s="9" t="n">
        <v>18962.5</v>
      </c>
      <c r="I154" s="10" t="inlineStr">
        <is>
          <t>EFECTIVO</t>
        </is>
      </c>
      <c r="J154" s="5" t="inlineStr">
        <is>
          <t>3047 PAOLA LOAYZA ZAMBRANA</t>
        </is>
      </c>
    </row>
    <row r="155">
      <c r="A155" s="5" t="inlineStr">
        <is>
          <t>CCAJ-TR47/12/2023</t>
        </is>
      </c>
      <c r="B155" s="6" t="n">
        <v>44942.75449024305</v>
      </c>
      <c r="C155" s="5" t="inlineStr">
        <is>
          <t>2981 DAVID ZABALA - CAJA</t>
        </is>
      </c>
      <c r="D155" s="7" t="n"/>
      <c r="E155" s="8" t="n"/>
      <c r="F155" s="9" t="n">
        <v>8266.5</v>
      </c>
      <c r="I155" s="10" t="inlineStr">
        <is>
          <t>EFECTIVO</t>
        </is>
      </c>
      <c r="J155" s="8" t="inlineStr">
        <is>
          <t>1019 HARWIN JAYO - T02</t>
        </is>
      </c>
    </row>
    <row r="156">
      <c r="A156" s="11" t="inlineStr">
        <is>
          <t>SAP</t>
        </is>
      </c>
      <c r="B156" s="3" t="n"/>
      <c r="C156" s="3" t="n"/>
      <c r="D156" s="19">
        <f>74047+5080.8</f>
        <v/>
      </c>
      <c r="E156" s="8" t="n"/>
      <c r="F156" s="37">
        <f>SUM(F151:G155)</f>
        <v/>
      </c>
      <c r="H156" s="9" t="n"/>
      <c r="I156" s="10" t="n"/>
      <c r="J156" s="5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5" t="n"/>
    </row>
    <row r="158" ht="15.75" customHeight="1">
      <c r="D158" s="14" t="n">
        <v>112617028</v>
      </c>
    </row>
    <row r="159" ht="15.75" customHeight="1">
      <c r="D159" s="14" t="n">
        <v>112617046</v>
      </c>
    </row>
    <row r="160"/>
    <row r="161">
      <c r="A161" s="1" t="inlineStr">
        <is>
          <t>Cierre Caja</t>
        </is>
      </c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3" t="inlineStr">
        <is>
          <t>Del 17/01/2022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98" t="inlineStr">
        <is>
          <t>Cierre Caja</t>
        </is>
      </c>
      <c r="B163" s="98" t="inlineStr">
        <is>
          <t>Fecha</t>
        </is>
      </c>
      <c r="C163" s="98" t="inlineStr">
        <is>
          <t>Cajero</t>
        </is>
      </c>
      <c r="D163" s="98" t="inlineStr">
        <is>
          <t>Nro Voucher</t>
        </is>
      </c>
      <c r="E163" s="98" t="inlineStr">
        <is>
          <t>Nro Cuenta</t>
        </is>
      </c>
      <c r="F163" s="98" t="inlineStr">
        <is>
          <t>Tipo Ingreso</t>
        </is>
      </c>
      <c r="G163" s="99" t="n"/>
      <c r="H163" s="100" t="n"/>
      <c r="I163" s="98" t="inlineStr">
        <is>
          <t>TIPO DE INGRESO</t>
        </is>
      </c>
      <c r="J163" s="98" t="inlineStr">
        <is>
          <t>Cobrador</t>
        </is>
      </c>
    </row>
    <row r="164">
      <c r="A164" s="101" t="n"/>
      <c r="B164" s="101" t="n"/>
      <c r="C164" s="101" t="n"/>
      <c r="D164" s="101" t="n"/>
      <c r="E164" s="101" t="n"/>
      <c r="F164" s="4" t="inlineStr">
        <is>
          <t>EFECTIVO</t>
        </is>
      </c>
      <c r="G164" s="4" t="inlineStr">
        <is>
          <t>CHEQUE</t>
        </is>
      </c>
      <c r="H164" s="4" t="inlineStr">
        <is>
          <t>TRANSFERENCIA</t>
        </is>
      </c>
      <c r="I164" s="101" t="n"/>
      <c r="J164" s="101" t="n"/>
    </row>
    <row r="165">
      <c r="A165" s="5" t="inlineStr">
        <is>
          <t>CCAJ-TR47/13/2023</t>
        </is>
      </c>
      <c r="B165" s="6" t="n">
        <v>44943.74538625</v>
      </c>
      <c r="C165" s="5" t="inlineStr">
        <is>
          <t>2981 DAVID ZABALA - CAJA</t>
        </is>
      </c>
      <c r="D165" s="7" t="n">
        <v>49670180</v>
      </c>
      <c r="E165" s="8" t="inlineStr">
        <is>
          <t>BISA-100070090</t>
        </is>
      </c>
      <c r="H165" s="9" t="n">
        <v>2000</v>
      </c>
      <c r="I165" s="5" t="inlineStr">
        <is>
          <t>DEPÓSITO BANCARIO</t>
        </is>
      </c>
      <c r="J165" s="5" t="inlineStr">
        <is>
          <t>3047 PAOLA LOAYZA ZAMBRANA</t>
        </is>
      </c>
    </row>
    <row r="166">
      <c r="A166" s="5" t="inlineStr">
        <is>
          <t>CCAJ-TR47/13/2023</t>
        </is>
      </c>
      <c r="B166" s="6" t="n">
        <v>44943.74538625</v>
      </c>
      <c r="C166" s="5" t="inlineStr">
        <is>
          <t>2981 DAVID ZABALA - CAJA</t>
        </is>
      </c>
      <c r="D166" s="7" t="n">
        <v>3091817043</v>
      </c>
      <c r="E166" s="5" t="inlineStr">
        <is>
          <t>BANCO UNION-10000020271437</t>
        </is>
      </c>
      <c r="H166" s="9" t="n">
        <v>10000</v>
      </c>
      <c r="I166" s="5" t="inlineStr">
        <is>
          <t>DEPÓSITO BANCARIO</t>
        </is>
      </c>
      <c r="J166" s="5" t="inlineStr">
        <is>
          <t>3047 PAOLA LOAYZA ZAMBRANA</t>
        </is>
      </c>
    </row>
    <row r="167">
      <c r="A167" s="5" t="inlineStr">
        <is>
          <t>CCAJ-TR47/13/2023</t>
        </is>
      </c>
      <c r="B167" s="6" t="n">
        <v>44943.74538625</v>
      </c>
      <c r="C167" s="5" t="inlineStr">
        <is>
          <t>2981 DAVID ZABALA - CAJA</t>
        </is>
      </c>
      <c r="D167" s="7" t="n"/>
      <c r="E167" s="8" t="n"/>
      <c r="F167" s="9" t="n">
        <v>10348.2</v>
      </c>
      <c r="I167" s="10" t="inlineStr">
        <is>
          <t>EFECTIVO</t>
        </is>
      </c>
      <c r="J167" s="5" t="inlineStr">
        <is>
          <t>3002 ADRIAN JESUS CORTEZ CHAVEZ</t>
        </is>
      </c>
    </row>
    <row r="168">
      <c r="A168" s="5" t="inlineStr">
        <is>
          <t>CCAJ-TR47/13/2023</t>
        </is>
      </c>
      <c r="B168" s="6" t="n">
        <v>44943.74538625</v>
      </c>
      <c r="C168" s="5" t="inlineStr">
        <is>
          <t>2981 DAVID ZABALA - CAJA</t>
        </is>
      </c>
      <c r="D168" s="7" t="n"/>
      <c r="E168" s="8" t="n"/>
      <c r="F168" s="9" t="n">
        <v>16980.2</v>
      </c>
      <c r="I168" s="10" t="inlineStr">
        <is>
          <t>EFECTIVO</t>
        </is>
      </c>
      <c r="J168" s="5" t="inlineStr">
        <is>
          <t>3047 PAOLA LOAYZA ZAMBRANA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F169" s="37">
        <f>SUM(F165:G168)</f>
        <v/>
      </c>
      <c r="G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14" t="n">
        <v>112617029</v>
      </c>
      <c r="E170" s="8" t="n"/>
      <c r="G170" s="9" t="n"/>
      <c r="I170" s="10" t="n"/>
      <c r="J170" s="5" t="n"/>
    </row>
    <row r="171"/>
    <row r="172"/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18/01/2022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8" t="inlineStr">
        <is>
          <t>Cierre Caja</t>
        </is>
      </c>
      <c r="B175" s="98" t="inlineStr">
        <is>
          <t>Fecha</t>
        </is>
      </c>
      <c r="C175" s="98" t="inlineStr">
        <is>
          <t>Cajero</t>
        </is>
      </c>
      <c r="D175" s="98" t="inlineStr">
        <is>
          <t>Nro Voucher</t>
        </is>
      </c>
      <c r="E175" s="98" t="inlineStr">
        <is>
          <t>Nro Cuenta</t>
        </is>
      </c>
      <c r="F175" s="98" t="inlineStr">
        <is>
          <t>Tipo Ingreso</t>
        </is>
      </c>
      <c r="G175" s="99" t="n"/>
      <c r="H175" s="100" t="n"/>
      <c r="I175" s="98" t="inlineStr">
        <is>
          <t>TIPO DE INGRESO</t>
        </is>
      </c>
      <c r="J175" s="98" t="inlineStr">
        <is>
          <t>Cobrador</t>
        </is>
      </c>
    </row>
    <row r="176">
      <c r="A176" s="101" t="n"/>
      <c r="B176" s="101" t="n"/>
      <c r="C176" s="101" t="n"/>
      <c r="D176" s="101" t="n"/>
      <c r="E176" s="101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101" t="n"/>
      <c r="J176" s="101" t="n"/>
    </row>
    <row r="177">
      <c r="A177" s="5" t="inlineStr">
        <is>
          <t>CCAJ-TR47/14/2023</t>
        </is>
      </c>
      <c r="B177" s="6" t="n">
        <v>44944.73198212963</v>
      </c>
      <c r="C177" s="5" t="inlineStr">
        <is>
          <t>2981 DAVID ZABALA - CAJA</t>
        </is>
      </c>
      <c r="D177" s="7" t="n">
        <v>35485421</v>
      </c>
      <c r="E177" s="5" t="inlineStr">
        <is>
          <t>BANCO UNION-10000020271437</t>
        </is>
      </c>
      <c r="H177" s="9" t="n">
        <v>857</v>
      </c>
      <c r="I177" s="5" t="inlineStr">
        <is>
          <t>DEPÓSITO BANCARIO</t>
        </is>
      </c>
      <c r="J177" s="8" t="inlineStr">
        <is>
          <t>1019 HARWIN JAYO - T03</t>
        </is>
      </c>
    </row>
    <row r="178">
      <c r="A178" s="5" t="inlineStr">
        <is>
          <t>CCAJ-TR47/14/2023</t>
        </is>
      </c>
      <c r="B178" s="6" t="n">
        <v>44944.73198212963</v>
      </c>
      <c r="C178" s="5" t="inlineStr">
        <is>
          <t>2981 DAVID ZABALA - CAJA</t>
        </is>
      </c>
      <c r="D178" s="7" t="n">
        <v>3091692113</v>
      </c>
      <c r="E178" s="5" t="inlineStr">
        <is>
          <t>BANCO UNION-10000020271437</t>
        </is>
      </c>
      <c r="H178" s="9" t="n">
        <v>54</v>
      </c>
      <c r="I178" s="5" t="inlineStr">
        <is>
          <t>DEPÓSITO BANCARIO</t>
        </is>
      </c>
      <c r="J178" s="8" t="inlineStr">
        <is>
          <t>1019 HARWIN JAYO - T02</t>
        </is>
      </c>
    </row>
    <row r="179">
      <c r="A179" s="5" t="inlineStr">
        <is>
          <t>CCAJ-TR47/14/2023</t>
        </is>
      </c>
      <c r="B179" s="6" t="n">
        <v>44944.73198212963</v>
      </c>
      <c r="C179" s="5" t="inlineStr">
        <is>
          <t>2981 DAVID ZABALA - CAJA</t>
        </is>
      </c>
      <c r="D179" s="7" t="n"/>
      <c r="E179" s="8" t="n"/>
      <c r="F179" s="9" t="n">
        <v>10584.7</v>
      </c>
      <c r="I179" s="10" t="inlineStr">
        <is>
          <t>EFECTIVO</t>
        </is>
      </c>
      <c r="J179" s="5" t="inlineStr">
        <is>
          <t>3002 ADRIAN JESUS CORTEZ CHAVEZ</t>
        </is>
      </c>
    </row>
    <row r="180">
      <c r="A180" s="5" t="inlineStr">
        <is>
          <t>CCAJ-TR47/14/2023</t>
        </is>
      </c>
      <c r="B180" s="6" t="n">
        <v>44944.73198212963</v>
      </c>
      <c r="C180" s="5" t="inlineStr">
        <is>
          <t>2981 DAVID ZABALA - CAJA</t>
        </is>
      </c>
      <c r="D180" s="7" t="n"/>
      <c r="E180" s="8" t="n"/>
      <c r="F180" s="9" t="n">
        <v>5976.2</v>
      </c>
      <c r="I180" s="10" t="inlineStr">
        <is>
          <t>EFECTIVO</t>
        </is>
      </c>
      <c r="J180" s="5" t="inlineStr">
        <is>
          <t>3047 PAOLA LOAYZA ZAMBRANA</t>
        </is>
      </c>
    </row>
    <row r="181">
      <c r="A181" s="5" t="inlineStr">
        <is>
          <t>CCAJ-TR47/14/2023</t>
        </is>
      </c>
      <c r="B181" s="6" t="n">
        <v>44944.73198212963</v>
      </c>
      <c r="C181" s="5" t="inlineStr">
        <is>
          <t>2981 DAVID ZABALA - CAJA</t>
        </is>
      </c>
      <c r="D181" s="7" t="n"/>
      <c r="E181" s="8" t="n"/>
      <c r="F181" s="9" t="n">
        <v>10258.8</v>
      </c>
      <c r="I181" s="10" t="inlineStr">
        <is>
          <t>EFECTIVO</t>
        </is>
      </c>
      <c r="J181" s="8" t="inlineStr">
        <is>
          <t>1019 HARWIN JAYO - T02</t>
        </is>
      </c>
    </row>
    <row r="182">
      <c r="A182" s="11" t="inlineStr">
        <is>
          <t>SAP</t>
        </is>
      </c>
      <c r="B182" s="3" t="n"/>
      <c r="C182" s="3" t="n"/>
      <c r="D182" s="7" t="n"/>
      <c r="E182" s="8" t="n"/>
      <c r="F182" s="54">
        <f>SUM(F177:G181)</f>
        <v/>
      </c>
      <c r="I182" s="10" t="n"/>
      <c r="J182" s="5" t="n"/>
    </row>
    <row r="183" ht="15.75" customHeight="1">
      <c r="A183" s="13" t="inlineStr">
        <is>
          <t>FECHA</t>
        </is>
      </c>
      <c r="B183" s="13" t="inlineStr">
        <is>
          <t>CIERRE DE CAJA</t>
        </is>
      </c>
      <c r="C183" s="13" t="inlineStr">
        <is>
          <t>IMPORTE</t>
        </is>
      </c>
      <c r="D183" s="14" t="n">
        <v>112636364</v>
      </c>
      <c r="E183" s="8" t="n"/>
      <c r="F183" s="9" t="n"/>
      <c r="I183" s="10" t="n"/>
      <c r="J183" s="5" t="n"/>
    </row>
    <row r="184"/>
    <row r="185"/>
    <row r="186">
      <c r="A186" s="1" t="inlineStr">
        <is>
          <t>Cierre Caja</t>
        </is>
      </c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3" t="inlineStr">
        <is>
          <t>Del 19/01/2022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98" t="inlineStr">
        <is>
          <t>Cierre Caja</t>
        </is>
      </c>
      <c r="B188" s="98" t="inlineStr">
        <is>
          <t>Fecha</t>
        </is>
      </c>
      <c r="C188" s="98" t="inlineStr">
        <is>
          <t>Cajero</t>
        </is>
      </c>
      <c r="D188" s="98" t="inlineStr">
        <is>
          <t>Nro Voucher</t>
        </is>
      </c>
      <c r="E188" s="98" t="inlineStr">
        <is>
          <t>Nro Cuenta</t>
        </is>
      </c>
      <c r="F188" s="98" t="inlineStr">
        <is>
          <t>Tipo Ingreso</t>
        </is>
      </c>
      <c r="G188" s="99" t="n"/>
      <c r="H188" s="100" t="n"/>
      <c r="I188" s="98" t="inlineStr">
        <is>
          <t>TIPO DE INGRESO</t>
        </is>
      </c>
      <c r="J188" s="98" t="inlineStr">
        <is>
          <t>Cobrador</t>
        </is>
      </c>
    </row>
    <row r="189">
      <c r="A189" s="101" t="n"/>
      <c r="B189" s="101" t="n"/>
      <c r="C189" s="101" t="n"/>
      <c r="D189" s="101" t="n"/>
      <c r="E189" s="101" t="n"/>
      <c r="F189" s="4" t="inlineStr">
        <is>
          <t>EFECTIVO</t>
        </is>
      </c>
      <c r="G189" s="4" t="inlineStr">
        <is>
          <t>CHEQUE</t>
        </is>
      </c>
      <c r="H189" s="4" t="inlineStr">
        <is>
          <t>TRANSFERENCIA</t>
        </is>
      </c>
      <c r="I189" s="101" t="n"/>
      <c r="J189" s="101" t="n"/>
    </row>
    <row r="190">
      <c r="A190" s="5" t="inlineStr">
        <is>
          <t>CCAJ-TR47/15/2023</t>
        </is>
      </c>
      <c r="B190" s="6" t="n">
        <v>44945.77291792824</v>
      </c>
      <c r="C190" s="5" t="inlineStr">
        <is>
          <t>2981 DAVID ZABALA - CAJA</t>
        </is>
      </c>
      <c r="D190" s="7" t="n">
        <v>3094084595</v>
      </c>
      <c r="E190" s="5" t="inlineStr">
        <is>
          <t>BANCO UNION-10000020271437</t>
        </is>
      </c>
      <c r="H190" s="9" t="n">
        <v>619.36</v>
      </c>
      <c r="I190" s="5" t="inlineStr">
        <is>
          <t>DEPÓSITO BANCARIO</t>
        </is>
      </c>
      <c r="J190" s="8" t="inlineStr">
        <is>
          <t>1019 HARWIN JAYO - T02</t>
        </is>
      </c>
    </row>
    <row r="191">
      <c r="A191" s="5" t="inlineStr">
        <is>
          <t>CCAJ-TR47/15/2023</t>
        </is>
      </c>
      <c r="B191" s="6" t="n">
        <v>44945.77291792824</v>
      </c>
      <c r="C191" s="5" t="inlineStr">
        <is>
          <t>2981 DAVID ZABALA - CAJA</t>
        </is>
      </c>
      <c r="D191" s="7" t="n"/>
      <c r="E191" s="8" t="n"/>
      <c r="F191" s="9" t="n">
        <v>10631</v>
      </c>
      <c r="I191" s="10" t="inlineStr">
        <is>
          <t>EFECTIVO</t>
        </is>
      </c>
      <c r="J191" s="5" t="inlineStr">
        <is>
          <t>3002 ADRIAN JESUS CORTEZ CHAVEZ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H192" s="9" t="n"/>
      <c r="I192" s="10" t="n"/>
      <c r="J192" s="5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14" t="n">
        <v>112636366</v>
      </c>
      <c r="E193" s="8" t="n"/>
      <c r="H193" s="9" t="n"/>
      <c r="I193" s="10" t="n"/>
      <c r="J193" s="5" t="n"/>
    </row>
    <row r="194">
      <c r="A194" s="5" t="n"/>
      <c r="B194" s="6" t="n"/>
      <c r="C194" s="5" t="n"/>
      <c r="D194" s="7" t="n"/>
      <c r="E194" s="8" t="n"/>
      <c r="H194" s="9" t="n"/>
      <c r="I194" s="10" t="n"/>
      <c r="J194" s="5" t="n"/>
    </row>
    <row r="195"/>
    <row r="196">
      <c r="A196" s="1" t="inlineStr">
        <is>
          <t>Cierre Caja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3" t="inlineStr">
        <is>
          <t>Del 20/01/2023</t>
        </is>
      </c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98" t="inlineStr">
        <is>
          <t>Cierre Caja</t>
        </is>
      </c>
      <c r="B198" s="98" t="inlineStr">
        <is>
          <t>Fecha</t>
        </is>
      </c>
      <c r="C198" s="98" t="inlineStr">
        <is>
          <t>Cajero</t>
        </is>
      </c>
      <c r="D198" s="98" t="inlineStr">
        <is>
          <t>Nro Voucher</t>
        </is>
      </c>
      <c r="E198" s="98" t="inlineStr">
        <is>
          <t>Nro Cuenta</t>
        </is>
      </c>
      <c r="F198" s="98" t="inlineStr">
        <is>
          <t>Tipo Ingreso</t>
        </is>
      </c>
      <c r="G198" s="99" t="n"/>
      <c r="H198" s="100" t="n"/>
      <c r="I198" s="98" t="inlineStr">
        <is>
          <t>TIPO DE INGRESO</t>
        </is>
      </c>
      <c r="J198" s="98" t="inlineStr">
        <is>
          <t>Cobrador</t>
        </is>
      </c>
    </row>
    <row r="199">
      <c r="A199" s="101" t="n"/>
      <c r="B199" s="101" t="n"/>
      <c r="C199" s="101" t="n"/>
      <c r="D199" s="101" t="n"/>
      <c r="E199" s="101" t="n"/>
      <c r="F199" s="4" t="inlineStr">
        <is>
          <t>EFECTIVO</t>
        </is>
      </c>
      <c r="G199" s="4" t="inlineStr">
        <is>
          <t>CHEQUE</t>
        </is>
      </c>
      <c r="H199" s="4" t="inlineStr">
        <is>
          <t>TRANSFERENCIA</t>
        </is>
      </c>
      <c r="I199" s="101" t="n"/>
      <c r="J199" s="101" t="n"/>
    </row>
    <row r="200">
      <c r="A200" s="5" t="inlineStr">
        <is>
          <t>CCAJ-TR47/16/2023</t>
        </is>
      </c>
      <c r="B200" s="6" t="n">
        <v>44946.72878201389</v>
      </c>
      <c r="C200" s="5" t="inlineStr">
        <is>
          <t>2981 DAVID ZABALA - CAJA</t>
        </is>
      </c>
      <c r="D200" s="15" t="n">
        <v>58660124795</v>
      </c>
      <c r="E200" s="8" t="inlineStr">
        <is>
          <t>BISA-100070090</t>
        </is>
      </c>
      <c r="H200" s="9" t="n">
        <v>13619.08</v>
      </c>
      <c r="I200" s="5" t="inlineStr">
        <is>
          <t>DEPÓSITO BANCARIO</t>
        </is>
      </c>
      <c r="J200" s="5" t="inlineStr">
        <is>
          <t>3047 PAOLA LOAYZA ZAMBRANA</t>
        </is>
      </c>
    </row>
    <row r="201">
      <c r="A201" s="5" t="inlineStr">
        <is>
          <t>CCAJ-TR47/16/2023</t>
        </is>
      </c>
      <c r="B201" s="6" t="n">
        <v>44946.72878201389</v>
      </c>
      <c r="C201" s="5" t="inlineStr">
        <is>
          <t>2981 DAVID ZABALA - CAJA</t>
        </is>
      </c>
      <c r="D201" s="7" t="n"/>
      <c r="E201" s="8" t="n"/>
      <c r="F201" s="9" t="n">
        <v>8999</v>
      </c>
      <c r="I201" s="10" t="inlineStr">
        <is>
          <t>EFECTIVO</t>
        </is>
      </c>
      <c r="J201" s="5" t="inlineStr">
        <is>
          <t>3002 ADRIAN JESUS CORTEZ CHAVEZ</t>
        </is>
      </c>
    </row>
    <row r="202">
      <c r="A202" s="5" t="inlineStr">
        <is>
          <t>CCAJ-TR47/16/2023</t>
        </is>
      </c>
      <c r="B202" s="6" t="n">
        <v>44946.72878201389</v>
      </c>
      <c r="C202" s="5" t="inlineStr">
        <is>
          <t>2981 DAVID ZABALA - CAJA</t>
        </is>
      </c>
      <c r="D202" s="7" t="n"/>
      <c r="E202" s="8" t="n"/>
      <c r="F202" s="9" t="n">
        <v>47262</v>
      </c>
      <c r="I202" s="10" t="inlineStr">
        <is>
          <t>EFECTIVO</t>
        </is>
      </c>
      <c r="J202" s="5" t="inlineStr">
        <is>
          <t>3047 PAOLA LOAYZA ZAMBRANA</t>
        </is>
      </c>
    </row>
    <row r="203">
      <c r="A203" s="11" t="inlineStr">
        <is>
          <t>SAP</t>
        </is>
      </c>
      <c r="B203" s="3" t="n"/>
      <c r="C203" s="3" t="n"/>
      <c r="D203" s="10" t="n"/>
      <c r="E203" s="8" t="n"/>
      <c r="F203" s="37">
        <f>SUM(F200:G202)</f>
        <v/>
      </c>
      <c r="H203" s="9" t="n"/>
      <c r="I203" s="10" t="n"/>
      <c r="J203" s="5" t="n"/>
    </row>
    <row r="204" ht="15.75" customHeight="1">
      <c r="A204" s="13" t="inlineStr">
        <is>
          <t>FECHA</t>
        </is>
      </c>
      <c r="B204" s="13" t="inlineStr">
        <is>
          <t>CIERRE DE CAJA</t>
        </is>
      </c>
      <c r="C204" s="13" t="inlineStr">
        <is>
          <t>IMPORTE</t>
        </is>
      </c>
      <c r="D204" s="14" t="n">
        <v>112651376</v>
      </c>
      <c r="E204" s="8" t="n"/>
      <c r="H204" s="9" t="n"/>
      <c r="I204" s="10" t="n"/>
      <c r="J204" s="5" t="n"/>
    </row>
    <row r="205">
      <c r="A205" s="5" t="n"/>
      <c r="B205" s="6" t="n"/>
      <c r="C205" s="5" t="n"/>
      <c r="D205" s="7" t="n"/>
      <c r="E205" s="8" t="n"/>
      <c r="H205" s="9" t="n"/>
      <c r="I205" s="10" t="n"/>
      <c r="J205" s="5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5" t="n"/>
    </row>
    <row r="207">
      <c r="A207" s="1" t="inlineStr">
        <is>
          <t>Cierre Caja</t>
        </is>
      </c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3" t="inlineStr">
        <is>
          <t>Del 21/01/2023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98" t="inlineStr">
        <is>
          <t>Cierre Caja</t>
        </is>
      </c>
      <c r="B209" s="98" t="inlineStr">
        <is>
          <t>Fecha</t>
        </is>
      </c>
      <c r="C209" s="98" t="inlineStr">
        <is>
          <t>Cajero</t>
        </is>
      </c>
      <c r="D209" s="98" t="inlineStr">
        <is>
          <t>Nro Voucher</t>
        </is>
      </c>
      <c r="E209" s="98" t="inlineStr">
        <is>
          <t>Nro Cuenta</t>
        </is>
      </c>
      <c r="F209" s="98" t="inlineStr">
        <is>
          <t>Tipo Ingreso</t>
        </is>
      </c>
      <c r="G209" s="99" t="n"/>
      <c r="H209" s="100" t="n"/>
      <c r="I209" s="98" t="inlineStr">
        <is>
          <t>TIPO DE INGRESO</t>
        </is>
      </c>
      <c r="J209" s="98" t="inlineStr">
        <is>
          <t>Cobrador</t>
        </is>
      </c>
    </row>
    <row r="210">
      <c r="A210" s="101" t="n"/>
      <c r="B210" s="101" t="n"/>
      <c r="C210" s="101" t="n"/>
      <c r="D210" s="101" t="n"/>
      <c r="E210" s="101" t="n"/>
      <c r="F210" s="4" t="inlineStr">
        <is>
          <t>EFECTIVO</t>
        </is>
      </c>
      <c r="G210" s="4" t="inlineStr">
        <is>
          <t>CHEQUE</t>
        </is>
      </c>
      <c r="H210" s="4" t="inlineStr">
        <is>
          <t>TRANSFERENCIA</t>
        </is>
      </c>
      <c r="I210" s="101" t="n"/>
      <c r="J210" s="101" t="n"/>
    </row>
    <row r="211">
      <c r="A211" s="5" t="inlineStr">
        <is>
          <t>CCAJ-TR47/17/2023</t>
        </is>
      </c>
      <c r="B211" s="6" t="n">
        <v>44947.55715837963</v>
      </c>
      <c r="C211" s="5" t="inlineStr">
        <is>
          <t>2981 DAVID ZABALA - CAJA</t>
        </is>
      </c>
      <c r="D211" s="7" t="n">
        <v>3093351863</v>
      </c>
      <c r="E211" s="5" t="inlineStr">
        <is>
          <t>BANCO UNION-10000020271437</t>
        </is>
      </c>
      <c r="H211" s="9" t="n">
        <v>829</v>
      </c>
      <c r="I211" s="5" t="inlineStr">
        <is>
          <t>DEPÓSITO BANCARIO</t>
        </is>
      </c>
      <c r="J211" s="5" t="inlineStr">
        <is>
          <t>2999 GUSTAVO LINARES CASTRO</t>
        </is>
      </c>
    </row>
    <row r="212">
      <c r="A212" s="5" t="inlineStr">
        <is>
          <t>CCAJ-TR47/17/2023</t>
        </is>
      </c>
      <c r="B212" s="6" t="n">
        <v>44947.55715837963</v>
      </c>
      <c r="C212" s="5" t="inlineStr">
        <is>
          <t>2981 DAVID ZABALA - CAJA</t>
        </is>
      </c>
      <c r="D212" s="7" t="n">
        <v>3093071760</v>
      </c>
      <c r="E212" s="5" t="inlineStr">
        <is>
          <t>BANCO UNION-10000020271437</t>
        </is>
      </c>
      <c r="H212" s="9" t="n">
        <v>5596.03</v>
      </c>
      <c r="I212" s="5" t="inlineStr">
        <is>
          <t>DEPÓSITO BANCARIO</t>
        </is>
      </c>
      <c r="J212" s="5" t="inlineStr">
        <is>
          <t>2999 GUSTAVO LINARES CASTRO</t>
        </is>
      </c>
    </row>
    <row r="213">
      <c r="A213" s="5" t="inlineStr">
        <is>
          <t>CCAJ-TR47/17/2023</t>
        </is>
      </c>
      <c r="B213" s="6" t="n">
        <v>44947.55715837963</v>
      </c>
      <c r="C213" s="5" t="inlineStr">
        <is>
          <t>2981 DAVID ZABALA - CAJA</t>
        </is>
      </c>
      <c r="D213" s="7" t="n">
        <v>3096408070</v>
      </c>
      <c r="E213" s="8" t="inlineStr">
        <is>
          <t>BANCO UNION-120271437</t>
        </is>
      </c>
      <c r="H213" s="9" t="n">
        <v>1174.78</v>
      </c>
      <c r="I213" s="5" t="inlineStr">
        <is>
          <t>DEPÓSITO BANCARIO</t>
        </is>
      </c>
      <c r="J213" s="5" t="inlineStr">
        <is>
          <t>2999 GUSTAVO LINARES CASTRO</t>
        </is>
      </c>
    </row>
    <row r="214">
      <c r="A214" s="5" t="inlineStr">
        <is>
          <t>CCAJ-TR47/17/2023</t>
        </is>
      </c>
      <c r="B214" s="6" t="n">
        <v>44947.55715837963</v>
      </c>
      <c r="C214" s="5" t="inlineStr">
        <is>
          <t>2981 DAVID ZABALA - CAJA</t>
        </is>
      </c>
      <c r="D214" s="7" t="n">
        <v>3095755595</v>
      </c>
      <c r="E214" s="8" t="inlineStr">
        <is>
          <t>BANCO UNION-120271437</t>
        </is>
      </c>
      <c r="H214" s="9" t="n">
        <v>6200</v>
      </c>
      <c r="I214" s="5" t="inlineStr">
        <is>
          <t>DEPÓSITO BANCARIO</t>
        </is>
      </c>
      <c r="J214" s="5" t="inlineStr">
        <is>
          <t>2999 GUSTAVO LINARES CASTRO</t>
        </is>
      </c>
    </row>
    <row r="215">
      <c r="A215" s="5" t="inlineStr">
        <is>
          <t>CCAJ-TR47/17/2023</t>
        </is>
      </c>
      <c r="B215" s="6" t="n">
        <v>44947.55715837963</v>
      </c>
      <c r="C215" s="5" t="inlineStr">
        <is>
          <t>2981 DAVID ZABALA - CAJA</t>
        </is>
      </c>
      <c r="D215" s="7" t="n"/>
      <c r="E215" s="8" t="n"/>
      <c r="F215" s="9" t="n">
        <v>97888</v>
      </c>
      <c r="I215" s="10" t="inlineStr">
        <is>
          <t>EFECTIVO</t>
        </is>
      </c>
      <c r="J215" s="5" t="inlineStr">
        <is>
          <t>2999 GUSTAVO LINARES CASTRO</t>
        </is>
      </c>
    </row>
    <row r="216">
      <c r="A216" s="5" t="inlineStr">
        <is>
          <t>CCAJ-TR47/17/2023</t>
        </is>
      </c>
      <c r="B216" s="6" t="n">
        <v>44947.55715837963</v>
      </c>
      <c r="C216" s="5" t="inlineStr">
        <is>
          <t>2981 DAVID ZABALA - CAJA</t>
        </is>
      </c>
      <c r="D216" s="7" t="n"/>
      <c r="E216" s="8" t="n"/>
      <c r="F216" s="9" t="n">
        <v>15807.2</v>
      </c>
      <c r="I216" s="10" t="inlineStr">
        <is>
          <t>EFECTIVO</t>
        </is>
      </c>
      <c r="J216" s="5" t="inlineStr">
        <is>
          <t>3047 PAOLA LOAYZA ZAMBRANA</t>
        </is>
      </c>
    </row>
    <row r="217">
      <c r="A217" s="11" t="inlineStr">
        <is>
          <t>SAP</t>
        </is>
      </c>
      <c r="B217" s="3" t="n"/>
      <c r="C217" s="3" t="n"/>
      <c r="D217" s="10" t="n"/>
      <c r="E217" s="8" t="n"/>
      <c r="F217" s="37">
        <f>SUM(F211:G216)</f>
        <v/>
      </c>
      <c r="H217" s="9" t="n"/>
      <c r="I217" s="10" t="n"/>
      <c r="J217" s="5" t="n"/>
    </row>
    <row r="218" ht="15.75" customHeight="1">
      <c r="A218" s="13" t="inlineStr">
        <is>
          <t>FECHA</t>
        </is>
      </c>
      <c r="B218" s="13" t="inlineStr">
        <is>
          <t>CIERRE DE CAJA</t>
        </is>
      </c>
      <c r="C218" s="13" t="inlineStr">
        <is>
          <t>IMPORTE</t>
        </is>
      </c>
      <c r="D218" s="14" t="n">
        <v>112651379</v>
      </c>
      <c r="E218" s="8" t="n"/>
      <c r="H218" s="9" t="n"/>
      <c r="I218" s="10" t="n"/>
      <c r="J218" s="5" t="n"/>
    </row>
    <row r="219"/>
    <row r="220"/>
    <row r="221">
      <c r="A221" s="1" t="inlineStr">
        <is>
          <t>Cierre Caja</t>
        </is>
      </c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3" t="inlineStr">
        <is>
          <t>Del 23/01/2023</t>
        </is>
      </c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98" t="inlineStr">
        <is>
          <t>Cierre Caja</t>
        </is>
      </c>
      <c r="B223" s="98" t="inlineStr">
        <is>
          <t>Fecha</t>
        </is>
      </c>
      <c r="C223" s="98" t="inlineStr">
        <is>
          <t>Cajero</t>
        </is>
      </c>
      <c r="D223" s="98" t="inlineStr">
        <is>
          <t>Nro Voucher</t>
        </is>
      </c>
      <c r="E223" s="98" t="inlineStr">
        <is>
          <t>Nro Cuenta</t>
        </is>
      </c>
      <c r="F223" s="98" t="inlineStr">
        <is>
          <t>Tipo Ingreso</t>
        </is>
      </c>
      <c r="G223" s="99" t="n"/>
      <c r="H223" s="100" t="n"/>
      <c r="I223" s="98" t="inlineStr">
        <is>
          <t>TIPO DE INGRESO</t>
        </is>
      </c>
      <c r="J223" s="98" t="inlineStr">
        <is>
          <t>Cobrador</t>
        </is>
      </c>
    </row>
    <row r="224">
      <c r="A224" s="101" t="n"/>
      <c r="B224" s="101" t="n"/>
      <c r="C224" s="101" t="n"/>
      <c r="D224" s="101" t="n"/>
      <c r="E224" s="101" t="n"/>
      <c r="F224" s="4" t="inlineStr">
        <is>
          <t>EFECTIVO</t>
        </is>
      </c>
      <c r="G224" s="4" t="inlineStr">
        <is>
          <t>CHEQUE</t>
        </is>
      </c>
      <c r="H224" s="4" t="inlineStr">
        <is>
          <t>TRANSFERENCIA</t>
        </is>
      </c>
      <c r="I224" s="101" t="n"/>
      <c r="J224" s="101" t="n"/>
    </row>
    <row r="225">
      <c r="A225" s="40" t="inlineStr">
        <is>
          <t>NO HUBO CIERRES DE CAJA DEBIDO A FERIADO NACIONAL POR EL DIA DEL ESTADO PLURINACIONAL</t>
        </is>
      </c>
      <c r="B225" s="41" t="n"/>
      <c r="C225" s="42" t="n"/>
      <c r="D225" s="70" t="n"/>
      <c r="E225" s="71" t="n"/>
      <c r="F225" s="9" t="n"/>
      <c r="I225" s="10" t="n"/>
      <c r="J225" s="5" t="n"/>
    </row>
    <row r="226">
      <c r="A226" s="11" t="inlineStr">
        <is>
          <t>SAP</t>
        </is>
      </c>
      <c r="B226" s="3" t="n"/>
      <c r="C226" s="3" t="n"/>
      <c r="D226" s="7" t="n"/>
      <c r="E226" s="8" t="n"/>
      <c r="H226" s="9" t="n"/>
      <c r="I226" s="10" t="n"/>
      <c r="J226" s="5" t="n"/>
    </row>
    <row r="227" ht="15.75" customHeight="1">
      <c r="A227" s="13" t="inlineStr">
        <is>
          <t>FECHA</t>
        </is>
      </c>
      <c r="B227" s="13" t="inlineStr">
        <is>
          <t>CIERRE DE CAJA</t>
        </is>
      </c>
      <c r="C227" s="13" t="inlineStr">
        <is>
          <t>IMPORTE</t>
        </is>
      </c>
      <c r="D227" s="28" t="n"/>
      <c r="E227" s="14" t="n"/>
      <c r="H227" s="9" t="n"/>
      <c r="I227" s="10" t="n"/>
      <c r="J227" s="5" t="n"/>
    </row>
    <row r="228"/>
    <row r="229"/>
    <row r="230">
      <c r="A230" s="1" t="inlineStr">
        <is>
          <t>Cierre Caja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3" t="inlineStr">
        <is>
          <t>Del 24/01/2023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98" t="inlineStr">
        <is>
          <t>Cierre Caja</t>
        </is>
      </c>
      <c r="B232" s="98" t="inlineStr">
        <is>
          <t>Fecha</t>
        </is>
      </c>
      <c r="C232" s="98" t="inlineStr">
        <is>
          <t>Cajero</t>
        </is>
      </c>
      <c r="D232" s="98" t="inlineStr">
        <is>
          <t>Nro Voucher</t>
        </is>
      </c>
      <c r="E232" s="98" t="inlineStr">
        <is>
          <t>Nro Cuenta</t>
        </is>
      </c>
      <c r="F232" s="98" t="inlineStr">
        <is>
          <t>Tipo Ingreso</t>
        </is>
      </c>
      <c r="G232" s="99" t="n"/>
      <c r="H232" s="100" t="n"/>
      <c r="I232" s="98" t="inlineStr">
        <is>
          <t>TIPO DE INGRESO</t>
        </is>
      </c>
      <c r="J232" s="98" t="inlineStr">
        <is>
          <t>Cobrador</t>
        </is>
      </c>
    </row>
    <row r="233">
      <c r="A233" s="101" t="n"/>
      <c r="B233" s="101" t="n"/>
      <c r="C233" s="101" t="n"/>
      <c r="D233" s="101" t="n"/>
      <c r="E233" s="101" t="n"/>
      <c r="F233" s="4" t="inlineStr">
        <is>
          <t>EFECTIVO</t>
        </is>
      </c>
      <c r="G233" s="4" t="inlineStr">
        <is>
          <t>CHEQUE</t>
        </is>
      </c>
      <c r="H233" s="4" t="inlineStr">
        <is>
          <t>TRANSFERENCIA</t>
        </is>
      </c>
      <c r="I233" s="101" t="n"/>
      <c r="J233" s="101" t="n"/>
    </row>
    <row r="234">
      <c r="A234" s="5" t="inlineStr">
        <is>
          <t>CCAJ-TR47/18/2023</t>
        </is>
      </c>
      <c r="B234" s="6" t="n">
        <v>44950.74234461805</v>
      </c>
      <c r="C234" s="5" t="inlineStr">
        <is>
          <t>2981 DAVID ZABALA - CAJA</t>
        </is>
      </c>
      <c r="D234" s="7" t="n">
        <v>36111853</v>
      </c>
      <c r="E234" s="8" t="inlineStr">
        <is>
          <t>BANCO UNION-120271437</t>
        </is>
      </c>
      <c r="H234" s="9" t="n">
        <v>20494</v>
      </c>
      <c r="I234" s="5" t="inlineStr">
        <is>
          <t>DEPÓSITO BANCARIO</t>
        </is>
      </c>
      <c r="J234" s="5" t="inlineStr">
        <is>
          <t>2999 GUSTAVO LINARES CASTRO</t>
        </is>
      </c>
    </row>
    <row r="235">
      <c r="A235" s="5" t="inlineStr">
        <is>
          <t>CCAJ-TR47/18/2023</t>
        </is>
      </c>
      <c r="B235" s="6" t="n">
        <v>44950.74234461805</v>
      </c>
      <c r="C235" s="5" t="inlineStr">
        <is>
          <t>2981 DAVID ZABALA - CAJA</t>
        </is>
      </c>
      <c r="D235" s="7" t="n">
        <v>50243851</v>
      </c>
      <c r="E235" s="8" t="inlineStr">
        <is>
          <t>BISA-100070090</t>
        </is>
      </c>
      <c r="H235" s="9" t="n">
        <v>3738.97</v>
      </c>
      <c r="I235" s="5" t="inlineStr">
        <is>
          <t>DEPÓSITO BANCARIO</t>
        </is>
      </c>
      <c r="J235" s="5" t="inlineStr">
        <is>
          <t>3047 PAOLA LOAYZA ZAMBRANA</t>
        </is>
      </c>
    </row>
    <row r="236">
      <c r="A236" s="5" t="inlineStr">
        <is>
          <t>CCAJ-TR47/18/2023</t>
        </is>
      </c>
      <c r="B236" s="6" t="n">
        <v>44950.74234461805</v>
      </c>
      <c r="C236" s="5" t="inlineStr">
        <is>
          <t>2981 DAVID ZABALA - CAJA</t>
        </is>
      </c>
      <c r="D236" s="7" t="n"/>
      <c r="E236" s="8" t="n"/>
      <c r="F236" s="9" t="n">
        <v>66906.5</v>
      </c>
      <c r="I236" s="10" t="inlineStr">
        <is>
          <t>EFECTIVO</t>
        </is>
      </c>
      <c r="J236" s="5" t="inlineStr">
        <is>
          <t>2999 GUSTAVO LINARES CASTRO</t>
        </is>
      </c>
    </row>
    <row r="237">
      <c r="A237" s="5" t="inlineStr">
        <is>
          <t>CCAJ-TR47/18/2023</t>
        </is>
      </c>
      <c r="B237" s="6" t="n">
        <v>44950.74234461805</v>
      </c>
      <c r="C237" s="5" t="inlineStr">
        <is>
          <t>2981 DAVID ZABALA - CAJA</t>
        </is>
      </c>
      <c r="D237" s="7" t="n"/>
      <c r="E237" s="8" t="n"/>
      <c r="F237" s="9" t="n">
        <v>5309</v>
      </c>
      <c r="I237" s="10" t="inlineStr">
        <is>
          <t>EFECTIVO</t>
        </is>
      </c>
      <c r="J237" s="5" t="inlineStr">
        <is>
          <t>3002 ADRIAN JESUS CORTEZ CHAVEZ</t>
        </is>
      </c>
    </row>
    <row r="238">
      <c r="A238" s="5" t="inlineStr">
        <is>
          <t>CCAJ-TR47/18/2023</t>
        </is>
      </c>
      <c r="B238" s="6" t="n">
        <v>44950.74234461805</v>
      </c>
      <c r="C238" s="5" t="inlineStr">
        <is>
          <t>2981 DAVID ZABALA - CAJA</t>
        </is>
      </c>
      <c r="D238" s="7" t="n"/>
      <c r="E238" s="8" t="n"/>
      <c r="F238" s="9" t="n">
        <v>29729</v>
      </c>
      <c r="I238" s="10" t="inlineStr">
        <is>
          <t>EFECTIVO</t>
        </is>
      </c>
      <c r="J238" s="5" t="inlineStr">
        <is>
          <t>3047 PAOLA LOAYZA ZAMBRANA</t>
        </is>
      </c>
    </row>
    <row r="239">
      <c r="A239" s="5" t="inlineStr">
        <is>
          <t>CCAJ-TR47/18/2023</t>
        </is>
      </c>
      <c r="B239" s="6" t="n">
        <v>44950.74234461805</v>
      </c>
      <c r="C239" s="5" t="inlineStr">
        <is>
          <t>2981 DAVID ZABALA - CAJA</t>
        </is>
      </c>
      <c r="D239" s="7" t="n"/>
      <c r="E239" s="8" t="n"/>
      <c r="F239" s="9" t="n">
        <v>8785</v>
      </c>
      <c r="I239" s="10" t="inlineStr">
        <is>
          <t>EFECTIVO</t>
        </is>
      </c>
      <c r="J239" s="8" t="inlineStr">
        <is>
          <t>1019 HARWIN JAYO - T03</t>
        </is>
      </c>
    </row>
    <row r="240">
      <c r="A240" s="11" t="inlineStr">
        <is>
          <t>SAP</t>
        </is>
      </c>
      <c r="B240" s="3" t="n"/>
      <c r="C240" s="3" t="n"/>
      <c r="D240" s="7" t="n"/>
      <c r="E240" s="8" t="n"/>
      <c r="F240" s="12">
        <f>SUM(F234:G239)</f>
        <v/>
      </c>
      <c r="H240" s="9" t="n"/>
      <c r="I240" s="10" t="n"/>
      <c r="J240" s="5" t="n"/>
    </row>
    <row r="241" ht="15.75" customHeight="1">
      <c r="A241" s="13" t="inlineStr">
        <is>
          <t>FECHA</t>
        </is>
      </c>
      <c r="B241" s="13" t="inlineStr">
        <is>
          <t>CIERRE DE CAJA</t>
        </is>
      </c>
      <c r="C241" s="13" t="inlineStr">
        <is>
          <t>IMPORTE</t>
        </is>
      </c>
      <c r="D241" s="14" t="n">
        <v>112651381</v>
      </c>
      <c r="E241" s="8" t="n"/>
      <c r="H241" s="9" t="n"/>
      <c r="I241" s="10" t="n"/>
      <c r="J241" s="5" t="n"/>
    </row>
    <row r="242"/>
    <row r="243"/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25/01/2023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98" t="inlineStr">
        <is>
          <t>Cierre Caja</t>
        </is>
      </c>
      <c r="B246" s="98" t="inlineStr">
        <is>
          <t>Fecha</t>
        </is>
      </c>
      <c r="C246" s="98" t="inlineStr">
        <is>
          <t>Cajero</t>
        </is>
      </c>
      <c r="D246" s="98" t="inlineStr">
        <is>
          <t>Nro Voucher</t>
        </is>
      </c>
      <c r="E246" s="98" t="inlineStr">
        <is>
          <t>Nro Cuenta</t>
        </is>
      </c>
      <c r="F246" s="98" t="inlineStr">
        <is>
          <t>Tipo Ingreso</t>
        </is>
      </c>
      <c r="G246" s="99" t="n"/>
      <c r="H246" s="100" t="n"/>
      <c r="I246" s="98" t="inlineStr">
        <is>
          <t>TIPO DE INGRESO</t>
        </is>
      </c>
      <c r="J246" s="98" t="inlineStr">
        <is>
          <t>Cobrador</t>
        </is>
      </c>
    </row>
    <row r="247">
      <c r="A247" s="101" t="n"/>
      <c r="B247" s="101" t="n"/>
      <c r="C247" s="101" t="n"/>
      <c r="D247" s="101" t="n"/>
      <c r="E247" s="101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101" t="n"/>
      <c r="J247" s="101" t="n"/>
    </row>
    <row r="248">
      <c r="A248" s="5" t="inlineStr">
        <is>
          <t>CCAJ-TR47/19/2023</t>
        </is>
      </c>
      <c r="B248" s="6" t="n">
        <v>44951.74306872685</v>
      </c>
      <c r="C248" s="5" t="inlineStr">
        <is>
          <t>2981 DAVID ZABALA - CAJA</t>
        </is>
      </c>
      <c r="D248" s="15" t="n">
        <v>58630126141</v>
      </c>
      <c r="E248" s="8" t="inlineStr">
        <is>
          <t>BISA-100070090</t>
        </is>
      </c>
      <c r="H248" s="9" t="n">
        <v>11000</v>
      </c>
      <c r="I248" s="5" t="inlineStr">
        <is>
          <t>DEPÓSITO BANCARIO</t>
        </is>
      </c>
      <c r="J248" s="5" t="inlineStr">
        <is>
          <t>3047 PAOLA LOAYZA ZAMBRANA</t>
        </is>
      </c>
    </row>
    <row r="249">
      <c r="A249" s="5" t="inlineStr">
        <is>
          <t>CCAJ-TR47/19/2023</t>
        </is>
      </c>
      <c r="B249" s="6" t="n">
        <v>44951.74306872685</v>
      </c>
      <c r="C249" s="5" t="inlineStr">
        <is>
          <t>2981 DAVID ZABALA - CAJA</t>
        </is>
      </c>
      <c r="D249" s="7" t="n">
        <v>3100187468</v>
      </c>
      <c r="E249" s="5" t="inlineStr">
        <is>
          <t>BANCO UNION-10000020271437</t>
        </is>
      </c>
      <c r="H249" s="9" t="n">
        <v>15184.04</v>
      </c>
      <c r="I249" s="5" t="inlineStr">
        <is>
          <t>DEPÓSITO BANCARIO</t>
        </is>
      </c>
      <c r="J249" s="5" t="inlineStr">
        <is>
          <t>3047 PAOLA LOAYZA ZAMBRANA</t>
        </is>
      </c>
    </row>
    <row r="250">
      <c r="A250" s="5" t="inlineStr">
        <is>
          <t>CCAJ-TR47/19/2023</t>
        </is>
      </c>
      <c r="B250" s="6" t="n">
        <v>44951.74306872685</v>
      </c>
      <c r="C250" s="5" t="inlineStr">
        <is>
          <t>2981 DAVID ZABALA - CAJA</t>
        </is>
      </c>
      <c r="D250" s="7" t="n"/>
      <c r="E250" s="8" t="n"/>
      <c r="F250" s="9" t="n">
        <v>18289.5</v>
      </c>
      <c r="I250" s="10" t="inlineStr">
        <is>
          <t>EFECTIVO</t>
        </is>
      </c>
      <c r="J250" s="5" t="inlineStr">
        <is>
          <t>3047 PAOLA LOAYZA ZAMBRANA</t>
        </is>
      </c>
    </row>
    <row r="251">
      <c r="A251" s="5" t="inlineStr">
        <is>
          <t>CCAJ-TR47/19/2023</t>
        </is>
      </c>
      <c r="B251" s="6" t="n">
        <v>44951.74306872685</v>
      </c>
      <c r="C251" s="5" t="inlineStr">
        <is>
          <t>2981 DAVID ZABALA - CAJA</t>
        </is>
      </c>
      <c r="D251" s="7" t="n"/>
      <c r="E251" s="8" t="n"/>
      <c r="F251" s="9" t="n">
        <v>22777.7</v>
      </c>
      <c r="I251" s="10" t="inlineStr">
        <is>
          <t>EFECTIVO</t>
        </is>
      </c>
      <c r="J251" s="8" t="inlineStr">
        <is>
          <t>1019 HARWIN JAYO - T01</t>
        </is>
      </c>
    </row>
    <row r="252">
      <c r="A252" s="11" t="inlineStr">
        <is>
          <t>SAP</t>
        </is>
      </c>
      <c r="B252" s="3" t="n"/>
      <c r="C252" s="3" t="n"/>
      <c r="D252" s="7" t="n"/>
      <c r="E252" s="8" t="n"/>
      <c r="F252" s="37">
        <f>SUM(F248:G251)</f>
        <v/>
      </c>
      <c r="H252" s="9" t="n"/>
      <c r="I252" s="10" t="n"/>
      <c r="J252" s="5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14" t="n">
        <v>112672179</v>
      </c>
      <c r="E253" s="8" t="n"/>
      <c r="H253" s="9" t="n"/>
      <c r="I253" s="10" t="n"/>
      <c r="J253" s="5" t="n"/>
    </row>
    <row r="254"/>
    <row r="255"/>
    <row r="256">
      <c r="A256" s="1" t="inlineStr">
        <is>
          <t>Cierre Caja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3" t="inlineStr">
        <is>
          <t>Del 26/01/2023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98" t="inlineStr">
        <is>
          <t>Cierre Caja</t>
        </is>
      </c>
      <c r="B258" s="98" t="inlineStr">
        <is>
          <t>Fecha</t>
        </is>
      </c>
      <c r="C258" s="98" t="inlineStr">
        <is>
          <t>Cajero</t>
        </is>
      </c>
      <c r="D258" s="98" t="inlineStr">
        <is>
          <t>Nro Voucher</t>
        </is>
      </c>
      <c r="E258" s="98" t="inlineStr">
        <is>
          <t>Nro Cuenta</t>
        </is>
      </c>
      <c r="F258" s="98" t="inlineStr">
        <is>
          <t>Tipo Ingreso</t>
        </is>
      </c>
      <c r="G258" s="99" t="n"/>
      <c r="H258" s="100" t="n"/>
      <c r="I258" s="98" t="inlineStr">
        <is>
          <t>TIPO DE INGRESO</t>
        </is>
      </c>
      <c r="J258" s="98" t="inlineStr">
        <is>
          <t>Cobrador</t>
        </is>
      </c>
    </row>
    <row r="259">
      <c r="A259" s="101" t="n"/>
      <c r="B259" s="101" t="n"/>
      <c r="C259" s="101" t="n"/>
      <c r="D259" s="101" t="n"/>
      <c r="E259" s="101" t="n"/>
      <c r="F259" s="4" t="inlineStr">
        <is>
          <t>EFECTIVO</t>
        </is>
      </c>
      <c r="G259" s="4" t="inlineStr">
        <is>
          <t>CHEQUE</t>
        </is>
      </c>
      <c r="H259" s="4" t="inlineStr">
        <is>
          <t>TRANSFERENCIA</t>
        </is>
      </c>
      <c r="I259" s="101" t="n"/>
      <c r="J259" s="101" t="n"/>
    </row>
    <row r="260">
      <c r="A260" s="5" t="inlineStr">
        <is>
          <t>CCAJ-TR47/20/2023</t>
        </is>
      </c>
      <c r="B260" s="6" t="n">
        <v>44952.74118710648</v>
      </c>
      <c r="C260" s="5" t="inlineStr">
        <is>
          <t>2981 DAVID ZABALA - CAJA</t>
        </is>
      </c>
      <c r="D260" s="7" t="n">
        <v>3101290953</v>
      </c>
      <c r="E260" s="5" t="inlineStr">
        <is>
          <t>BANCO UNION-10000020271437</t>
        </is>
      </c>
      <c r="H260" s="9" t="n">
        <v>24581.35</v>
      </c>
      <c r="I260" s="5" t="inlineStr">
        <is>
          <t>DEPÓSITO BANCARIO</t>
        </is>
      </c>
      <c r="J260" s="5" t="inlineStr">
        <is>
          <t>3047 PAOLA LOAYZA ZAMBRANA</t>
        </is>
      </c>
    </row>
    <row r="261">
      <c r="A261" s="5" t="inlineStr">
        <is>
          <t>CCAJ-TR47/20/2023</t>
        </is>
      </c>
      <c r="B261" s="6" t="n">
        <v>44952.74118710648</v>
      </c>
      <c r="C261" s="5" t="inlineStr">
        <is>
          <t>2981 DAVID ZABALA - CAJA</t>
        </is>
      </c>
      <c r="D261" s="7" t="n">
        <v>36432914</v>
      </c>
      <c r="E261" s="5" t="inlineStr">
        <is>
          <t>BANCO UNION-10000020271437</t>
        </is>
      </c>
      <c r="H261" s="9" t="n">
        <v>10505.48</v>
      </c>
      <c r="I261" s="5" t="inlineStr">
        <is>
          <t>DEPÓSITO BANCARIO</t>
        </is>
      </c>
      <c r="J261" s="8" t="inlineStr">
        <is>
          <t>1019 HARWIN JAYO - T03</t>
        </is>
      </c>
    </row>
    <row r="262">
      <c r="A262" s="5" t="inlineStr">
        <is>
          <t>CCAJ-TR47/20/2023</t>
        </is>
      </c>
      <c r="B262" s="6" t="n">
        <v>44952.74118710648</v>
      </c>
      <c r="C262" s="5" t="inlineStr">
        <is>
          <t>2981 DAVID ZABALA - CAJA</t>
        </is>
      </c>
      <c r="D262" s="7" t="n">
        <v>3101121097</v>
      </c>
      <c r="E262" s="5" t="inlineStr">
        <is>
          <t>BANCO UNION-10000020271437</t>
        </is>
      </c>
      <c r="H262" s="9" t="n">
        <v>178.4</v>
      </c>
      <c r="I262" s="5" t="inlineStr">
        <is>
          <t>DEPÓSITO BANCARIO</t>
        </is>
      </c>
      <c r="J262" s="8" t="inlineStr">
        <is>
          <t>1019 HARWIN JAYO - T03</t>
        </is>
      </c>
    </row>
    <row r="263">
      <c r="A263" s="5" t="inlineStr">
        <is>
          <t>CCAJ-TR47/20/202</t>
        </is>
      </c>
      <c r="B263" s="6" t="n">
        <v>44952.74118710648</v>
      </c>
      <c r="C263" s="5" t="inlineStr">
        <is>
          <t>2981 DAVID ZABALA - CAJA</t>
        </is>
      </c>
      <c r="D263" s="7" t="n"/>
      <c r="E263" s="8" t="n"/>
      <c r="F263" s="9" t="n">
        <v>23496.2</v>
      </c>
      <c r="I263" s="10" t="inlineStr">
        <is>
          <t>EFECTIVO</t>
        </is>
      </c>
      <c r="J263" s="5" t="inlineStr">
        <is>
          <t>3047 PAOLA LOAYZA ZAMBRANA</t>
        </is>
      </c>
    </row>
    <row r="264">
      <c r="A264" s="5" t="inlineStr">
        <is>
          <t>CCAJ-TR47/20/2023</t>
        </is>
      </c>
      <c r="B264" s="6" t="n">
        <v>44952.74118710648</v>
      </c>
      <c r="C264" s="5" t="inlineStr">
        <is>
          <t>2981 DAVID ZABALA - CAJA</t>
        </is>
      </c>
      <c r="D264" s="7" t="n"/>
      <c r="E264" s="8" t="n"/>
      <c r="F264" s="9" t="n">
        <v>54183</v>
      </c>
      <c r="I264" s="10" t="inlineStr">
        <is>
          <t>EFECTIVO</t>
        </is>
      </c>
      <c r="J264" s="8" t="inlineStr">
        <is>
          <t>1019 HARWIN JAYO - T02</t>
        </is>
      </c>
    </row>
    <row r="265">
      <c r="A265" s="11" t="inlineStr">
        <is>
          <t>SAP</t>
        </is>
      </c>
      <c r="B265" s="3" t="n"/>
      <c r="C265" s="3" t="n"/>
      <c r="D265" s="19">
        <f>60279.2+17400</f>
        <v/>
      </c>
      <c r="E265" s="8" t="n"/>
      <c r="F265" s="12">
        <f>SUM(F260:G264)</f>
        <v/>
      </c>
      <c r="H265" s="9" t="n"/>
      <c r="I265" s="10" t="n"/>
      <c r="J265" s="5" t="n"/>
    </row>
    <row r="266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7" t="n"/>
      <c r="E266" s="8" t="n"/>
      <c r="H266" s="9" t="n"/>
      <c r="I266" s="10" t="n"/>
      <c r="J266" s="5" t="n"/>
    </row>
    <row r="267" ht="15.75" customHeight="1">
      <c r="D267" s="14" t="n">
        <v>112672180</v>
      </c>
    </row>
    <row r="268" ht="15.75" customHeight="1">
      <c r="D268" s="14" t="n">
        <v>112672194</v>
      </c>
    </row>
    <row r="269"/>
    <row r="270">
      <c r="A270" s="1" t="inlineStr">
        <is>
          <t>Cierre Caja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3" t="inlineStr">
        <is>
          <t>Del 27/01/2023</t>
        </is>
      </c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98" t="inlineStr">
        <is>
          <t>Cierre Caja</t>
        </is>
      </c>
      <c r="B272" s="98" t="inlineStr">
        <is>
          <t>Fecha</t>
        </is>
      </c>
      <c r="C272" s="98" t="inlineStr">
        <is>
          <t>Cajero</t>
        </is>
      </c>
      <c r="D272" s="98" t="inlineStr">
        <is>
          <t>Nro Voucher</t>
        </is>
      </c>
      <c r="E272" s="98" t="inlineStr">
        <is>
          <t>Nro Cuenta</t>
        </is>
      </c>
      <c r="F272" s="98" t="inlineStr">
        <is>
          <t>Tipo Ingreso</t>
        </is>
      </c>
      <c r="G272" s="99" t="n"/>
      <c r="H272" s="100" t="n"/>
      <c r="I272" s="98" t="inlineStr">
        <is>
          <t>TIPO DE INGRESO</t>
        </is>
      </c>
      <c r="J272" s="98" t="inlineStr">
        <is>
          <t>Cobrador</t>
        </is>
      </c>
    </row>
    <row r="273">
      <c r="A273" s="101" t="n"/>
      <c r="B273" s="101" t="n"/>
      <c r="C273" s="101" t="n"/>
      <c r="D273" s="101" t="n"/>
      <c r="E273" s="101" t="n"/>
      <c r="F273" s="4" t="inlineStr">
        <is>
          <t>EFECTIVO</t>
        </is>
      </c>
      <c r="G273" s="4" t="inlineStr">
        <is>
          <t>CHEQUE</t>
        </is>
      </c>
      <c r="H273" s="4" t="inlineStr">
        <is>
          <t>TRANSFERENCIA</t>
        </is>
      </c>
      <c r="I273" s="101" t="n"/>
      <c r="J273" s="101" t="n"/>
    </row>
    <row r="274">
      <c r="A274" s="5" t="inlineStr">
        <is>
          <t>CCAJ-TR47/21/2023</t>
        </is>
      </c>
      <c r="B274" s="6" t="n">
        <v>44953.73280865741</v>
      </c>
      <c r="C274" s="5" t="inlineStr">
        <is>
          <t>2981 DAVID ZABALA - CAJA</t>
        </is>
      </c>
      <c r="D274" s="7" t="n">
        <v>3102430520</v>
      </c>
      <c r="E274" s="5" t="inlineStr">
        <is>
          <t>BANCO UNION-10000020271437</t>
        </is>
      </c>
      <c r="H274" s="9" t="n">
        <v>846</v>
      </c>
      <c r="I274" s="5" t="inlineStr">
        <is>
          <t>DEPÓSITO BANCARIO</t>
        </is>
      </c>
      <c r="J274" s="8" t="inlineStr">
        <is>
          <t>1019 HARWIN JAYO - T03</t>
        </is>
      </c>
    </row>
    <row r="275">
      <c r="A275" s="5" t="inlineStr">
        <is>
          <t>CCAJ-TR47/21/2023</t>
        </is>
      </c>
      <c r="B275" s="6" t="n">
        <v>44953.73280865741</v>
      </c>
      <c r="C275" s="5" t="inlineStr">
        <is>
          <t>2981 DAVID ZABALA - CAJA</t>
        </is>
      </c>
      <c r="D275" s="7" t="n"/>
      <c r="E275" s="8" t="n"/>
      <c r="F275" s="9" t="n">
        <v>3000</v>
      </c>
      <c r="I275" s="10" t="inlineStr">
        <is>
          <t>EFECTIVO</t>
        </is>
      </c>
      <c r="J275" s="5" t="inlineStr">
        <is>
          <t>3047 PAOLA LOAYZA ZAMBRANA</t>
        </is>
      </c>
    </row>
    <row r="276">
      <c r="A276" s="5" t="inlineStr">
        <is>
          <t>CCAJ-TR47/21/2023</t>
        </is>
      </c>
      <c r="B276" s="6" t="n">
        <v>44953.73280865741</v>
      </c>
      <c r="C276" s="5" t="inlineStr">
        <is>
          <t>2981 DAVID ZABALA - CAJA</t>
        </is>
      </c>
      <c r="D276" s="7" t="n"/>
      <c r="E276" s="8" t="n"/>
      <c r="F276" s="9" t="n">
        <v>11594.2</v>
      </c>
      <c r="I276" s="10" t="inlineStr">
        <is>
          <t>EFECTIVO</t>
        </is>
      </c>
      <c r="J276" s="8" t="inlineStr">
        <is>
          <t>1019 HARWIN JAYO - T01</t>
        </is>
      </c>
    </row>
    <row r="277">
      <c r="A277" s="11" t="inlineStr">
        <is>
          <t>SAP</t>
        </is>
      </c>
      <c r="B277" s="3" t="n"/>
      <c r="C277" s="3" t="n"/>
      <c r="D277" s="7" t="n"/>
      <c r="E277" s="8" t="n"/>
      <c r="F277" s="37">
        <f>SUM(F274:G276)</f>
        <v/>
      </c>
      <c r="H277" s="9" t="n"/>
      <c r="I277" s="5" t="n"/>
      <c r="J277" s="8" t="n"/>
    </row>
    <row r="278" ht="15.75" customHeight="1">
      <c r="A278" s="13" t="inlineStr">
        <is>
          <t>FECHA</t>
        </is>
      </c>
      <c r="B278" s="13" t="inlineStr">
        <is>
          <t>CIERRE DE CAJA</t>
        </is>
      </c>
      <c r="C278" s="13" t="inlineStr">
        <is>
          <t>IMPORTE</t>
        </is>
      </c>
      <c r="D278" s="14" t="n">
        <v>112681927</v>
      </c>
      <c r="E278" s="8" t="n"/>
      <c r="H278" s="9" t="n"/>
      <c r="I278" s="5" t="n"/>
      <c r="J278" s="8" t="n"/>
    </row>
    <row r="279">
      <c r="A279" s="5" t="n"/>
      <c r="B279" s="6" t="n"/>
      <c r="C279" s="5" t="n"/>
      <c r="D279" s="7" t="n"/>
      <c r="E279" s="8" t="n"/>
      <c r="H279" s="9" t="n"/>
      <c r="I279" s="5" t="n"/>
      <c r="J279" s="8" t="n"/>
    </row>
    <row r="280">
      <c r="A280" s="5" t="n"/>
      <c r="B280" s="6" t="n"/>
      <c r="C280" s="5" t="n"/>
      <c r="D280" s="7" t="n"/>
      <c r="E280" s="8" t="n"/>
      <c r="H280" s="9" t="n"/>
      <c r="I280" s="5" t="n"/>
      <c r="J280" s="8" t="n"/>
    </row>
    <row r="281">
      <c r="A281" s="1" t="inlineStr">
        <is>
          <t>Cierre Caja</t>
        </is>
      </c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3" t="inlineStr">
        <is>
          <t>Del 28/01/2023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98" t="inlineStr">
        <is>
          <t>Cierre Caja</t>
        </is>
      </c>
      <c r="B283" s="98" t="inlineStr">
        <is>
          <t>Fecha</t>
        </is>
      </c>
      <c r="C283" s="98" t="inlineStr">
        <is>
          <t>Cajero</t>
        </is>
      </c>
      <c r="D283" s="98" t="inlineStr">
        <is>
          <t>Nro Voucher</t>
        </is>
      </c>
      <c r="E283" s="98" t="inlineStr">
        <is>
          <t>Nro Cuenta</t>
        </is>
      </c>
      <c r="F283" s="98" t="inlineStr">
        <is>
          <t>Tipo Ingreso</t>
        </is>
      </c>
      <c r="G283" s="99" t="n"/>
      <c r="H283" s="100" t="n"/>
      <c r="I283" s="98" t="inlineStr">
        <is>
          <t>TIPO DE INGRESO</t>
        </is>
      </c>
      <c r="J283" s="98" t="inlineStr">
        <is>
          <t>Cobrador</t>
        </is>
      </c>
    </row>
    <row r="284">
      <c r="A284" s="101" t="n"/>
      <c r="B284" s="101" t="n"/>
      <c r="C284" s="101" t="n"/>
      <c r="D284" s="101" t="n"/>
      <c r="E284" s="101" t="n"/>
      <c r="F284" s="4" t="inlineStr">
        <is>
          <t>EFECTIVO</t>
        </is>
      </c>
      <c r="G284" s="4" t="inlineStr">
        <is>
          <t>CHEQUE</t>
        </is>
      </c>
      <c r="H284" s="4" t="inlineStr">
        <is>
          <t>TRANSFERENCIA</t>
        </is>
      </c>
      <c r="I284" s="101" t="n"/>
      <c r="J284" s="101" t="n"/>
    </row>
    <row r="285">
      <c r="A285" s="5" t="inlineStr">
        <is>
          <t>CCAJ-TR47/22/2023</t>
        </is>
      </c>
      <c r="B285" s="6" t="n">
        <v>44954.48218194445</v>
      </c>
      <c r="C285" s="5" t="inlineStr">
        <is>
          <t>2981 DAVID ZABALA - CAJA</t>
        </is>
      </c>
      <c r="D285" s="7" t="n"/>
      <c r="E285" s="8" t="n"/>
      <c r="F285" s="9" t="n">
        <v>9170</v>
      </c>
      <c r="I285" s="10" t="inlineStr">
        <is>
          <t>EFECTIVO</t>
        </is>
      </c>
      <c r="J285" s="5" t="inlineStr">
        <is>
          <t>3002 ADRIAN JESUS CORTEZ CHAVEZ</t>
        </is>
      </c>
    </row>
    <row r="286">
      <c r="A286" s="5" t="inlineStr">
        <is>
          <t>CCAJ-TR47/22/2023</t>
        </is>
      </c>
      <c r="B286" s="6" t="n">
        <v>44954.48218194445</v>
      </c>
      <c r="C286" s="5" t="inlineStr">
        <is>
          <t>2981 DAVID ZABALA - CAJA</t>
        </is>
      </c>
      <c r="D286" s="7" t="n"/>
      <c r="E286" s="8" t="n"/>
      <c r="F286" s="9" t="n">
        <v>53618.5</v>
      </c>
      <c r="I286" s="10" t="inlineStr">
        <is>
          <t>EFECTIVO</t>
        </is>
      </c>
      <c r="J286" s="5" t="inlineStr">
        <is>
          <t>3047 PAOLA LOAYZA ZAMBRANA</t>
        </is>
      </c>
    </row>
    <row r="287">
      <c r="A287" s="11" t="inlineStr">
        <is>
          <t>SAP</t>
        </is>
      </c>
      <c r="B287" s="3" t="n"/>
      <c r="C287" s="3" t="n"/>
      <c r="D287" s="7" t="n"/>
      <c r="E287" s="8" t="n"/>
      <c r="F287" s="37">
        <f>SUM(F285:G286)</f>
        <v/>
      </c>
      <c r="H287" s="9" t="n"/>
      <c r="I287" s="5" t="n"/>
      <c r="J287" s="8" t="n"/>
    </row>
    <row r="288" ht="15.75" customHeight="1">
      <c r="A288" s="13" t="inlineStr">
        <is>
          <t>FECHA</t>
        </is>
      </c>
      <c r="B288" s="13" t="inlineStr">
        <is>
          <t>CIERRE DE CAJA</t>
        </is>
      </c>
      <c r="C288" s="13" t="inlineStr">
        <is>
          <t>IMPORTE</t>
        </is>
      </c>
      <c r="D288" s="14" t="n">
        <v>112681928</v>
      </c>
      <c r="E288" s="8" t="n"/>
      <c r="H288" s="9" t="n"/>
      <c r="I288" s="5" t="n"/>
      <c r="J288" s="8" t="n"/>
    </row>
    <row r="289"/>
    <row r="290"/>
    <row r="291">
      <c r="A291" s="1" t="inlineStr">
        <is>
          <t>Cierre Caja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3" t="inlineStr">
        <is>
          <t>Del 30/01/2023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98" t="inlineStr">
        <is>
          <t>Cierre Caja</t>
        </is>
      </c>
      <c r="B293" s="98" t="inlineStr">
        <is>
          <t>Fecha</t>
        </is>
      </c>
      <c r="C293" s="98" t="inlineStr">
        <is>
          <t>Cajero</t>
        </is>
      </c>
      <c r="D293" s="98" t="inlineStr">
        <is>
          <t>Nro Voucher</t>
        </is>
      </c>
      <c r="E293" s="98" t="inlineStr">
        <is>
          <t>Nro Cuenta</t>
        </is>
      </c>
      <c r="F293" s="98" t="inlineStr">
        <is>
          <t>Tipo Ingreso</t>
        </is>
      </c>
      <c r="G293" s="99" t="n"/>
      <c r="H293" s="100" t="n"/>
      <c r="I293" s="98" t="inlineStr">
        <is>
          <t>TIPO DE INGRESO</t>
        </is>
      </c>
      <c r="J293" s="98" t="inlineStr">
        <is>
          <t>Cobrador</t>
        </is>
      </c>
    </row>
    <row r="294">
      <c r="A294" s="101" t="n"/>
      <c r="B294" s="101" t="n"/>
      <c r="C294" s="101" t="n"/>
      <c r="D294" s="101" t="n"/>
      <c r="E294" s="101" t="n"/>
      <c r="F294" s="4" t="inlineStr">
        <is>
          <t>EFECTIVO</t>
        </is>
      </c>
      <c r="G294" s="4" t="inlineStr">
        <is>
          <t>CHEQUE</t>
        </is>
      </c>
      <c r="H294" s="4" t="inlineStr">
        <is>
          <t>TRANSFERENCIA</t>
        </is>
      </c>
      <c r="I294" s="101" t="n"/>
      <c r="J294" s="101" t="n"/>
    </row>
    <row r="295">
      <c r="A295" s="5" t="inlineStr">
        <is>
          <t>CCAJ-TR47/23/2023</t>
        </is>
      </c>
      <c r="B295" s="6" t="n">
        <v>44956.73113041667</v>
      </c>
      <c r="C295" s="5" t="inlineStr">
        <is>
          <t>2981 DAVID ZABALA - CAJA</t>
        </is>
      </c>
      <c r="D295" s="7" t="n"/>
      <c r="E295" s="8" t="n"/>
      <c r="F295" s="9" t="n">
        <v>14817.9</v>
      </c>
      <c r="I295" s="10" t="inlineStr">
        <is>
          <t>EFECTIVO</t>
        </is>
      </c>
      <c r="J295" s="5" t="inlineStr">
        <is>
          <t>3002 ADRIAN JESUS CORTEZ CHAVEZ</t>
        </is>
      </c>
    </row>
    <row r="296">
      <c r="A296" s="5" t="inlineStr">
        <is>
          <t>CCAJ-TR47/23/2023</t>
        </is>
      </c>
      <c r="B296" s="6" t="n">
        <v>44956.73113041667</v>
      </c>
      <c r="C296" s="5" t="inlineStr">
        <is>
          <t>2981 DAVID ZABALA - CAJA</t>
        </is>
      </c>
      <c r="D296" s="7" t="n"/>
      <c r="E296" s="8" t="n"/>
      <c r="F296" s="9" t="n">
        <v>42918</v>
      </c>
      <c r="I296" s="10" t="inlineStr">
        <is>
          <t>EFECTIVO</t>
        </is>
      </c>
      <c r="J296" s="5" t="inlineStr">
        <is>
          <t>3047 PAOLA LOAYZA ZAMBRANA</t>
        </is>
      </c>
    </row>
    <row r="297">
      <c r="A297" s="5" t="inlineStr">
        <is>
          <t>CCAJ-TR47/23/2023</t>
        </is>
      </c>
      <c r="B297" s="6" t="n">
        <v>44956.73113041667</v>
      </c>
      <c r="C297" s="5" t="inlineStr">
        <is>
          <t>2981 DAVID ZABALA - CAJA</t>
        </is>
      </c>
      <c r="D297" s="7" t="n"/>
      <c r="E297" s="8" t="n"/>
      <c r="F297" s="9" t="n">
        <v>12326.6</v>
      </c>
      <c r="I297" s="10" t="inlineStr">
        <is>
          <t>EFECTIVO</t>
        </is>
      </c>
      <c r="J297" s="8" t="inlineStr">
        <is>
          <t>1019 HARWIN JAYO - T02</t>
        </is>
      </c>
    </row>
    <row r="298">
      <c r="A298" s="11" t="inlineStr">
        <is>
          <t>SAP</t>
        </is>
      </c>
      <c r="B298" s="3" t="n"/>
      <c r="C298" s="3" t="n"/>
      <c r="D298" s="7" t="n"/>
      <c r="E298" s="8" t="n"/>
      <c r="F298" s="37">
        <f>SUM(F295:G297)</f>
        <v/>
      </c>
      <c r="G298" s="9" t="n"/>
      <c r="I298" s="10" t="n"/>
      <c r="J298" s="8" t="n"/>
    </row>
    <row r="299" ht="15.75" customHeight="1">
      <c r="A299" s="13" t="inlineStr">
        <is>
          <t>FECHA</t>
        </is>
      </c>
      <c r="B299" s="13" t="inlineStr">
        <is>
          <t>CIERRE DE CAJA</t>
        </is>
      </c>
      <c r="C299" s="13" t="inlineStr">
        <is>
          <t>IMPORTE</t>
        </is>
      </c>
      <c r="D299" s="14" t="n">
        <v>112695387</v>
      </c>
      <c r="E299" s="8" t="n"/>
      <c r="G299" s="9" t="n"/>
      <c r="I299" s="10" t="n"/>
      <c r="J299" s="8" t="n"/>
    </row>
    <row r="300"/>
    <row r="301"/>
    <row r="302">
      <c r="A302" s="1" t="inlineStr">
        <is>
          <t>Cierre Caja</t>
        </is>
      </c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3" t="inlineStr">
        <is>
          <t>Del 31/01/2023</t>
        </is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98" t="inlineStr">
        <is>
          <t>Cierre Caja</t>
        </is>
      </c>
      <c r="B304" s="98" t="inlineStr">
        <is>
          <t>Fecha</t>
        </is>
      </c>
      <c r="C304" s="98" t="inlineStr">
        <is>
          <t>Cajero</t>
        </is>
      </c>
      <c r="D304" s="98" t="inlineStr">
        <is>
          <t>Nro Voucher</t>
        </is>
      </c>
      <c r="E304" s="98" t="inlineStr">
        <is>
          <t>Nro Cuenta</t>
        </is>
      </c>
      <c r="F304" s="98" t="inlineStr">
        <is>
          <t>Tipo Ingreso</t>
        </is>
      </c>
      <c r="G304" s="99" t="n"/>
      <c r="H304" s="100" t="n"/>
      <c r="I304" s="98" t="inlineStr">
        <is>
          <t>TIPO DE INGRESO</t>
        </is>
      </c>
      <c r="J304" s="98" t="inlineStr">
        <is>
          <t>Cobrador</t>
        </is>
      </c>
    </row>
    <row r="305">
      <c r="A305" s="101" t="n"/>
      <c r="B305" s="101" t="n"/>
      <c r="C305" s="101" t="n"/>
      <c r="D305" s="101" t="n"/>
      <c r="E305" s="101" t="n"/>
      <c r="F305" s="4" t="inlineStr">
        <is>
          <t>EFECTIVO</t>
        </is>
      </c>
      <c r="G305" s="4" t="inlineStr">
        <is>
          <t>CHEQUE</t>
        </is>
      </c>
      <c r="H305" s="4" t="inlineStr">
        <is>
          <t>TRANSFERENCIA</t>
        </is>
      </c>
      <c r="I305" s="101" t="n"/>
      <c r="J305" s="101" t="n"/>
    </row>
    <row r="306">
      <c r="A306" s="5" t="inlineStr">
        <is>
          <t>CCAJ-TR47/24/2023</t>
        </is>
      </c>
      <c r="B306" s="6" t="n">
        <v>44957.92220918981</v>
      </c>
      <c r="C306" s="5" t="inlineStr">
        <is>
          <t>2981 DAVID ZABALA - CAJA</t>
        </is>
      </c>
      <c r="D306" s="7" t="n">
        <v>3105094526</v>
      </c>
      <c r="E306" s="5" t="inlineStr">
        <is>
          <t>BANCO UNION-10000020271437</t>
        </is>
      </c>
      <c r="H306" s="9" t="n">
        <v>2625.45</v>
      </c>
      <c r="I306" s="5" t="inlineStr">
        <is>
          <t>DEPÓSITO BANCARIO</t>
        </is>
      </c>
      <c r="J306" s="5" t="inlineStr">
        <is>
          <t>3047 PAOLA LOAYZA ZAMBRANA</t>
        </is>
      </c>
    </row>
    <row r="307">
      <c r="A307" s="5" t="inlineStr">
        <is>
          <t>CCAJ-TR47/24/2023</t>
        </is>
      </c>
      <c r="B307" s="6" t="n">
        <v>44957.92220918981</v>
      </c>
      <c r="C307" s="5" t="inlineStr">
        <is>
          <t>2981 DAVID ZABALA - CAJA</t>
        </is>
      </c>
      <c r="D307" s="7" t="n">
        <v>36750983</v>
      </c>
      <c r="E307" s="5" t="inlineStr">
        <is>
          <t>BANCO UNION-10000020271437</t>
        </is>
      </c>
      <c r="H307" s="9" t="n">
        <v>301</v>
      </c>
      <c r="I307" s="5" t="inlineStr">
        <is>
          <t>DEPÓSITO BANCARIO</t>
        </is>
      </c>
      <c r="J307" s="8" t="inlineStr">
        <is>
          <t>1019 HARWIN JAYO - T03</t>
        </is>
      </c>
    </row>
    <row r="308">
      <c r="A308" s="5" t="inlineStr">
        <is>
          <t>CCAJ-TR47/24/2023</t>
        </is>
      </c>
      <c r="B308" s="6" t="n">
        <v>44957.92220918981</v>
      </c>
      <c r="C308" s="5" t="inlineStr">
        <is>
          <t>2981 DAVID ZABALA - CAJA</t>
        </is>
      </c>
      <c r="D308" s="7" t="n">
        <v>50886594</v>
      </c>
      <c r="E308" s="8" t="inlineStr">
        <is>
          <t>BISA-100070090</t>
        </is>
      </c>
      <c r="H308" s="9" t="n">
        <v>26647.29</v>
      </c>
      <c r="I308" s="5" t="inlineStr">
        <is>
          <t>DEPÓSITO BANCARIO</t>
        </is>
      </c>
      <c r="J308" s="5" t="inlineStr">
        <is>
          <t>3047 PAOLA LOAYZA ZAMBRANA</t>
        </is>
      </c>
    </row>
    <row r="309">
      <c r="A309" s="5" t="inlineStr">
        <is>
          <t>CCAJ-TR47/24/2023</t>
        </is>
      </c>
      <c r="B309" s="6" t="n">
        <v>44957.92220918981</v>
      </c>
      <c r="C309" s="5" t="inlineStr">
        <is>
          <t>2981 DAVID ZABALA - CAJA</t>
        </is>
      </c>
      <c r="D309" s="7" t="n">
        <v>371885</v>
      </c>
      <c r="E309" s="8" t="inlineStr">
        <is>
          <t>BISA-100070090</t>
        </is>
      </c>
      <c r="H309" s="9" t="n">
        <v>60950</v>
      </c>
      <c r="I309" s="5" t="inlineStr">
        <is>
          <t>DEPÓSITO BANCARIO</t>
        </is>
      </c>
      <c r="J309" s="5" t="inlineStr">
        <is>
          <t>3047 PAOLA LOAYZA ZAMBRANA</t>
        </is>
      </c>
    </row>
    <row r="310">
      <c r="A310" s="5" t="inlineStr">
        <is>
          <t>CCAJ-TR47/24/2023</t>
        </is>
      </c>
      <c r="B310" s="6" t="n">
        <v>44957.92220918981</v>
      </c>
      <c r="C310" s="5" t="inlineStr">
        <is>
          <t>2981 DAVID ZABALA - CAJA</t>
        </is>
      </c>
      <c r="D310" s="7" t="n"/>
      <c r="E310" s="8" t="n"/>
      <c r="F310" s="9" t="n">
        <v>1498</v>
      </c>
      <c r="I310" s="10" t="inlineStr">
        <is>
          <t>EFECTIVO</t>
        </is>
      </c>
      <c r="J310" s="5" t="inlineStr">
        <is>
          <t>3002 ADRIAN JESUS CORTEZ CHAVEZ</t>
        </is>
      </c>
    </row>
    <row r="311">
      <c r="A311" s="5" t="inlineStr">
        <is>
          <t>CCAJ-TR47/24/2023</t>
        </is>
      </c>
      <c r="B311" s="6" t="n">
        <v>44957.92220918981</v>
      </c>
      <c r="C311" s="5" t="inlineStr">
        <is>
          <t>2981 DAVID ZABALA - CAJA</t>
        </is>
      </c>
      <c r="D311" s="7" t="n"/>
      <c r="E311" s="8" t="n"/>
      <c r="F311" s="9" t="n">
        <v>25011.6</v>
      </c>
      <c r="I311" s="10" t="inlineStr">
        <is>
          <t>EFECTIVO</t>
        </is>
      </c>
      <c r="J311" s="5" t="inlineStr">
        <is>
          <t>3047 PAOLA LOAYZA ZAMBRANA</t>
        </is>
      </c>
    </row>
    <row r="312">
      <c r="A312" s="5" t="inlineStr">
        <is>
          <t>CCAJ-TR47/24/2023</t>
        </is>
      </c>
      <c r="B312" s="6" t="n">
        <v>44957.92220918981</v>
      </c>
      <c r="C312" s="5" t="inlineStr">
        <is>
          <t>2981 DAVID ZABALA - CAJA</t>
        </is>
      </c>
      <c r="D312" s="7" t="n"/>
      <c r="E312" s="8" t="n"/>
      <c r="F312" s="9" t="n">
        <v>21840.2</v>
      </c>
      <c r="I312" s="10" t="inlineStr">
        <is>
          <t>EFECTIVO</t>
        </is>
      </c>
      <c r="J312" s="8" t="inlineStr">
        <is>
          <t>1019 HARWIN JAYO - T02</t>
        </is>
      </c>
    </row>
    <row r="313">
      <c r="A313" s="11" t="inlineStr">
        <is>
          <t>SAP</t>
        </is>
      </c>
      <c r="B313" s="3" t="n"/>
      <c r="C313" s="3" t="n"/>
      <c r="D313" s="7" t="n"/>
      <c r="E313" s="8" t="n"/>
      <c r="F313" s="37">
        <f>SUM(F306:G312)</f>
        <v/>
      </c>
      <c r="G313" s="9" t="n"/>
      <c r="I313" s="10" t="n"/>
      <c r="J313" s="5" t="n"/>
    </row>
    <row r="314" ht="15.75" customHeight="1">
      <c r="A314" s="13" t="inlineStr">
        <is>
          <t>FECHA</t>
        </is>
      </c>
      <c r="B314" s="13" t="inlineStr">
        <is>
          <t>CIERRE DE CAJA</t>
        </is>
      </c>
      <c r="C314" s="13" t="inlineStr">
        <is>
          <t>IMPORTE</t>
        </is>
      </c>
      <c r="D314" s="14" t="n">
        <v>112695388</v>
      </c>
      <c r="E314" s="8" t="n"/>
      <c r="G314" s="9" t="n"/>
      <c r="I314" s="10" t="n"/>
      <c r="J314" s="5" t="n"/>
    </row>
    <row r="315"/>
    <row r="316"/>
    <row r="317">
      <c r="A317" s="1" t="inlineStr">
        <is>
          <t>Cierre Caja</t>
        </is>
      </c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3" t="inlineStr">
        <is>
          <t>Del 01/02/2023</t>
        </is>
      </c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98" t="inlineStr">
        <is>
          <t>Cierre Caja</t>
        </is>
      </c>
      <c r="B319" s="98" t="inlineStr">
        <is>
          <t>Fecha</t>
        </is>
      </c>
      <c r="C319" s="98" t="inlineStr">
        <is>
          <t>Cajero</t>
        </is>
      </c>
      <c r="D319" s="98" t="inlineStr">
        <is>
          <t>Nro Voucher</t>
        </is>
      </c>
      <c r="E319" s="98" t="inlineStr">
        <is>
          <t>Nro Cuenta</t>
        </is>
      </c>
      <c r="F319" s="98" t="inlineStr">
        <is>
          <t>Tipo Ingreso</t>
        </is>
      </c>
      <c r="G319" s="99" t="n"/>
      <c r="H319" s="100" t="n"/>
      <c r="I319" s="98" t="inlineStr">
        <is>
          <t>TIPO DE INGRESO</t>
        </is>
      </c>
      <c r="J319" s="98" t="inlineStr">
        <is>
          <t>Cobrador</t>
        </is>
      </c>
    </row>
    <row r="320">
      <c r="A320" s="101" t="n"/>
      <c r="B320" s="101" t="n"/>
      <c r="C320" s="101" t="n"/>
      <c r="D320" s="101" t="n"/>
      <c r="E320" s="101" t="n"/>
      <c r="F320" s="4" t="inlineStr">
        <is>
          <t>EFECTIVO</t>
        </is>
      </c>
      <c r="G320" s="4" t="inlineStr">
        <is>
          <t>CHEQUE</t>
        </is>
      </c>
      <c r="H320" s="4" t="inlineStr">
        <is>
          <t>TRANSFERENCIA</t>
        </is>
      </c>
      <c r="I320" s="101" t="n"/>
      <c r="J320" s="101" t="n"/>
    </row>
    <row r="321">
      <c r="A321" s="5" t="inlineStr">
        <is>
          <t>CCAJ-TR47/25/2023</t>
        </is>
      </c>
      <c r="B321" s="6" t="n">
        <v>44958.73470034722</v>
      </c>
      <c r="C321" s="5" t="inlineStr">
        <is>
          <t>2981 DAVID ZABALA - CAJA</t>
        </is>
      </c>
      <c r="D321" s="7" t="n"/>
      <c r="E321" s="8" t="n"/>
      <c r="F321" s="9" t="n">
        <v>19678</v>
      </c>
      <c r="I321" s="10" t="inlineStr">
        <is>
          <t>EFECTIVO</t>
        </is>
      </c>
      <c r="J321" s="5" t="inlineStr">
        <is>
          <t>3002 ADRIAN JESUS CORTEZ CHAVEZ</t>
        </is>
      </c>
    </row>
    <row r="322">
      <c r="A322" s="5" t="inlineStr">
        <is>
          <t>CCAJ-TR47/25/2023</t>
        </is>
      </c>
      <c r="B322" s="6" t="n">
        <v>44958.73470034722</v>
      </c>
      <c r="C322" s="5" t="inlineStr">
        <is>
          <t>2981 DAVID ZABALA - CAJA</t>
        </is>
      </c>
      <c r="D322" s="7" t="n"/>
      <c r="E322" s="8" t="n"/>
      <c r="F322" s="9" t="n">
        <v>6600</v>
      </c>
      <c r="I322" s="10" t="inlineStr">
        <is>
          <t>EFECTIVO</t>
        </is>
      </c>
      <c r="J322" s="5" t="inlineStr">
        <is>
          <t>3047 PAOLA LOAYZA ZAMBRANA</t>
        </is>
      </c>
    </row>
    <row r="323">
      <c r="A323" s="11" t="inlineStr">
        <is>
          <t>SAP</t>
        </is>
      </c>
      <c r="B323" s="3" t="n"/>
      <c r="C323" s="3" t="n"/>
      <c r="D323" s="7" t="n"/>
      <c r="E323" s="8" t="n"/>
      <c r="F323" s="12">
        <f>SUM(F321:G322)</f>
        <v/>
      </c>
      <c r="H323" s="9" t="n"/>
      <c r="I323" s="10" t="n"/>
      <c r="J323" s="8" t="n"/>
    </row>
    <row r="324" ht="15.75" customHeight="1">
      <c r="A324" s="13" t="inlineStr">
        <is>
          <t>FECHA</t>
        </is>
      </c>
      <c r="B324" s="13" t="inlineStr">
        <is>
          <t>CIERRE DE CAJA</t>
        </is>
      </c>
      <c r="C324" s="13" t="inlineStr">
        <is>
          <t>IMPORTE</t>
        </is>
      </c>
      <c r="D324" s="14" t="n">
        <v>112722306</v>
      </c>
      <c r="E324" s="8" t="n"/>
      <c r="H324" s="9" t="n"/>
      <c r="I324" s="10" t="n"/>
      <c r="J324" s="8" t="n"/>
    </row>
    <row r="325"/>
    <row r="326">
      <c r="A326" s="85" t="inlineStr">
        <is>
          <t xml:space="preserve">SE QUEDÓ CON LA REFERENCIA QUE REALIZO EL BOOT NO SE CAMBIO A TRASLADO ETV EN EL TRASLADO ETV </t>
        </is>
      </c>
      <c r="B326" s="86" t="n"/>
      <c r="C326" s="86" t="n"/>
      <c r="D326" s="87" t="n"/>
    </row>
    <row r="327"/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02/02/2023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98" t="inlineStr">
        <is>
          <t>Cierre Caja</t>
        </is>
      </c>
      <c r="B330" s="98" t="inlineStr">
        <is>
          <t>Fecha</t>
        </is>
      </c>
      <c r="C330" s="98" t="inlineStr">
        <is>
          <t>Cajero</t>
        </is>
      </c>
      <c r="D330" s="98" t="inlineStr">
        <is>
          <t>Nro Voucher</t>
        </is>
      </c>
      <c r="E330" s="98" t="inlineStr">
        <is>
          <t>Nro Cuenta</t>
        </is>
      </c>
      <c r="F330" s="98" t="inlineStr">
        <is>
          <t>Tipo Ingreso</t>
        </is>
      </c>
      <c r="G330" s="99" t="n"/>
      <c r="H330" s="100" t="n"/>
      <c r="I330" s="98" t="inlineStr">
        <is>
          <t>TIPO DE INGRESO</t>
        </is>
      </c>
      <c r="J330" s="98" t="inlineStr">
        <is>
          <t>Cobrador</t>
        </is>
      </c>
    </row>
    <row r="331">
      <c r="A331" s="101" t="n"/>
      <c r="B331" s="101" t="n"/>
      <c r="C331" s="101" t="n"/>
      <c r="D331" s="101" t="n"/>
      <c r="E331" s="101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101" t="n"/>
      <c r="J331" s="101" t="n"/>
    </row>
    <row r="332">
      <c r="A332" s="5" t="inlineStr">
        <is>
          <t>CCAJ-TR47/26/2023</t>
        </is>
      </c>
      <c r="B332" s="6" t="n">
        <v>44959.74889815972</v>
      </c>
      <c r="C332" s="5" t="inlineStr">
        <is>
          <t>2981 DAVID ZABALA - CAJA</t>
        </is>
      </c>
      <c r="D332" s="7" t="n">
        <v>37134510</v>
      </c>
      <c r="E332" s="5" t="inlineStr">
        <is>
          <t>BANCO UNION-10000020271437</t>
        </is>
      </c>
      <c r="H332" s="9" t="n">
        <v>1280.2</v>
      </c>
      <c r="I332" s="5" t="inlineStr">
        <is>
          <t>DEPÓSITO BANCARIO</t>
        </is>
      </c>
      <c r="J332" s="8" t="inlineStr">
        <is>
          <t>1019 HARWIN JAYO - T01</t>
        </is>
      </c>
    </row>
    <row r="333">
      <c r="A333" s="5" t="inlineStr">
        <is>
          <t>CCAJ-TR47/26/2023</t>
        </is>
      </c>
      <c r="B333" s="6" t="n">
        <v>44959.74889815972</v>
      </c>
      <c r="C333" s="5" t="inlineStr">
        <is>
          <t>2981 DAVID ZABALA - CAJA</t>
        </is>
      </c>
      <c r="D333" s="7" t="n"/>
      <c r="E333" s="8" t="n"/>
      <c r="F333" s="9" t="n">
        <v>10882.2</v>
      </c>
      <c r="I333" s="10" t="inlineStr">
        <is>
          <t>EFECTIVO</t>
        </is>
      </c>
      <c r="J333" s="5" t="inlineStr">
        <is>
          <t>3047 PAOLA LOAYZA ZAMBRANA</t>
        </is>
      </c>
    </row>
    <row r="334">
      <c r="A334" s="5" t="inlineStr">
        <is>
          <t>CCAJ-TR47/26/2023</t>
        </is>
      </c>
      <c r="B334" s="6" t="n">
        <v>44959.74889815972</v>
      </c>
      <c r="C334" s="5" t="inlineStr">
        <is>
          <t>2981 DAVID ZABALA - CAJA</t>
        </is>
      </c>
      <c r="D334" s="7" t="n"/>
      <c r="E334" s="8" t="n"/>
      <c r="F334" s="9" t="n">
        <v>4838.5</v>
      </c>
      <c r="I334" s="10" t="inlineStr">
        <is>
          <t>EFECTIVO</t>
        </is>
      </c>
      <c r="J334" s="8" t="inlineStr">
        <is>
          <t>1019 HARWIN JAYO - T02</t>
        </is>
      </c>
    </row>
    <row r="335">
      <c r="A335" s="11" t="inlineStr">
        <is>
          <t>SAP</t>
        </is>
      </c>
      <c r="B335" s="3" t="n"/>
      <c r="C335" s="3" t="n"/>
      <c r="D335" s="7" t="n"/>
      <c r="E335" s="8" t="n"/>
      <c r="F335" s="12">
        <f>SUM(F332:G334)</f>
        <v/>
      </c>
      <c r="H335" s="9" t="n"/>
      <c r="I335" s="10" t="n"/>
      <c r="J335" s="5" t="n"/>
    </row>
    <row r="336" ht="15.75" customHeight="1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14" t="n">
        <v>112722307</v>
      </c>
      <c r="E336" s="8" t="n"/>
      <c r="H336" s="9" t="n"/>
      <c r="I336" s="10" t="n"/>
      <c r="J336" s="5" t="n"/>
    </row>
    <row r="337"/>
    <row r="338">
      <c r="A338" s="85" t="inlineStr">
        <is>
          <t xml:space="preserve">SE QUEDÓ CON LA REFERENCIA QUE REALIZO EL BOOT NO SE CAMBIO A TRASLADO ETV EN EL TRASLADO ETV </t>
        </is>
      </c>
      <c r="B338" s="86" t="n"/>
      <c r="C338" s="86" t="n"/>
      <c r="D338" s="87" t="n"/>
    </row>
    <row r="339"/>
    <row r="340">
      <c r="A340" s="1" t="inlineStr">
        <is>
          <t>Cierre Caja</t>
        </is>
      </c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3" t="inlineStr">
        <is>
          <t>Del 03/02/2023</t>
        </is>
      </c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98" t="inlineStr">
        <is>
          <t>Cierre Caja</t>
        </is>
      </c>
      <c r="B342" s="98" t="inlineStr">
        <is>
          <t>Fecha</t>
        </is>
      </c>
      <c r="C342" s="98" t="inlineStr">
        <is>
          <t>Cajero</t>
        </is>
      </c>
      <c r="D342" s="98" t="inlineStr">
        <is>
          <t>Nro Voucher</t>
        </is>
      </c>
      <c r="E342" s="98" t="inlineStr">
        <is>
          <t>Nro Cuenta</t>
        </is>
      </c>
      <c r="F342" s="98" t="inlineStr">
        <is>
          <t>Tipo Ingreso</t>
        </is>
      </c>
      <c r="G342" s="99" t="n"/>
      <c r="H342" s="100" t="n"/>
      <c r="I342" s="98" t="inlineStr">
        <is>
          <t>TIPO DE INGRESO</t>
        </is>
      </c>
      <c r="J342" s="98" t="inlineStr">
        <is>
          <t>Cobrador</t>
        </is>
      </c>
    </row>
    <row r="343">
      <c r="A343" s="101" t="n"/>
      <c r="B343" s="101" t="n"/>
      <c r="C343" s="101" t="n"/>
      <c r="D343" s="101" t="n"/>
      <c r="E343" s="101" t="n"/>
      <c r="F343" s="4" t="inlineStr">
        <is>
          <t>EFECTIVO</t>
        </is>
      </c>
      <c r="G343" s="4" t="inlineStr">
        <is>
          <t>CHEQUE</t>
        </is>
      </c>
      <c r="H343" s="4" t="inlineStr">
        <is>
          <t>TRANSFERENCIA</t>
        </is>
      </c>
      <c r="I343" s="101" t="n"/>
      <c r="J343" s="101" t="n"/>
    </row>
    <row r="344">
      <c r="A344" s="5" t="inlineStr">
        <is>
          <t>CCAJ-TR47/27/2023</t>
        </is>
      </c>
      <c r="B344" s="6" t="n">
        <v>44960.73605674769</v>
      </c>
      <c r="C344" s="5" t="inlineStr">
        <is>
          <t>2981 DAVID ZABALA - CAJA</t>
        </is>
      </c>
      <c r="D344" s="15" t="n">
        <v>58610129347</v>
      </c>
      <c r="E344" s="8" t="inlineStr">
        <is>
          <t>BISA-100070090</t>
        </is>
      </c>
      <c r="H344" s="9" t="n">
        <v>10358.62</v>
      </c>
      <c r="I344" s="5" t="inlineStr">
        <is>
          <t>DEPÓSITO BANCARIO</t>
        </is>
      </c>
      <c r="J344" s="5" t="inlineStr">
        <is>
          <t>3047 PAOLA LOAYZA ZAMBRANA</t>
        </is>
      </c>
    </row>
    <row r="345">
      <c r="A345" s="5" t="inlineStr">
        <is>
          <t>CCAJ-TR47/27/2023</t>
        </is>
      </c>
      <c r="B345" s="6" t="n">
        <v>44960.73605674769</v>
      </c>
      <c r="C345" s="5" t="inlineStr">
        <is>
          <t>2981 DAVID ZABALA - CAJA</t>
        </is>
      </c>
      <c r="D345" s="7" t="n"/>
      <c r="E345" s="8" t="n"/>
      <c r="F345" s="9" t="n">
        <v>5305</v>
      </c>
      <c r="I345" s="10" t="inlineStr">
        <is>
          <t>EFECTIVO</t>
        </is>
      </c>
      <c r="J345" s="5" t="inlineStr">
        <is>
          <t>3047 PAOLA LOAYZA ZAMBRANA</t>
        </is>
      </c>
    </row>
    <row r="346">
      <c r="A346" s="11" t="inlineStr">
        <is>
          <t>SAP</t>
        </is>
      </c>
      <c r="B346" s="3" t="n"/>
      <c r="C346" s="3" t="n"/>
      <c r="D346" s="7" t="n"/>
      <c r="E346" s="8" t="n"/>
      <c r="H346" s="9" t="n"/>
      <c r="I346" s="10" t="n"/>
      <c r="J346" s="5" t="n"/>
    </row>
    <row r="347" ht="15.75" customHeight="1">
      <c r="A347" s="13" t="inlineStr">
        <is>
          <t>FECHA</t>
        </is>
      </c>
      <c r="B347" s="13" t="inlineStr">
        <is>
          <t>CIERRE DE CAJA</t>
        </is>
      </c>
      <c r="C347" s="13" t="inlineStr">
        <is>
          <t>IMPORTE</t>
        </is>
      </c>
      <c r="D347" s="14" t="n">
        <v>112729138</v>
      </c>
      <c r="E347" s="8" t="n"/>
      <c r="H347" s="9" t="n"/>
      <c r="I347" s="10" t="n"/>
      <c r="J347" s="5" t="n"/>
    </row>
    <row r="348">
      <c r="A348" s="5" t="n"/>
      <c r="B348" s="6" t="n"/>
      <c r="C348" s="5" t="n"/>
      <c r="D348" s="7" t="n"/>
      <c r="E348" s="8" t="n"/>
      <c r="H348" s="9" t="n"/>
      <c r="I348" s="10" t="n"/>
      <c r="J348" s="5" t="n"/>
    </row>
    <row r="349">
      <c r="A349" s="5" t="n"/>
      <c r="B349" s="6" t="n"/>
      <c r="C349" s="5" t="n"/>
      <c r="D349" s="7" t="n"/>
      <c r="E349" s="8" t="n"/>
      <c r="H349" s="9" t="n"/>
      <c r="I349" s="10" t="n"/>
      <c r="J349" s="5" t="n"/>
    </row>
    <row r="350">
      <c r="A350" s="1" t="inlineStr">
        <is>
          <t>Cierre Caja</t>
        </is>
      </c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3" t="inlineStr">
        <is>
          <t>Del 04/02/2023</t>
        </is>
      </c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98" t="inlineStr">
        <is>
          <t>Cierre Caja</t>
        </is>
      </c>
      <c r="B352" s="98" t="inlineStr">
        <is>
          <t>Fecha</t>
        </is>
      </c>
      <c r="C352" s="98" t="inlineStr">
        <is>
          <t>Cajero</t>
        </is>
      </c>
      <c r="D352" s="98" t="inlineStr">
        <is>
          <t>Nro Voucher</t>
        </is>
      </c>
      <c r="E352" s="98" t="inlineStr">
        <is>
          <t>Nro Cuenta</t>
        </is>
      </c>
      <c r="F352" s="98" t="inlineStr">
        <is>
          <t>Tipo Ingreso</t>
        </is>
      </c>
      <c r="G352" s="99" t="n"/>
      <c r="H352" s="100" t="n"/>
      <c r="I352" s="98" t="inlineStr">
        <is>
          <t>TIPO DE INGRESO</t>
        </is>
      </c>
      <c r="J352" s="98" t="inlineStr">
        <is>
          <t>Cobrador</t>
        </is>
      </c>
    </row>
    <row r="353">
      <c r="A353" s="101" t="n"/>
      <c r="B353" s="101" t="n"/>
      <c r="C353" s="101" t="n"/>
      <c r="D353" s="101" t="n"/>
      <c r="E353" s="101" t="n"/>
      <c r="F353" s="4" t="inlineStr">
        <is>
          <t>EFECTIVO</t>
        </is>
      </c>
      <c r="G353" s="4" t="inlineStr">
        <is>
          <t>CHEQUE</t>
        </is>
      </c>
      <c r="H353" s="4" t="inlineStr">
        <is>
          <t>TRANSFERENCIA</t>
        </is>
      </c>
      <c r="I353" s="101" t="n"/>
      <c r="J353" s="101" t="n"/>
    </row>
    <row r="354">
      <c r="A354" s="5" t="inlineStr">
        <is>
          <t>CCAJ-TR47/28/2023</t>
        </is>
      </c>
      <c r="B354" s="6" t="n">
        <v>44961.54965552083</v>
      </c>
      <c r="C354" s="5" t="inlineStr">
        <is>
          <t>2981 DAVID ZABALA - CAJA</t>
        </is>
      </c>
      <c r="D354" s="7" t="n">
        <v>37297137</v>
      </c>
      <c r="E354" s="5" t="inlineStr">
        <is>
          <t>BANCO UNION-10000020271437</t>
        </is>
      </c>
      <c r="H354" s="9" t="n">
        <v>13786.27</v>
      </c>
      <c r="I354" s="5" t="inlineStr">
        <is>
          <t>DEPÓSITO BANCARIO</t>
        </is>
      </c>
      <c r="J354" s="8" t="inlineStr">
        <is>
          <t>1019 HARWIN JAYO - T03</t>
        </is>
      </c>
    </row>
    <row r="355">
      <c r="A355" s="5" t="inlineStr">
        <is>
          <t>CCAJ-TR47/28/2023</t>
        </is>
      </c>
      <c r="B355" s="6" t="n">
        <v>44961.54965552083</v>
      </c>
      <c r="C355" s="5" t="inlineStr">
        <is>
          <t>2981 DAVID ZABALA - CAJA</t>
        </is>
      </c>
      <c r="D355" s="7" t="n"/>
      <c r="E355" s="8" t="n"/>
      <c r="F355" s="9" t="n">
        <v>17575.7</v>
      </c>
      <c r="I355" s="10" t="inlineStr">
        <is>
          <t>EFECTIVO</t>
        </is>
      </c>
      <c r="J355" s="5" t="inlineStr">
        <is>
          <t>3047 PAOLA LOAYZA ZAMBRANA</t>
        </is>
      </c>
    </row>
    <row r="356">
      <c r="A356" s="5" t="inlineStr">
        <is>
          <t>CCAJ-TR47/28/2023</t>
        </is>
      </c>
      <c r="B356" s="6" t="n">
        <v>44961.54965552083</v>
      </c>
      <c r="C356" s="5" t="inlineStr">
        <is>
          <t>2981 DAVID ZABALA - CAJA</t>
        </is>
      </c>
      <c r="D356" s="7" t="n"/>
      <c r="E356" s="8" t="n"/>
      <c r="F356" s="9" t="n">
        <v>14962</v>
      </c>
      <c r="I356" s="10" t="inlineStr">
        <is>
          <t>EFECTIVO</t>
        </is>
      </c>
      <c r="J356" s="8" t="inlineStr">
        <is>
          <t>1019 HARWIN JAYO - T02</t>
        </is>
      </c>
    </row>
    <row r="357">
      <c r="A357" s="5" t="inlineStr">
        <is>
          <t>CCAJ-TR47/28/2023</t>
        </is>
      </c>
      <c r="B357" s="6" t="n">
        <v>44961.54965552083</v>
      </c>
      <c r="C357" s="5" t="inlineStr">
        <is>
          <t>2981 DAVID ZABALA - CAJA</t>
        </is>
      </c>
      <c r="D357" s="7" t="n"/>
      <c r="E357" s="8" t="n"/>
      <c r="F357" s="9" t="n">
        <v>1672</v>
      </c>
      <c r="I357" s="10" t="inlineStr">
        <is>
          <t>EFECTIVO</t>
        </is>
      </c>
      <c r="J357" s="8" t="inlineStr">
        <is>
          <t>1019 HARWIN JAYO - T03</t>
        </is>
      </c>
    </row>
    <row r="358">
      <c r="A358" s="11" t="inlineStr">
        <is>
          <t>SAP</t>
        </is>
      </c>
      <c r="B358" s="3" t="n"/>
      <c r="C358" s="3" t="n"/>
      <c r="D358" s="7" t="n"/>
      <c r="E358" s="8" t="n"/>
      <c r="F358" s="12">
        <f>SUM(F354:G357)</f>
        <v/>
      </c>
      <c r="H358" s="9" t="n"/>
      <c r="I358" s="10" t="n"/>
      <c r="J358" s="5" t="n"/>
    </row>
    <row r="359" ht="15.75" customHeight="1">
      <c r="A359" s="13" t="inlineStr">
        <is>
          <t>FECHA</t>
        </is>
      </c>
      <c r="B359" s="13" t="inlineStr">
        <is>
          <t>CIERRE DE CAJA</t>
        </is>
      </c>
      <c r="C359" s="13" t="inlineStr">
        <is>
          <t>IMPORTE</t>
        </is>
      </c>
      <c r="D359" s="14" t="n">
        <v>112729139</v>
      </c>
      <c r="E359" s="8" t="n"/>
      <c r="H359" s="9" t="n"/>
      <c r="I359" s="10" t="n"/>
      <c r="J359" s="5" t="n"/>
    </row>
    <row r="360"/>
    <row r="361"/>
    <row r="362">
      <c r="A362" s="1" t="inlineStr">
        <is>
          <t>Cierre Caja</t>
        </is>
      </c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3" t="inlineStr">
        <is>
          <t>Del 06/02/2023</t>
        </is>
      </c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98" t="inlineStr">
        <is>
          <t>Cierre Caja</t>
        </is>
      </c>
      <c r="B364" s="98" t="inlineStr">
        <is>
          <t>Fecha</t>
        </is>
      </c>
      <c r="C364" s="98" t="inlineStr">
        <is>
          <t>Cajero</t>
        </is>
      </c>
      <c r="D364" s="98" t="inlineStr">
        <is>
          <t>Nro Voucher</t>
        </is>
      </c>
      <c r="E364" s="98" t="inlineStr">
        <is>
          <t>Nro Cuenta</t>
        </is>
      </c>
      <c r="F364" s="98" t="inlineStr">
        <is>
          <t>Tipo Ingreso</t>
        </is>
      </c>
      <c r="G364" s="99" t="n"/>
      <c r="H364" s="100" t="n"/>
      <c r="I364" s="98" t="inlineStr">
        <is>
          <t>TIPO DE INGRESO</t>
        </is>
      </c>
      <c r="J364" s="98" t="inlineStr">
        <is>
          <t>Cobrador</t>
        </is>
      </c>
    </row>
    <row r="365">
      <c r="A365" s="101" t="n"/>
      <c r="B365" s="101" t="n"/>
      <c r="C365" s="101" t="n"/>
      <c r="D365" s="101" t="n"/>
      <c r="E365" s="101" t="n"/>
      <c r="F365" s="4" t="inlineStr">
        <is>
          <t>EFECTIVO</t>
        </is>
      </c>
      <c r="G365" s="4" t="inlineStr">
        <is>
          <t>CHEQUE</t>
        </is>
      </c>
      <c r="H365" s="4" t="inlineStr">
        <is>
          <t>TRANSFERENCIA</t>
        </is>
      </c>
      <c r="I365" s="101" t="n"/>
      <c r="J365" s="101" t="n"/>
    </row>
    <row r="366">
      <c r="A366" s="5" t="inlineStr">
        <is>
          <t>CCAJ-TR47/29/2023</t>
        </is>
      </c>
      <c r="B366" s="6" t="n">
        <v>44963.74900612269</v>
      </c>
      <c r="C366" s="5" t="inlineStr">
        <is>
          <t>2981 DAVID ZABALA - CAJA</t>
        </is>
      </c>
      <c r="D366" s="15" t="n">
        <v>58640127996</v>
      </c>
      <c r="E366" s="8" t="inlineStr">
        <is>
          <t>BISA-100070090</t>
        </is>
      </c>
      <c r="H366" s="9" t="n">
        <v>26332.64</v>
      </c>
      <c r="I366" s="5" t="inlineStr">
        <is>
          <t>DEPÓSITO BANCARIO</t>
        </is>
      </c>
      <c r="J366" s="5" t="inlineStr">
        <is>
          <t>3047 PAOLA LOAYZA ZAMBRANA</t>
        </is>
      </c>
    </row>
    <row r="367">
      <c r="A367" s="5" t="inlineStr">
        <is>
          <t>CCAJ-TR47/29/2023</t>
        </is>
      </c>
      <c r="B367" s="6" t="n">
        <v>44963.74900612269</v>
      </c>
      <c r="C367" s="5" t="inlineStr">
        <is>
          <t>2981 DAVID ZABALA - CAJA</t>
        </is>
      </c>
      <c r="D367" s="7" t="n"/>
      <c r="E367" s="8" t="n"/>
      <c r="F367" s="9" t="n">
        <v>38930</v>
      </c>
      <c r="I367" s="10" t="inlineStr">
        <is>
          <t>EFECTIVO</t>
        </is>
      </c>
      <c r="J367" s="5" t="inlineStr">
        <is>
          <t>3002 ADRIAN JESUS CORTEZ CHAVEZ</t>
        </is>
      </c>
    </row>
    <row r="368">
      <c r="A368" s="5" t="inlineStr">
        <is>
          <t>CCAJ-TR47/29/2023</t>
        </is>
      </c>
      <c r="B368" s="6" t="n">
        <v>44963.74900612269</v>
      </c>
      <c r="C368" s="5" t="inlineStr">
        <is>
          <t>2981 DAVID ZABALA - CAJA</t>
        </is>
      </c>
      <c r="D368" s="7" t="n"/>
      <c r="E368" s="8" t="n"/>
      <c r="F368" s="9" t="n">
        <v>22106.7</v>
      </c>
      <c r="I368" s="10" t="inlineStr">
        <is>
          <t>EFECTIVO</t>
        </is>
      </c>
      <c r="J368" s="5" t="inlineStr">
        <is>
          <t>3047 PAOLA LOAYZA ZAMBRANA</t>
        </is>
      </c>
    </row>
    <row r="369">
      <c r="A369" s="5" t="inlineStr">
        <is>
          <t>CCAJ-TR47/29/2023</t>
        </is>
      </c>
      <c r="B369" s="6" t="n">
        <v>44963.74900612269</v>
      </c>
      <c r="C369" s="5" t="inlineStr">
        <is>
          <t>2981 DAVID ZABALA - CAJA</t>
        </is>
      </c>
      <c r="D369" s="7" t="n"/>
      <c r="E369" s="8" t="n"/>
      <c r="F369" s="9" t="n">
        <v>2784.9</v>
      </c>
      <c r="I369" s="10" t="inlineStr">
        <is>
          <t>EFECTIVO</t>
        </is>
      </c>
      <c r="J369" s="8" t="inlineStr">
        <is>
          <t>1019 HARWIN JAYO - T01</t>
        </is>
      </c>
    </row>
    <row r="370">
      <c r="A370" s="5" t="inlineStr">
        <is>
          <t>CCAJ-TR47/29/2023</t>
        </is>
      </c>
      <c r="B370" s="6" t="n">
        <v>44963.74900612269</v>
      </c>
      <c r="C370" s="5" t="inlineStr">
        <is>
          <t>2981 DAVID ZABALA - CAJA</t>
        </is>
      </c>
      <c r="D370" s="7" t="n"/>
      <c r="E370" s="8" t="n"/>
      <c r="F370" s="9" t="n">
        <v>16308.6</v>
      </c>
      <c r="I370" s="10" t="inlineStr">
        <is>
          <t>EFECTIVO</t>
        </is>
      </c>
      <c r="J370" s="8" t="inlineStr">
        <is>
          <t>1019 HARWIN JAYO - T02</t>
        </is>
      </c>
    </row>
    <row r="371">
      <c r="A371" s="11" t="inlineStr">
        <is>
          <t>SAP</t>
        </is>
      </c>
      <c r="B371" s="3" t="n"/>
      <c r="C371" s="3" t="n"/>
      <c r="D371" s="19">
        <f>71082.2+9048</f>
        <v/>
      </c>
      <c r="E371" s="8" t="n"/>
      <c r="F371" s="12">
        <f>SUM(F366:G370)</f>
        <v/>
      </c>
      <c r="H371" s="9" t="n"/>
      <c r="I371" s="10" t="n"/>
      <c r="J371" s="5" t="n"/>
    </row>
    <row r="372">
      <c r="A372" s="13" t="inlineStr">
        <is>
          <t>FECHA</t>
        </is>
      </c>
      <c r="B372" s="13" t="inlineStr">
        <is>
          <t>CIERRE DE CAJA</t>
        </is>
      </c>
      <c r="C372" s="13" t="inlineStr">
        <is>
          <t>IMPORTE</t>
        </is>
      </c>
      <c r="D372" s="7" t="n"/>
      <c r="E372" s="8" t="n"/>
      <c r="H372" s="9" t="n"/>
      <c r="I372" s="10" t="n"/>
      <c r="J372" s="5" t="n"/>
    </row>
  </sheetData>
  <mergeCells count="256">
    <mergeCell ref="I352:I353"/>
    <mergeCell ref="J352:J353"/>
    <mergeCell ref="A352:A353"/>
    <mergeCell ref="B352:B353"/>
    <mergeCell ref="C352:C353"/>
    <mergeCell ref="D352:D353"/>
    <mergeCell ref="E352:E353"/>
    <mergeCell ref="F352:H352"/>
    <mergeCell ref="A342:A343"/>
    <mergeCell ref="B342:B343"/>
    <mergeCell ref="C342:C343"/>
    <mergeCell ref="D342:D343"/>
    <mergeCell ref="E342:E343"/>
    <mergeCell ref="F342:H342"/>
    <mergeCell ref="I342:I343"/>
    <mergeCell ref="J342:J343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319:A320"/>
    <mergeCell ref="B319:B320"/>
    <mergeCell ref="C319:C320"/>
    <mergeCell ref="D319:D320"/>
    <mergeCell ref="E319:E320"/>
    <mergeCell ref="F319:H319"/>
    <mergeCell ref="I319:I320"/>
    <mergeCell ref="J319:J320"/>
    <mergeCell ref="I283:I284"/>
    <mergeCell ref="J283:J284"/>
    <mergeCell ref="A283:A284"/>
    <mergeCell ref="B283:B284"/>
    <mergeCell ref="C283:C284"/>
    <mergeCell ref="D283:D284"/>
    <mergeCell ref="E283:E284"/>
    <mergeCell ref="F283:H283"/>
    <mergeCell ref="A272:A273"/>
    <mergeCell ref="B272:B273"/>
    <mergeCell ref="C272:C273"/>
    <mergeCell ref="D272:D273"/>
    <mergeCell ref="E272:E273"/>
    <mergeCell ref="F272:H272"/>
    <mergeCell ref="I272:I273"/>
    <mergeCell ref="J272:J273"/>
    <mergeCell ref="A258:A259"/>
    <mergeCell ref="B258:B259"/>
    <mergeCell ref="C258:C259"/>
    <mergeCell ref="D258:D259"/>
    <mergeCell ref="E258:E259"/>
    <mergeCell ref="F258:H258"/>
    <mergeCell ref="I258:I259"/>
    <mergeCell ref="J258:J259"/>
    <mergeCell ref="A223:A224"/>
    <mergeCell ref="B223:B224"/>
    <mergeCell ref="C223:C224"/>
    <mergeCell ref="D223:D224"/>
    <mergeCell ref="E223:E224"/>
    <mergeCell ref="F223:H223"/>
    <mergeCell ref="I223:I224"/>
    <mergeCell ref="J223:J224"/>
    <mergeCell ref="I246:I247"/>
    <mergeCell ref="J246:J247"/>
    <mergeCell ref="A246:A247"/>
    <mergeCell ref="B246:B247"/>
    <mergeCell ref="C246:C247"/>
    <mergeCell ref="D246:D247"/>
    <mergeCell ref="E246:E247"/>
    <mergeCell ref="F246:H246"/>
    <mergeCell ref="I232:I233"/>
    <mergeCell ref="J232:J233"/>
    <mergeCell ref="A232:A233"/>
    <mergeCell ref="B232:B233"/>
    <mergeCell ref="C232:C233"/>
    <mergeCell ref="D232:D233"/>
    <mergeCell ref="E232:E233"/>
    <mergeCell ref="F232:H232"/>
    <mergeCell ref="I209:I210"/>
    <mergeCell ref="J209:J210"/>
    <mergeCell ref="A209:A210"/>
    <mergeCell ref="B209:B210"/>
    <mergeCell ref="C209:C210"/>
    <mergeCell ref="D209:D210"/>
    <mergeCell ref="E209:E210"/>
    <mergeCell ref="F209:H209"/>
    <mergeCell ref="A198:A199"/>
    <mergeCell ref="B198:B199"/>
    <mergeCell ref="C198:C199"/>
    <mergeCell ref="D198:D199"/>
    <mergeCell ref="E198:E199"/>
    <mergeCell ref="F198:H198"/>
    <mergeCell ref="I198:I199"/>
    <mergeCell ref="J198:J199"/>
    <mergeCell ref="F104:H104"/>
    <mergeCell ref="I104:I105"/>
    <mergeCell ref="J104:J105"/>
    <mergeCell ref="A104:A105"/>
    <mergeCell ref="B104:B105"/>
    <mergeCell ref="C104:C105"/>
    <mergeCell ref="D104:D105"/>
    <mergeCell ref="E104:E105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F116:H116"/>
    <mergeCell ref="I116:I117"/>
    <mergeCell ref="J116:J117"/>
    <mergeCell ref="A116:A117"/>
    <mergeCell ref="B116:B117"/>
    <mergeCell ref="C116:C117"/>
    <mergeCell ref="D116:D117"/>
    <mergeCell ref="E116:E117"/>
    <mergeCell ref="I3:I4"/>
    <mergeCell ref="J3:J4"/>
    <mergeCell ref="A24:A25"/>
    <mergeCell ref="B24:B25"/>
    <mergeCell ref="C24:C25"/>
    <mergeCell ref="D24:D25"/>
    <mergeCell ref="E24:E25"/>
    <mergeCell ref="F24:H24"/>
    <mergeCell ref="I24:I25"/>
    <mergeCell ref="J24:J25"/>
    <mergeCell ref="A3:A4"/>
    <mergeCell ref="B3:B4"/>
    <mergeCell ref="C3:C4"/>
    <mergeCell ref="D3:D4"/>
    <mergeCell ref="E3:E4"/>
    <mergeCell ref="F3:H3"/>
    <mergeCell ref="I46:I47"/>
    <mergeCell ref="J46:J47"/>
    <mergeCell ref="A46:A47"/>
    <mergeCell ref="B46:B47"/>
    <mergeCell ref="C46:C47"/>
    <mergeCell ref="D46:D47"/>
    <mergeCell ref="E46:E47"/>
    <mergeCell ref="F46:H46"/>
    <mergeCell ref="I15:I16"/>
    <mergeCell ref="J15:J16"/>
    <mergeCell ref="A15:A16"/>
    <mergeCell ref="B15:B16"/>
    <mergeCell ref="C15:C16"/>
    <mergeCell ref="D15:D16"/>
    <mergeCell ref="E15:E16"/>
    <mergeCell ref="F15:H15"/>
    <mergeCell ref="I35:I36"/>
    <mergeCell ref="J35:J36"/>
    <mergeCell ref="A35:A36"/>
    <mergeCell ref="B35:B36"/>
    <mergeCell ref="C35:C36"/>
    <mergeCell ref="D35:D36"/>
    <mergeCell ref="E35:E36"/>
    <mergeCell ref="F35:H35"/>
    <mergeCell ref="A57:A58"/>
    <mergeCell ref="B57:B58"/>
    <mergeCell ref="C57:C58"/>
    <mergeCell ref="D57:D58"/>
    <mergeCell ref="E57:E58"/>
    <mergeCell ref="F68:H68"/>
    <mergeCell ref="I68:I69"/>
    <mergeCell ref="J68:J69"/>
    <mergeCell ref="I57:I58"/>
    <mergeCell ref="J57:J58"/>
    <mergeCell ref="F57:H57"/>
    <mergeCell ref="A68:A69"/>
    <mergeCell ref="B68:B69"/>
    <mergeCell ref="C68:C69"/>
    <mergeCell ref="D68:D69"/>
    <mergeCell ref="E68:E69"/>
    <mergeCell ref="I78:I79"/>
    <mergeCell ref="J78:J79"/>
    <mergeCell ref="A78:A79"/>
    <mergeCell ref="B78:B79"/>
    <mergeCell ref="C78:C79"/>
    <mergeCell ref="D78:D79"/>
    <mergeCell ref="E78:E79"/>
    <mergeCell ref="F78:H78"/>
    <mergeCell ref="I94:I95"/>
    <mergeCell ref="J94:J95"/>
    <mergeCell ref="A94:A95"/>
    <mergeCell ref="B94:B95"/>
    <mergeCell ref="C94:C95"/>
    <mergeCell ref="D94:D95"/>
    <mergeCell ref="E94:E95"/>
    <mergeCell ref="F94:H94"/>
    <mergeCell ref="A127:A128"/>
    <mergeCell ref="B127:B128"/>
    <mergeCell ref="C127:C128"/>
    <mergeCell ref="D127:D128"/>
    <mergeCell ref="E127:E128"/>
    <mergeCell ref="F127:H127"/>
    <mergeCell ref="I127:I128"/>
    <mergeCell ref="J127:J12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A163:A164"/>
    <mergeCell ref="B163:B164"/>
    <mergeCell ref="C163:C164"/>
    <mergeCell ref="D163:D164"/>
    <mergeCell ref="E163:E164"/>
    <mergeCell ref="F163:H163"/>
    <mergeCell ref="I163:I164"/>
    <mergeCell ref="J163:J164"/>
    <mergeCell ref="I188:I189"/>
    <mergeCell ref="J188:J189"/>
    <mergeCell ref="A188:A189"/>
    <mergeCell ref="B188:B189"/>
    <mergeCell ref="C188:C189"/>
    <mergeCell ref="D188:D189"/>
    <mergeCell ref="E188:E189"/>
    <mergeCell ref="F188:H188"/>
    <mergeCell ref="I175:I176"/>
    <mergeCell ref="J175:J176"/>
    <mergeCell ref="A175:A176"/>
    <mergeCell ref="B175:B176"/>
    <mergeCell ref="C175:C176"/>
    <mergeCell ref="D175:D176"/>
    <mergeCell ref="E175:E176"/>
    <mergeCell ref="F175:H175"/>
    <mergeCell ref="A364:A365"/>
    <mergeCell ref="B364:B365"/>
    <mergeCell ref="C364:C365"/>
    <mergeCell ref="D364:D365"/>
    <mergeCell ref="E364:E365"/>
    <mergeCell ref="F364:H364"/>
    <mergeCell ref="I364:I365"/>
    <mergeCell ref="J364:J365"/>
    <mergeCell ref="A304:A305"/>
    <mergeCell ref="B304:B305"/>
    <mergeCell ref="C304:C305"/>
    <mergeCell ref="D304:D305"/>
    <mergeCell ref="E304:E305"/>
    <mergeCell ref="F304:H304"/>
    <mergeCell ref="I304:I305"/>
    <mergeCell ref="J304:J305"/>
    <mergeCell ref="F330:H330"/>
    <mergeCell ref="I330:I331"/>
    <mergeCell ref="J330:J331"/>
    <mergeCell ref="A330:A331"/>
    <mergeCell ref="B330:B331"/>
    <mergeCell ref="C330:C331"/>
    <mergeCell ref="D330:D331"/>
    <mergeCell ref="E330:E331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89"/>
  <sheetViews>
    <sheetView topLeftCell="A277" workbookViewId="0">
      <selection activeCell="C288" sqref="C28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CCAJ-TR50/301/22</t>
        </is>
      </c>
      <c r="B5" s="6" t="n">
        <v>44926.54993163195</v>
      </c>
      <c r="C5" s="5" t="inlineStr">
        <is>
          <t>2995 OSCAR LOAYZA SALVATIERRA</t>
        </is>
      </c>
      <c r="D5" s="7" t="n"/>
      <c r="E5" s="8" t="n"/>
      <c r="F5" s="9" t="n">
        <v>2923.47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112517645</v>
      </c>
      <c r="E7" s="14" t="n">
        <v>112517751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10">
      <c r="A10" s="1" t="inlineStr">
        <is>
          <t>Cierre Caja</t>
        </is>
      </c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3" t="inlineStr">
        <is>
          <t>Del 02/01/2022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98" t="inlineStr">
        <is>
          <t>Cierre Caja</t>
        </is>
      </c>
      <c r="B12" s="98" t="inlineStr">
        <is>
          <t>Fecha</t>
        </is>
      </c>
      <c r="C12" s="98" t="inlineStr">
        <is>
          <t>Cajero</t>
        </is>
      </c>
      <c r="D12" s="98" t="inlineStr">
        <is>
          <t>Nro Voucher</t>
        </is>
      </c>
      <c r="E12" s="98" t="inlineStr">
        <is>
          <t>Nro Cuenta</t>
        </is>
      </c>
      <c r="F12" s="98" t="inlineStr">
        <is>
          <t>Tipo Ingreso</t>
        </is>
      </c>
      <c r="G12" s="99" t="n"/>
      <c r="H12" s="100" t="n"/>
      <c r="I12" s="98" t="inlineStr">
        <is>
          <t>TIPO DE INGRESO</t>
        </is>
      </c>
      <c r="J12" s="98" t="inlineStr">
        <is>
          <t>Cobrador</t>
        </is>
      </c>
    </row>
    <row r="13">
      <c r="A13" s="101" t="n"/>
      <c r="B13" s="101" t="n"/>
      <c r="C13" s="101" t="n"/>
      <c r="D13" s="101" t="n"/>
      <c r="E13" s="101" t="n"/>
      <c r="F13" s="4" t="inlineStr">
        <is>
          <t>EFECTIVO</t>
        </is>
      </c>
      <c r="G13" s="4" t="inlineStr">
        <is>
          <t>CHEQUE</t>
        </is>
      </c>
      <c r="H13" s="4" t="inlineStr">
        <is>
          <t>TRANSFERENCIA</t>
        </is>
      </c>
      <c r="I13" s="101" t="n"/>
      <c r="J13" s="101" t="n"/>
    </row>
    <row r="14">
      <c r="A14" s="17" t="inlineStr">
        <is>
          <t>NO HUBO CIERRES DE CAJA, DEBIDO A FERIADO POR AÑO NUEVO</t>
        </is>
      </c>
      <c r="B14" s="30" t="n"/>
      <c r="C14" s="30" t="n"/>
    </row>
    <row r="15">
      <c r="A15" s="11" t="inlineStr">
        <is>
          <t>SAP</t>
        </is>
      </c>
      <c r="B15" s="3" t="n"/>
      <c r="C15" s="3" t="n"/>
    </row>
    <row r="16">
      <c r="A16" s="13" t="inlineStr">
        <is>
          <t>FECHA</t>
        </is>
      </c>
      <c r="B16" s="13" t="inlineStr">
        <is>
          <t>CIERRE DE CAJA</t>
        </is>
      </c>
      <c r="C16" s="13" t="inlineStr">
        <is>
          <t>IMPORTE</t>
        </is>
      </c>
    </row>
    <row r="17">
      <c r="A17" s="29" t="n"/>
      <c r="B17" s="29" t="n"/>
      <c r="C17" s="29" t="n"/>
    </row>
    <row r="19">
      <c r="A19" s="1" t="inlineStr">
        <is>
          <t>Cierre Caja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3" t="inlineStr">
        <is>
          <t>Del 03/01/2022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98" t="inlineStr">
        <is>
          <t>Cierre Caja</t>
        </is>
      </c>
      <c r="B21" s="98" t="inlineStr">
        <is>
          <t>Fecha</t>
        </is>
      </c>
      <c r="C21" s="98" t="inlineStr">
        <is>
          <t>Cajero</t>
        </is>
      </c>
      <c r="D21" s="98" t="inlineStr">
        <is>
          <t>Nro Voucher</t>
        </is>
      </c>
      <c r="E21" s="98" t="inlineStr">
        <is>
          <t>Nro Cuenta</t>
        </is>
      </c>
      <c r="F21" s="98" t="inlineStr">
        <is>
          <t>Tipo Ingreso</t>
        </is>
      </c>
      <c r="G21" s="99" t="n"/>
      <c r="H21" s="100" t="n"/>
      <c r="I21" s="98" t="inlineStr">
        <is>
          <t>TIPO DE INGRESO</t>
        </is>
      </c>
      <c r="J21" s="98" t="inlineStr">
        <is>
          <t>Cobrador</t>
        </is>
      </c>
    </row>
    <row r="22">
      <c r="A22" s="101" t="n"/>
      <c r="B22" s="101" t="n"/>
      <c r="C22" s="101" t="n"/>
      <c r="D22" s="101" t="n"/>
      <c r="E22" s="101" t="n"/>
      <c r="F22" s="4" t="inlineStr">
        <is>
          <t>EFECTIVO</t>
        </is>
      </c>
      <c r="G22" s="4" t="inlineStr">
        <is>
          <t>CHEQUE</t>
        </is>
      </c>
      <c r="H22" s="4" t="inlineStr">
        <is>
          <t>TRANSFERENCIA</t>
        </is>
      </c>
      <c r="I22" s="101" t="n"/>
      <c r="J22" s="101" t="n"/>
    </row>
    <row r="23">
      <c r="A23" s="5" t="inlineStr">
        <is>
          <t>CCAJ-TR50/1/23</t>
        </is>
      </c>
      <c r="B23" s="6" t="n">
        <v>44929.79091761574</v>
      </c>
      <c r="C23" s="5" t="inlineStr">
        <is>
          <t>2995 OSCAR LOAYZA SALVATIERRA</t>
        </is>
      </c>
      <c r="D23" s="7" t="n"/>
      <c r="E23" s="8" t="n"/>
      <c r="F23" s="9" t="n">
        <v>2675.69</v>
      </c>
      <c r="I23" s="10" t="inlineStr">
        <is>
          <t>EFECTIVO</t>
        </is>
      </c>
      <c r="J23" s="5" t="inlineStr">
        <is>
          <t>2995 OSCAR LOAYZA SALVATIERRA</t>
        </is>
      </c>
    </row>
    <row r="24">
      <c r="A24" s="11" t="inlineStr">
        <is>
          <t>SAP</t>
        </is>
      </c>
      <c r="B24" s="3" t="n"/>
      <c r="C24" s="3" t="n"/>
      <c r="D24" s="7" t="n"/>
      <c r="E24" s="8" t="n"/>
      <c r="H24" s="9" t="n"/>
      <c r="I24" s="10" t="n"/>
      <c r="J24" s="8" t="n"/>
    </row>
    <row r="25" ht="15.75" customHeight="1">
      <c r="A25" s="13" t="inlineStr">
        <is>
          <t>FECHA</t>
        </is>
      </c>
      <c r="B25" s="13" t="inlineStr">
        <is>
          <t>CIERRE DE CAJA</t>
        </is>
      </c>
      <c r="C25" s="13" t="inlineStr">
        <is>
          <t>IMPORTE</t>
        </is>
      </c>
      <c r="D25" s="28" t="n">
        <v>112519042</v>
      </c>
      <c r="E25" s="14" t="n">
        <v>112519198</v>
      </c>
      <c r="H25" s="9" t="n"/>
      <c r="I25" s="10" t="n"/>
      <c r="J25" s="8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04/01/2022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98" t="inlineStr">
        <is>
          <t>Cierre Caja</t>
        </is>
      </c>
      <c r="B30" s="98" t="inlineStr">
        <is>
          <t>Fecha</t>
        </is>
      </c>
      <c r="C30" s="98" t="inlineStr">
        <is>
          <t>Cajero</t>
        </is>
      </c>
      <c r="D30" s="98" t="inlineStr">
        <is>
          <t>Nro Voucher</t>
        </is>
      </c>
      <c r="E30" s="98" t="inlineStr">
        <is>
          <t>Nro Cuenta</t>
        </is>
      </c>
      <c r="F30" s="98" t="inlineStr">
        <is>
          <t>Tipo Ingreso</t>
        </is>
      </c>
      <c r="G30" s="99" t="n"/>
      <c r="H30" s="100" t="n"/>
      <c r="I30" s="98" t="inlineStr">
        <is>
          <t>TIPO DE INGRESO</t>
        </is>
      </c>
      <c r="J30" s="98" t="inlineStr">
        <is>
          <t>Cobrador</t>
        </is>
      </c>
    </row>
    <row r="31">
      <c r="A31" s="101" t="n"/>
      <c r="B31" s="101" t="n"/>
      <c r="C31" s="101" t="n"/>
      <c r="D31" s="101" t="n"/>
      <c r="E31" s="101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101" t="n"/>
      <c r="J31" s="101" t="n"/>
    </row>
    <row r="32">
      <c r="A32" s="5" t="inlineStr">
        <is>
          <t>CCAJ-TR50/2/23</t>
        </is>
      </c>
      <c r="B32" s="6" t="n">
        <v>44930.7906505787</v>
      </c>
      <c r="C32" s="5" t="inlineStr">
        <is>
          <t>2995 OSCAR LOAYZA SALVATIERRA</t>
        </is>
      </c>
      <c r="D32" s="7" t="n"/>
      <c r="E32" s="8" t="n"/>
      <c r="F32" s="9" t="n">
        <v>1599.8</v>
      </c>
      <c r="I32" s="10" t="inlineStr">
        <is>
          <t>EFECTIVO</t>
        </is>
      </c>
      <c r="J32" s="5" t="inlineStr">
        <is>
          <t>2995 OSCAR LOAYZA SALVATIERRA</t>
        </is>
      </c>
    </row>
    <row r="33">
      <c r="A33" s="11" t="inlineStr">
        <is>
          <t>SAP</t>
        </is>
      </c>
      <c r="B33" s="3" t="n"/>
      <c r="C33" s="3" t="n"/>
      <c r="D33" s="7" t="n"/>
      <c r="E33" s="8" t="n"/>
      <c r="H33" s="9" t="n"/>
      <c r="I33" s="10" t="n"/>
      <c r="J33" s="8" t="n"/>
    </row>
    <row r="34" ht="15.75" customHeight="1">
      <c r="A34" s="13" t="inlineStr">
        <is>
          <t>FECHA</t>
        </is>
      </c>
      <c r="B34" s="13" t="inlineStr">
        <is>
          <t>CIERRE DE CAJA</t>
        </is>
      </c>
      <c r="C34" s="13" t="inlineStr">
        <is>
          <t>IMPORTE</t>
        </is>
      </c>
      <c r="D34" s="28" t="n">
        <v>112521225</v>
      </c>
      <c r="E34" s="14" t="n">
        <v>112521463</v>
      </c>
      <c r="H34" s="9" t="n"/>
      <c r="I34" s="10" t="n"/>
      <c r="J34" s="8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05/01/2022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98" t="inlineStr">
        <is>
          <t>Cierre Caja</t>
        </is>
      </c>
      <c r="B39" s="98" t="inlineStr">
        <is>
          <t>Fecha</t>
        </is>
      </c>
      <c r="C39" s="98" t="inlineStr">
        <is>
          <t>Cajero</t>
        </is>
      </c>
      <c r="D39" s="98" t="inlineStr">
        <is>
          <t>Nro Voucher</t>
        </is>
      </c>
      <c r="E39" s="98" t="inlineStr">
        <is>
          <t>Nro Cuenta</t>
        </is>
      </c>
      <c r="F39" s="98" t="inlineStr">
        <is>
          <t>Tipo Ingreso</t>
        </is>
      </c>
      <c r="G39" s="99" t="n"/>
      <c r="H39" s="100" t="n"/>
      <c r="I39" s="98" t="inlineStr">
        <is>
          <t>TIPO DE INGRESO</t>
        </is>
      </c>
      <c r="J39" s="98" t="inlineStr">
        <is>
          <t>Cobrador</t>
        </is>
      </c>
    </row>
    <row r="40">
      <c r="A40" s="101" t="n"/>
      <c r="B40" s="101" t="n"/>
      <c r="C40" s="101" t="n"/>
      <c r="D40" s="101" t="n"/>
      <c r="E40" s="101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101" t="n"/>
      <c r="J40" s="101" t="n"/>
    </row>
    <row r="41">
      <c r="A41" s="5" t="inlineStr">
        <is>
          <t>CCAJ-TR50/3/23</t>
        </is>
      </c>
      <c r="B41" s="6" t="n">
        <v>44931.79575512731</v>
      </c>
      <c r="C41" s="5" t="inlineStr">
        <is>
          <t>2995 OSCAR LOAYZA SALVATIERRA</t>
        </is>
      </c>
      <c r="D41" s="7" t="n"/>
      <c r="E41" s="8" t="n"/>
      <c r="F41" s="9" t="n">
        <v>1062.98</v>
      </c>
      <c r="I41" s="10" t="inlineStr">
        <is>
          <t>EFECTIVO</t>
        </is>
      </c>
      <c r="J41" s="5" t="inlineStr">
        <is>
          <t>2995 OSCAR LOAYZA SALVATIERRA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H42" s="9" t="n"/>
      <c r="I42" s="10" t="n"/>
      <c r="J42" s="5" t="n"/>
    </row>
    <row r="43" ht="15.75" customHeight="1">
      <c r="A43" s="13" t="inlineStr">
        <is>
          <t>FECHA</t>
        </is>
      </c>
      <c r="B43" s="13" t="inlineStr">
        <is>
          <t>CIERRE DE CAJA</t>
        </is>
      </c>
      <c r="C43" s="13" t="inlineStr">
        <is>
          <t>IMPORTE</t>
        </is>
      </c>
      <c r="D43" s="28" t="n">
        <v>112547041</v>
      </c>
      <c r="E43" s="14" t="n">
        <v>112556997</v>
      </c>
      <c r="H43" s="9" t="n"/>
      <c r="I43" s="10" t="n"/>
      <c r="J43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06/01/2022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98" t="inlineStr">
        <is>
          <t>Cierre Caja</t>
        </is>
      </c>
      <c r="B48" s="98" t="inlineStr">
        <is>
          <t>Fecha</t>
        </is>
      </c>
      <c r="C48" s="98" t="inlineStr">
        <is>
          <t>Cajero</t>
        </is>
      </c>
      <c r="D48" s="98" t="inlineStr">
        <is>
          <t>Nro Voucher</t>
        </is>
      </c>
      <c r="E48" s="98" t="inlineStr">
        <is>
          <t>Nro Cuenta</t>
        </is>
      </c>
      <c r="F48" s="98" t="inlineStr">
        <is>
          <t>Tipo Ingreso</t>
        </is>
      </c>
      <c r="G48" s="99" t="n"/>
      <c r="H48" s="100" t="n"/>
      <c r="I48" s="98" t="inlineStr">
        <is>
          <t>TIPO DE INGRESO</t>
        </is>
      </c>
      <c r="J48" s="98" t="inlineStr">
        <is>
          <t>Cobrador</t>
        </is>
      </c>
    </row>
    <row r="49">
      <c r="A49" s="101" t="n"/>
      <c r="B49" s="101" t="n"/>
      <c r="C49" s="101" t="n"/>
      <c r="D49" s="101" t="n"/>
      <c r="E49" s="101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101" t="n"/>
      <c r="J49" s="101" t="n"/>
    </row>
    <row r="50">
      <c r="A50" s="5" t="inlineStr">
        <is>
          <t>CCAJ-TR50/4/23</t>
        </is>
      </c>
      <c r="B50" s="6" t="n">
        <v>44932.79050210648</v>
      </c>
      <c r="C50" s="5" t="inlineStr">
        <is>
          <t>2995 OSCAR LOAYZA SALVATIERRA</t>
        </is>
      </c>
      <c r="D50" s="7" t="n"/>
      <c r="E50" s="8" t="n"/>
      <c r="F50" s="9" t="n">
        <v>1254.46</v>
      </c>
      <c r="I50" s="10" t="inlineStr">
        <is>
          <t>EFECTIVO</t>
        </is>
      </c>
      <c r="J50" s="5" t="inlineStr">
        <is>
          <t>2995 OSCAR LOAYZA SALVATIERRA</t>
        </is>
      </c>
    </row>
    <row r="51">
      <c r="A51" s="11" t="inlineStr">
        <is>
          <t>SAP</t>
        </is>
      </c>
      <c r="B51" s="3" t="n"/>
      <c r="C51" s="3" t="n"/>
      <c r="D51" s="7" t="n"/>
      <c r="E51" s="8" t="n"/>
      <c r="H51" s="9" t="n"/>
      <c r="I51" s="10" t="n"/>
      <c r="J51" s="5" t="n"/>
    </row>
    <row r="52" ht="15.75" customHeight="1">
      <c r="A52" s="13" t="inlineStr">
        <is>
          <t>FECHA</t>
        </is>
      </c>
      <c r="B52" s="13" t="inlineStr">
        <is>
          <t>CIERRE DE CAJA</t>
        </is>
      </c>
      <c r="C52" s="13" t="inlineStr">
        <is>
          <t>IMPORTE</t>
        </is>
      </c>
      <c r="D52" s="28" t="n">
        <v>112547265</v>
      </c>
      <c r="E52" s="14" t="n">
        <v>112556998</v>
      </c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07/01/2022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98" t="inlineStr">
        <is>
          <t>Cierre Caja</t>
        </is>
      </c>
      <c r="B57" s="98" t="inlineStr">
        <is>
          <t>Fecha</t>
        </is>
      </c>
      <c r="C57" s="98" t="inlineStr">
        <is>
          <t>Cajero</t>
        </is>
      </c>
      <c r="D57" s="98" t="inlineStr">
        <is>
          <t>Nro Voucher</t>
        </is>
      </c>
      <c r="E57" s="98" t="inlineStr">
        <is>
          <t>Nro Cuenta</t>
        </is>
      </c>
      <c r="F57" s="98" t="inlineStr">
        <is>
          <t>Tipo Ingreso</t>
        </is>
      </c>
      <c r="G57" s="99" t="n"/>
      <c r="H57" s="100" t="n"/>
      <c r="I57" s="98" t="inlineStr">
        <is>
          <t>TIPO DE INGRESO</t>
        </is>
      </c>
      <c r="J57" s="98" t="inlineStr">
        <is>
          <t>Cobrador</t>
        </is>
      </c>
    </row>
    <row r="58">
      <c r="A58" s="101" t="n"/>
      <c r="B58" s="101" t="n"/>
      <c r="C58" s="101" t="n"/>
      <c r="D58" s="101" t="n"/>
      <c r="E58" s="101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101" t="n"/>
      <c r="J58" s="101" t="n"/>
    </row>
    <row r="59">
      <c r="A59" s="5" t="inlineStr">
        <is>
          <t>CCAJ-TR50/5/23</t>
        </is>
      </c>
      <c r="B59" s="6" t="n">
        <v>44933.54517798611</v>
      </c>
      <c r="C59" s="5" t="inlineStr">
        <is>
          <t>2995 OSCAR LOAYZA SALVATIERRA</t>
        </is>
      </c>
      <c r="D59" s="7" t="n"/>
      <c r="E59" s="8" t="n"/>
      <c r="F59" s="9" t="n">
        <v>1546.9</v>
      </c>
      <c r="I59" s="10" t="inlineStr">
        <is>
          <t>EFECTIVO</t>
        </is>
      </c>
      <c r="J59" s="5" t="inlineStr">
        <is>
          <t>2995 OSCAR LOAYZA SALVATIERRA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112563546</v>
      </c>
      <c r="E61" s="14" t="n">
        <v>112563615</v>
      </c>
      <c r="H61" s="9" t="n"/>
      <c r="I61" s="10" t="n"/>
      <c r="J61" s="5" t="n"/>
    </row>
    <row r="64">
      <c r="A64" s="1" t="inlineStr">
        <is>
          <t>Cierre Caja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3" t="inlineStr">
        <is>
          <t>Del 09/01/2022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98" t="inlineStr">
        <is>
          <t>Cierre Caja</t>
        </is>
      </c>
      <c r="B66" s="98" t="inlineStr">
        <is>
          <t>Fecha</t>
        </is>
      </c>
      <c r="C66" s="98" t="inlineStr">
        <is>
          <t>Cajero</t>
        </is>
      </c>
      <c r="D66" s="98" t="inlineStr">
        <is>
          <t>Nro Voucher</t>
        </is>
      </c>
      <c r="E66" s="98" t="inlineStr">
        <is>
          <t>Nro Cuenta</t>
        </is>
      </c>
      <c r="F66" s="98" t="inlineStr">
        <is>
          <t>Tipo Ingreso</t>
        </is>
      </c>
      <c r="G66" s="99" t="n"/>
      <c r="H66" s="100" t="n"/>
      <c r="I66" s="98" t="inlineStr">
        <is>
          <t>TIPO DE INGRESO</t>
        </is>
      </c>
      <c r="J66" s="98" t="inlineStr">
        <is>
          <t>Cobrador</t>
        </is>
      </c>
    </row>
    <row r="67">
      <c r="A67" s="101" t="n"/>
      <c r="B67" s="101" t="n"/>
      <c r="C67" s="101" t="n"/>
      <c r="D67" s="101" t="n"/>
      <c r="E67" s="101" t="n"/>
      <c r="F67" s="4" t="inlineStr">
        <is>
          <t>EFECTIVO</t>
        </is>
      </c>
      <c r="G67" s="4" t="inlineStr">
        <is>
          <t>CHEQUE</t>
        </is>
      </c>
      <c r="H67" s="4" t="inlineStr">
        <is>
          <t>TRANSFERENCIA</t>
        </is>
      </c>
      <c r="I67" s="101" t="n"/>
      <c r="J67" s="101" t="n"/>
    </row>
    <row r="68">
      <c r="A68" s="5" t="inlineStr">
        <is>
          <t>CCAJ-TR50/6/23</t>
        </is>
      </c>
      <c r="B68" s="6" t="n">
        <v>44935.79053383102</v>
      </c>
      <c r="C68" s="5" t="inlineStr">
        <is>
          <t>2995 OSCAR LOAYZA SALVATIERRA</t>
        </is>
      </c>
      <c r="D68" s="7" t="n"/>
      <c r="E68" s="8" t="n"/>
      <c r="F68" s="9" t="n">
        <v>3366.43</v>
      </c>
      <c r="I68" s="10" t="inlineStr">
        <is>
          <t>EFECTIVO</t>
        </is>
      </c>
      <c r="J68" s="5" t="inlineStr">
        <is>
          <t>2995 OSCAR LOAYZA SALVATIERRA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28" t="n">
        <v>112569813</v>
      </c>
      <c r="E70" s="14" t="n">
        <v>112569882</v>
      </c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10/01/2022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8" t="inlineStr">
        <is>
          <t>Cierre Caja</t>
        </is>
      </c>
      <c r="B75" s="98" t="inlineStr">
        <is>
          <t>Fecha</t>
        </is>
      </c>
      <c r="C75" s="98" t="inlineStr">
        <is>
          <t>Cajero</t>
        </is>
      </c>
      <c r="D75" s="98" t="inlineStr">
        <is>
          <t>Nro Voucher</t>
        </is>
      </c>
      <c r="E75" s="98" t="inlineStr">
        <is>
          <t>Nro Cuenta</t>
        </is>
      </c>
      <c r="F75" s="98" t="inlineStr">
        <is>
          <t>Tipo Ingreso</t>
        </is>
      </c>
      <c r="G75" s="99" t="n"/>
      <c r="H75" s="100" t="n"/>
      <c r="I75" s="98" t="inlineStr">
        <is>
          <t>TIPO DE INGRESO</t>
        </is>
      </c>
      <c r="J75" s="98" t="inlineStr">
        <is>
          <t>Cobrador</t>
        </is>
      </c>
    </row>
    <row r="76">
      <c r="A76" s="101" t="n"/>
      <c r="B76" s="101" t="n"/>
      <c r="C76" s="101" t="n"/>
      <c r="D76" s="101" t="n"/>
      <c r="E76" s="101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101" t="n"/>
      <c r="J76" s="101" t="n"/>
    </row>
    <row r="77">
      <c r="A77" s="5" t="inlineStr">
        <is>
          <t>CCAJ-TR50/7/23</t>
        </is>
      </c>
      <c r="B77" s="6" t="n">
        <v>44936.79195892361</v>
      </c>
      <c r="C77" s="5" t="inlineStr">
        <is>
          <t>2995 OSCAR LOAYZA SALVATIERRA</t>
        </is>
      </c>
      <c r="D77" s="7" t="n"/>
      <c r="E77" s="8" t="n"/>
      <c r="F77" s="9" t="n">
        <v>1853.49</v>
      </c>
      <c r="I77" s="10" t="inlineStr">
        <is>
          <t>EFECTIVO</t>
        </is>
      </c>
      <c r="J77" s="5" t="inlineStr">
        <is>
          <t>2995 OSCAR LOAYZA SALVATIERRA</t>
        </is>
      </c>
    </row>
    <row r="78">
      <c r="A78" s="11" t="inlineStr">
        <is>
          <t>SAP</t>
        </is>
      </c>
      <c r="B78" s="3" t="n"/>
      <c r="C78" s="3" t="n"/>
      <c r="D78" s="7" t="n"/>
      <c r="E78" s="8" t="n"/>
      <c r="H78" s="9" t="n"/>
      <c r="I78" s="10" t="n"/>
      <c r="J78" s="5" t="n"/>
    </row>
    <row r="79" ht="15.75" customHeight="1">
      <c r="A79" s="13" t="inlineStr">
        <is>
          <t>FECHA</t>
        </is>
      </c>
      <c r="B79" s="13" t="inlineStr">
        <is>
          <t>CIERRE DE CAJA</t>
        </is>
      </c>
      <c r="C79" s="13" t="inlineStr">
        <is>
          <t>IMPORTE</t>
        </is>
      </c>
      <c r="D79" s="28" t="n">
        <v>112576502</v>
      </c>
      <c r="E79" s="14" t="n">
        <v>112576623</v>
      </c>
      <c r="H79" s="9" t="n"/>
      <c r="I79" s="10" t="n"/>
      <c r="J79" s="5" t="n"/>
    </row>
    <row r="80">
      <c r="A80" s="5" t="n"/>
      <c r="B80" s="45" t="n"/>
      <c r="C80" s="5" t="n"/>
      <c r="D80" s="45" t="n"/>
      <c r="E80" s="45" t="n"/>
      <c r="F80" s="45" t="n"/>
      <c r="G80" s="45" t="n"/>
      <c r="H80" s="45" t="n"/>
      <c r="I80" s="45" t="n"/>
      <c r="J80" s="4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11/01/2022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98" t="inlineStr">
        <is>
          <t>Cierre Caja</t>
        </is>
      </c>
      <c r="B84" s="98" t="inlineStr">
        <is>
          <t>Fecha</t>
        </is>
      </c>
      <c r="C84" s="98" t="inlineStr">
        <is>
          <t>Cajero</t>
        </is>
      </c>
      <c r="D84" s="98" t="inlineStr">
        <is>
          <t>Nro Voucher</t>
        </is>
      </c>
      <c r="E84" s="98" t="inlineStr">
        <is>
          <t>Nro Cuenta</t>
        </is>
      </c>
      <c r="F84" s="98" t="inlineStr">
        <is>
          <t>Tipo Ingreso</t>
        </is>
      </c>
      <c r="G84" s="99" t="n"/>
      <c r="H84" s="100" t="n"/>
      <c r="I84" s="98" t="inlineStr">
        <is>
          <t>TIPO DE INGRESO</t>
        </is>
      </c>
      <c r="J84" s="98" t="inlineStr">
        <is>
          <t>Cobrador</t>
        </is>
      </c>
    </row>
    <row r="85">
      <c r="A85" s="101" t="n"/>
      <c r="B85" s="101" t="n"/>
      <c r="C85" s="101" t="n"/>
      <c r="D85" s="101" t="n"/>
      <c r="E85" s="101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101" t="n"/>
      <c r="J85" s="101" t="n"/>
    </row>
    <row r="86">
      <c r="A86" s="5" t="inlineStr">
        <is>
          <t>CCAJ-TR50/8/23</t>
        </is>
      </c>
      <c r="B86" s="6" t="n">
        <v>44937.791563125</v>
      </c>
      <c r="C86" s="5" t="inlineStr">
        <is>
          <t>2995 OSCAR LOAYZA SALVATIERRA</t>
        </is>
      </c>
      <c r="D86" s="7" t="n"/>
      <c r="E86" s="8" t="n"/>
      <c r="F86" s="9" t="n">
        <v>1442.34</v>
      </c>
      <c r="I86" s="10" t="inlineStr">
        <is>
          <t>EFECTIVO</t>
        </is>
      </c>
      <c r="J86" s="5" t="inlineStr">
        <is>
          <t>2995 OSCAR LOAYZA SALVATIERRA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8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112584083</v>
      </c>
      <c r="E88" s="14" t="n">
        <v>112584219</v>
      </c>
      <c r="H88" s="9" t="n"/>
      <c r="I88" s="10" t="n"/>
      <c r="J88" s="8" t="n"/>
    </row>
    <row r="89">
      <c r="A89" s="5" t="n"/>
      <c r="B89" s="45" t="n"/>
      <c r="C89" s="5" t="n"/>
      <c r="D89" s="15" t="n"/>
      <c r="E89" s="5" t="n"/>
      <c r="F89" s="5" t="n"/>
      <c r="G89" s="5" t="n"/>
      <c r="H89" s="45" t="n"/>
      <c r="I89" s="45" t="n"/>
      <c r="J89" s="45" t="n"/>
    </row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12/01/2022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8" t="inlineStr">
        <is>
          <t>Cierre Caja</t>
        </is>
      </c>
      <c r="B93" s="98" t="inlineStr">
        <is>
          <t>Fecha</t>
        </is>
      </c>
      <c r="C93" s="98" t="inlineStr">
        <is>
          <t>Cajero</t>
        </is>
      </c>
      <c r="D93" s="98" t="inlineStr">
        <is>
          <t>Nro Voucher</t>
        </is>
      </c>
      <c r="E93" s="98" t="inlineStr">
        <is>
          <t>Nro Cuenta</t>
        </is>
      </c>
      <c r="F93" s="98" t="inlineStr">
        <is>
          <t>Tipo Ingreso</t>
        </is>
      </c>
      <c r="G93" s="99" t="n"/>
      <c r="H93" s="100" t="n"/>
      <c r="I93" s="98" t="inlineStr">
        <is>
          <t>TIPO DE INGRESO</t>
        </is>
      </c>
      <c r="J93" s="98" t="inlineStr">
        <is>
          <t>Cobrador</t>
        </is>
      </c>
    </row>
    <row r="94">
      <c r="A94" s="101" t="n"/>
      <c r="B94" s="101" t="n"/>
      <c r="C94" s="101" t="n"/>
      <c r="D94" s="101" t="n"/>
      <c r="E94" s="101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101" t="n"/>
      <c r="J94" s="101" t="n"/>
    </row>
    <row r="95">
      <c r="A95" s="5" t="inlineStr">
        <is>
          <t>CCAJ-TR50/9/23</t>
        </is>
      </c>
      <c r="B95" s="6" t="n">
        <v>44938.79648226852</v>
      </c>
      <c r="C95" s="5" t="inlineStr">
        <is>
          <t xml:space="preserve">2995 OSCAR LOAYZA </t>
        </is>
      </c>
      <c r="D95" s="7" t="n"/>
      <c r="E95" s="8" t="n"/>
      <c r="F95" s="9" t="n">
        <v>1513.86</v>
      </c>
      <c r="I95" s="10" t="inlineStr">
        <is>
          <t>EFECTIVO</t>
        </is>
      </c>
      <c r="J95" s="5" t="inlineStr">
        <is>
          <t>2995 OSCAR LOAYZA SALVATIERRA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9" t="n"/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28" t="n">
        <v>112587080</v>
      </c>
      <c r="E97" s="14" t="n">
        <v>112587242</v>
      </c>
      <c r="F97" s="9" t="n"/>
      <c r="I97" s="10" t="n"/>
      <c r="J97" s="8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8" t="inlineStr">
        <is>
          <t>Cierre Caja</t>
        </is>
      </c>
      <c r="B102" s="98" t="inlineStr">
        <is>
          <t>Fecha</t>
        </is>
      </c>
      <c r="C102" s="98" t="inlineStr">
        <is>
          <t>Cajero</t>
        </is>
      </c>
      <c r="D102" s="98" t="inlineStr">
        <is>
          <t>Nro Voucher</t>
        </is>
      </c>
      <c r="E102" s="98" t="inlineStr">
        <is>
          <t>Nro Cuenta</t>
        </is>
      </c>
      <c r="F102" s="98" t="inlineStr">
        <is>
          <t>Tipo Ingreso</t>
        </is>
      </c>
      <c r="G102" s="99" t="n"/>
      <c r="H102" s="100" t="n"/>
      <c r="I102" s="98" t="inlineStr">
        <is>
          <t>TIPO DE INGRESO</t>
        </is>
      </c>
      <c r="J102" s="98" t="inlineStr">
        <is>
          <t>Cobrador</t>
        </is>
      </c>
    </row>
    <row r="103">
      <c r="A103" s="101" t="n"/>
      <c r="B103" s="101" t="n"/>
      <c r="C103" s="101" t="n"/>
      <c r="D103" s="101" t="n"/>
      <c r="E103" s="101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101" t="n"/>
      <c r="J103" s="101" t="n"/>
    </row>
    <row r="104">
      <c r="A104" s="5" t="inlineStr">
        <is>
          <t>CCAJ-TR50/10/23</t>
        </is>
      </c>
      <c r="B104" s="6" t="n">
        <v>44939.7912544213</v>
      </c>
      <c r="C104" s="5" t="inlineStr">
        <is>
          <t>2995 OSCAR LOAYZA SALVATIERRA</t>
        </is>
      </c>
      <c r="D104" s="7" t="n"/>
      <c r="E104" s="8" t="n"/>
      <c r="F104" s="9" t="n">
        <v>1852.15</v>
      </c>
      <c r="I104" s="10" t="inlineStr">
        <is>
          <t>EFECTIVO</t>
        </is>
      </c>
      <c r="J104" s="5" t="inlineStr">
        <is>
          <t>2995 OSCAR LOAYZA SALVATIERRA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H105" s="9" t="n"/>
      <c r="I105" s="5" t="n"/>
      <c r="J105" s="8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112587083</v>
      </c>
      <c r="E106" s="14" t="n">
        <v>112587243</v>
      </c>
      <c r="H106" s="9" t="n"/>
      <c r="I106" s="5" t="n"/>
      <c r="J106" s="8" t="n"/>
    </row>
    <row r="107">
      <c r="A107" s="5" t="n"/>
      <c r="B107" s="6" t="n"/>
      <c r="C107" s="5" t="n"/>
      <c r="D107" s="7" t="n"/>
      <c r="E107" s="8" t="n"/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14/01/2022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8" t="inlineStr">
        <is>
          <t>Cierre Caja</t>
        </is>
      </c>
      <c r="B111" s="98" t="inlineStr">
        <is>
          <t>Fecha</t>
        </is>
      </c>
      <c r="C111" s="98" t="inlineStr">
        <is>
          <t>Cajero</t>
        </is>
      </c>
      <c r="D111" s="98" t="inlineStr">
        <is>
          <t>Nro Voucher</t>
        </is>
      </c>
      <c r="E111" s="98" t="inlineStr">
        <is>
          <t>Nro Cuenta</t>
        </is>
      </c>
      <c r="F111" s="98" t="inlineStr">
        <is>
          <t>Tipo Ingreso</t>
        </is>
      </c>
      <c r="G111" s="99" t="n"/>
      <c r="H111" s="100" t="n"/>
      <c r="I111" s="98" t="inlineStr">
        <is>
          <t>TIPO DE INGRESO</t>
        </is>
      </c>
      <c r="J111" s="98" t="inlineStr">
        <is>
          <t>Cobrador</t>
        </is>
      </c>
    </row>
    <row r="112">
      <c r="A112" s="101" t="n"/>
      <c r="B112" s="101" t="n"/>
      <c r="C112" s="101" t="n"/>
      <c r="D112" s="101" t="n"/>
      <c r="E112" s="101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101" t="n"/>
      <c r="J112" s="101" t="n"/>
    </row>
    <row r="113">
      <c r="A113" s="5" t="inlineStr">
        <is>
          <t>CCAJ-TR50/11/23</t>
        </is>
      </c>
      <c r="B113" s="6" t="n">
        <v>44940.54376865741</v>
      </c>
      <c r="C113" s="5" t="inlineStr">
        <is>
          <t>2995 OSCAR LOAYZA SALVATIERRA</t>
        </is>
      </c>
      <c r="D113" s="7" t="n"/>
      <c r="E113" s="8" t="n"/>
      <c r="F113" s="9" t="n">
        <v>1604.51</v>
      </c>
      <c r="I113" s="10" t="inlineStr">
        <is>
          <t>EFECTIVO</t>
        </is>
      </c>
      <c r="J113" s="5" t="inlineStr">
        <is>
          <t>2995 OSCAR LOAYZA SALVATIERRA</t>
        </is>
      </c>
    </row>
    <row r="114">
      <c r="A114" s="11" t="inlineStr">
        <is>
          <t>SAP</t>
        </is>
      </c>
      <c r="B114" s="3" t="n"/>
      <c r="C114" s="3" t="n"/>
      <c r="D114" s="7" t="n"/>
      <c r="E114" s="8" t="n"/>
      <c r="H114" s="9" t="n"/>
      <c r="I114" s="5" t="n"/>
      <c r="J114" s="8" t="n"/>
    </row>
    <row r="115" ht="15.75" customHeight="1">
      <c r="A115" s="13" t="inlineStr">
        <is>
          <t>FECHA</t>
        </is>
      </c>
      <c r="B115" s="13" t="inlineStr">
        <is>
          <t>CIERRE DE CAJA</t>
        </is>
      </c>
      <c r="C115" s="13" t="inlineStr">
        <is>
          <t>IMPORTE</t>
        </is>
      </c>
      <c r="D115" s="28" t="n">
        <v>112603331</v>
      </c>
      <c r="E115" s="14" t="n">
        <v>112603554</v>
      </c>
      <c r="H115" s="9" t="n"/>
      <c r="I115" s="5" t="n"/>
      <c r="J115" s="8" t="n"/>
    </row>
    <row r="116">
      <c r="A116" s="5" t="n"/>
      <c r="B116" s="45" t="n"/>
      <c r="C116" s="5" t="n"/>
      <c r="D116" s="45" t="n"/>
      <c r="E116" s="45" t="n"/>
      <c r="F116" s="45" t="n"/>
      <c r="G116" s="45" t="n"/>
      <c r="H116" s="45" t="n"/>
      <c r="I116" s="45" t="n"/>
      <c r="J116" s="45" t="n"/>
    </row>
    <row r="118">
      <c r="A118" s="1" t="inlineStr">
        <is>
          <t>Cierre Caja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3" t="inlineStr">
        <is>
          <t>Del 16/01/2022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98" t="inlineStr">
        <is>
          <t>Cierre Caja</t>
        </is>
      </c>
      <c r="B120" s="98" t="inlineStr">
        <is>
          <t>Fecha</t>
        </is>
      </c>
      <c r="C120" s="98" t="inlineStr">
        <is>
          <t>Cajero</t>
        </is>
      </c>
      <c r="D120" s="98" t="inlineStr">
        <is>
          <t>Nro Voucher</t>
        </is>
      </c>
      <c r="E120" s="98" t="inlineStr">
        <is>
          <t>Nro Cuenta</t>
        </is>
      </c>
      <c r="F120" s="98" t="inlineStr">
        <is>
          <t>Tipo Ingreso</t>
        </is>
      </c>
      <c r="G120" s="99" t="n"/>
      <c r="H120" s="100" t="n"/>
      <c r="I120" s="98" t="inlineStr">
        <is>
          <t>TIPO DE INGRESO</t>
        </is>
      </c>
      <c r="J120" s="98" t="inlineStr">
        <is>
          <t>Cobrador</t>
        </is>
      </c>
    </row>
    <row r="121">
      <c r="A121" s="101" t="n"/>
      <c r="B121" s="101" t="n"/>
      <c r="C121" s="101" t="n"/>
      <c r="D121" s="101" t="n"/>
      <c r="E121" s="101" t="n"/>
      <c r="F121" s="4" t="inlineStr">
        <is>
          <t>EFECTIVO</t>
        </is>
      </c>
      <c r="G121" s="4" t="inlineStr">
        <is>
          <t>CHEQUE</t>
        </is>
      </c>
      <c r="H121" s="4" t="inlineStr">
        <is>
          <t>TRANSFERENCIA</t>
        </is>
      </c>
      <c r="I121" s="101" t="n"/>
      <c r="J121" s="101" t="n"/>
    </row>
    <row r="122">
      <c r="A122" s="5" t="inlineStr">
        <is>
          <t>CCAJ-TR50/12/23</t>
        </is>
      </c>
      <c r="B122" s="6" t="n">
        <v>44942.79990903935</v>
      </c>
      <c r="C122" s="5" t="inlineStr">
        <is>
          <t>2995 OSCAR LOAYZA SALVATIERRA</t>
        </is>
      </c>
      <c r="D122" s="7" t="n"/>
      <c r="E122" s="8" t="n"/>
      <c r="F122" s="9" t="n">
        <v>3073.13</v>
      </c>
      <c r="I122" s="10" t="inlineStr">
        <is>
          <t>EFECTIVO</t>
        </is>
      </c>
      <c r="J122" s="5" t="inlineStr">
        <is>
          <t>2995 OSCAR LOAYZA SALVATIERRA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H123" s="9" t="n"/>
      <c r="I123" s="10" t="n"/>
      <c r="J123" s="5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28" t="n">
        <v>112610030</v>
      </c>
      <c r="E124" s="14" t="n">
        <v>112610158</v>
      </c>
      <c r="H124" s="9" t="n"/>
      <c r="I124" s="10" t="n"/>
      <c r="J124" s="5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17/01/2022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8" t="inlineStr">
        <is>
          <t>Cierre Caja</t>
        </is>
      </c>
      <c r="B129" s="98" t="inlineStr">
        <is>
          <t>Fecha</t>
        </is>
      </c>
      <c r="C129" s="98" t="inlineStr">
        <is>
          <t>Cajero</t>
        </is>
      </c>
      <c r="D129" s="98" t="inlineStr">
        <is>
          <t>Nro Voucher</t>
        </is>
      </c>
      <c r="E129" s="98" t="inlineStr">
        <is>
          <t>Nro Cuenta</t>
        </is>
      </c>
      <c r="F129" s="98" t="inlineStr">
        <is>
          <t>Tipo Ingreso</t>
        </is>
      </c>
      <c r="G129" s="99" t="n"/>
      <c r="H129" s="100" t="n"/>
      <c r="I129" s="98" t="inlineStr">
        <is>
          <t>TIPO DE INGRESO</t>
        </is>
      </c>
      <c r="J129" s="98" t="inlineStr">
        <is>
          <t>Cobrador</t>
        </is>
      </c>
    </row>
    <row r="130">
      <c r="A130" s="101" t="n"/>
      <c r="B130" s="101" t="n"/>
      <c r="C130" s="101" t="n"/>
      <c r="D130" s="101" t="n"/>
      <c r="E130" s="101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101" t="n"/>
      <c r="J130" s="101" t="n"/>
    </row>
    <row r="131">
      <c r="A131" s="5" t="inlineStr">
        <is>
          <t>CCAJ-TR50/13/23</t>
        </is>
      </c>
      <c r="B131" s="6" t="n">
        <v>44943.79054195602</v>
      </c>
      <c r="C131" s="5" t="inlineStr">
        <is>
          <t>2995 OSCAR LOAYZA SALVATIERRA</t>
        </is>
      </c>
      <c r="D131" s="7" t="n"/>
      <c r="E131" s="8" t="n"/>
      <c r="F131" s="9" t="n">
        <v>3402.91</v>
      </c>
      <c r="I131" s="10" t="inlineStr">
        <is>
          <t>EFECTIVO</t>
        </is>
      </c>
      <c r="J131" s="5" t="inlineStr">
        <is>
          <t>2995 OSCAR LOAYZA SALVATIERRA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G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28" t="n">
        <v>112617181</v>
      </c>
      <c r="E133" s="14" t="n">
        <v>112617448</v>
      </c>
      <c r="G133" s="9" t="n"/>
      <c r="I133" s="10" t="n"/>
      <c r="J133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18/01/2022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8" t="inlineStr">
        <is>
          <t>Cierre Caja</t>
        </is>
      </c>
      <c r="B138" s="98" t="inlineStr">
        <is>
          <t>Fecha</t>
        </is>
      </c>
      <c r="C138" s="98" t="inlineStr">
        <is>
          <t>Cajero</t>
        </is>
      </c>
      <c r="D138" s="98" t="inlineStr">
        <is>
          <t>Nro Voucher</t>
        </is>
      </c>
      <c r="E138" s="98" t="inlineStr">
        <is>
          <t>Nro Cuenta</t>
        </is>
      </c>
      <c r="F138" s="98" t="inlineStr">
        <is>
          <t>Tipo Ingreso</t>
        </is>
      </c>
      <c r="G138" s="99" t="n"/>
      <c r="H138" s="100" t="n"/>
      <c r="I138" s="98" t="inlineStr">
        <is>
          <t>TIPO DE INGRESO</t>
        </is>
      </c>
      <c r="J138" s="98" t="inlineStr">
        <is>
          <t>Cobrador</t>
        </is>
      </c>
    </row>
    <row r="139">
      <c r="A139" s="101" t="n"/>
      <c r="B139" s="101" t="n"/>
      <c r="C139" s="101" t="n"/>
      <c r="D139" s="101" t="n"/>
      <c r="E139" s="101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101" t="n"/>
      <c r="J139" s="101" t="n"/>
    </row>
    <row r="140">
      <c r="A140" s="5" t="inlineStr">
        <is>
          <t>CCAJ-TR50/14/23</t>
        </is>
      </c>
      <c r="B140" s="6" t="n">
        <v>44944.79108811342</v>
      </c>
      <c r="C140" s="5" t="inlineStr">
        <is>
          <t>2995 OSCAR LOAYZA SALVATIERRA</t>
        </is>
      </c>
      <c r="D140" s="7" t="n"/>
      <c r="E140" s="8" t="n"/>
      <c r="F140" s="9" t="n">
        <v>3810.38</v>
      </c>
      <c r="I140" s="10" t="inlineStr">
        <is>
          <t>EFECTIVO</t>
        </is>
      </c>
      <c r="J140" s="5" t="inlineStr">
        <is>
          <t>2995 OSCAR LOAYZA SALVATIERRA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59" t="n">
        <v>112624935</v>
      </c>
      <c r="E142" s="14" t="n">
        <v>112625178</v>
      </c>
      <c r="F142" s="9" t="n"/>
      <c r="I142" s="10" t="n"/>
      <c r="J142" s="5" t="n"/>
    </row>
    <row r="143">
      <c r="D143" s="61" t="inlineStr">
        <is>
          <t>BOOT</t>
        </is>
      </c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19/01/2022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8" t="inlineStr">
        <is>
          <t>Cierre Caja</t>
        </is>
      </c>
      <c r="B147" s="98" t="inlineStr">
        <is>
          <t>Fecha</t>
        </is>
      </c>
      <c r="C147" s="98" t="inlineStr">
        <is>
          <t>Cajero</t>
        </is>
      </c>
      <c r="D147" s="98" t="inlineStr">
        <is>
          <t>Nro Voucher</t>
        </is>
      </c>
      <c r="E147" s="98" t="inlineStr">
        <is>
          <t>Nro Cuenta</t>
        </is>
      </c>
      <c r="F147" s="98" t="inlineStr">
        <is>
          <t>Tipo Ingreso</t>
        </is>
      </c>
      <c r="G147" s="99" t="n"/>
      <c r="H147" s="100" t="n"/>
      <c r="I147" s="98" t="inlineStr">
        <is>
          <t>TIPO DE INGRESO</t>
        </is>
      </c>
      <c r="J147" s="98" t="inlineStr">
        <is>
          <t>Cobrador</t>
        </is>
      </c>
    </row>
    <row r="148">
      <c r="A148" s="101" t="n"/>
      <c r="B148" s="101" t="n"/>
      <c r="C148" s="101" t="n"/>
      <c r="D148" s="101" t="n"/>
      <c r="E148" s="101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101" t="n"/>
      <c r="J148" s="101" t="n"/>
    </row>
    <row r="149">
      <c r="A149" s="5" t="inlineStr">
        <is>
          <t>CCAJ-TR50/15/23</t>
        </is>
      </c>
      <c r="B149" s="6" t="n">
        <v>44945.79249288194</v>
      </c>
      <c r="C149" s="5" t="inlineStr">
        <is>
          <t>2995 OSCAR LOAYZA SALVATIERRA</t>
        </is>
      </c>
      <c r="D149" s="7" t="n"/>
      <c r="E149" s="8" t="n"/>
      <c r="F149" s="9" t="n">
        <v>5136.35</v>
      </c>
      <c r="I149" s="10" t="inlineStr">
        <is>
          <t>EFECTIVO</t>
        </is>
      </c>
      <c r="J149" s="5" t="inlineStr">
        <is>
          <t>2995 OSCAR LOAYZA SALVATIERRA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H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59" t="n">
        <v>112626657</v>
      </c>
      <c r="E151" s="14" t="n">
        <v>112636367</v>
      </c>
      <c r="H151" s="9" t="n"/>
      <c r="I151" s="10" t="n"/>
      <c r="J151" s="5" t="n"/>
    </row>
    <row r="152">
      <c r="D152" s="61" t="inlineStr">
        <is>
          <t>BOOT</t>
        </is>
      </c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20/01/2023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8" t="inlineStr">
        <is>
          <t>Cierre Caja</t>
        </is>
      </c>
      <c r="B156" s="98" t="inlineStr">
        <is>
          <t>Fecha</t>
        </is>
      </c>
      <c r="C156" s="98" t="inlineStr">
        <is>
          <t>Cajero</t>
        </is>
      </c>
      <c r="D156" s="98" t="inlineStr">
        <is>
          <t>Nro Voucher</t>
        </is>
      </c>
      <c r="E156" s="98" t="inlineStr">
        <is>
          <t>Nro Cuenta</t>
        </is>
      </c>
      <c r="F156" s="98" t="inlineStr">
        <is>
          <t>Tipo Ingreso</t>
        </is>
      </c>
      <c r="G156" s="99" t="n"/>
      <c r="H156" s="100" t="n"/>
      <c r="I156" s="98" t="inlineStr">
        <is>
          <t>TIPO DE INGRESO</t>
        </is>
      </c>
      <c r="J156" s="98" t="inlineStr">
        <is>
          <t>Cobrador</t>
        </is>
      </c>
    </row>
    <row r="157">
      <c r="A157" s="101" t="n"/>
      <c r="B157" s="101" t="n"/>
      <c r="C157" s="101" t="n"/>
      <c r="D157" s="101" t="n"/>
      <c r="E157" s="101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101" t="n"/>
      <c r="J157" s="101" t="n"/>
    </row>
    <row r="158">
      <c r="A158" s="5" t="inlineStr">
        <is>
          <t>CCAJ-TR50/16/23</t>
        </is>
      </c>
      <c r="B158" s="6" t="n">
        <v>44946.79094737268</v>
      </c>
      <c r="C158" s="5" t="inlineStr">
        <is>
          <t>2995 OSCAR LOAYZA SALVATIERRA</t>
        </is>
      </c>
      <c r="D158" s="7" t="n"/>
      <c r="E158" s="8" t="n"/>
      <c r="F158" s="9" t="n">
        <v>3431.23</v>
      </c>
      <c r="I158" s="10" t="inlineStr">
        <is>
          <t>EFECTIVO</t>
        </is>
      </c>
      <c r="J158" s="5" t="inlineStr">
        <is>
          <t>2995 OSCAR LOAYZA SALVATIERRA</t>
        </is>
      </c>
    </row>
    <row r="159">
      <c r="A159" s="11" t="inlineStr">
        <is>
          <t>SAP</t>
        </is>
      </c>
      <c r="B159" s="3" t="n"/>
      <c r="C159" s="3" t="n"/>
      <c r="D159" s="10" t="n"/>
      <c r="E159" s="8" t="n"/>
      <c r="H159" s="9" t="n"/>
      <c r="I159" s="10" t="n"/>
      <c r="J159" s="5" t="n"/>
    </row>
    <row r="160" ht="15.75" customHeight="1">
      <c r="A160" s="13" t="inlineStr">
        <is>
          <t>FECHA</t>
        </is>
      </c>
      <c r="B160" s="13" t="inlineStr">
        <is>
          <t>CIERRE DE CAJA</t>
        </is>
      </c>
      <c r="C160" s="13" t="inlineStr">
        <is>
          <t>IMPORTE</t>
        </is>
      </c>
      <c r="D160" s="28" t="n">
        <v>112633628</v>
      </c>
      <c r="E160" s="14" t="n">
        <v>112636368</v>
      </c>
      <c r="H160" s="9" t="n"/>
      <c r="I160" s="10" t="n"/>
      <c r="J160" s="5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21/01/2023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98" t="inlineStr">
        <is>
          <t>Cierre Caja</t>
        </is>
      </c>
      <c r="B165" s="98" t="inlineStr">
        <is>
          <t>Fecha</t>
        </is>
      </c>
      <c r="C165" s="98" t="inlineStr">
        <is>
          <t>Cajero</t>
        </is>
      </c>
      <c r="D165" s="98" t="inlineStr">
        <is>
          <t>Nro Voucher</t>
        </is>
      </c>
      <c r="E165" s="98" t="inlineStr">
        <is>
          <t>Nro Cuenta</t>
        </is>
      </c>
      <c r="F165" s="98" t="inlineStr">
        <is>
          <t>Tipo Ingreso</t>
        </is>
      </c>
      <c r="G165" s="99" t="n"/>
      <c r="H165" s="100" t="n"/>
      <c r="I165" s="98" t="inlineStr">
        <is>
          <t>TIPO DE INGRESO</t>
        </is>
      </c>
      <c r="J165" s="98" t="inlineStr">
        <is>
          <t>Cobrador</t>
        </is>
      </c>
    </row>
    <row r="166">
      <c r="A166" s="101" t="n"/>
      <c r="B166" s="101" t="n"/>
      <c r="C166" s="101" t="n"/>
      <c r="D166" s="101" t="n"/>
      <c r="E166" s="101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101" t="n"/>
      <c r="J166" s="101" t="n"/>
    </row>
    <row r="167">
      <c r="A167" s="5" t="inlineStr">
        <is>
          <t>CCAJ-TR50/17/23</t>
        </is>
      </c>
      <c r="B167" s="6" t="n">
        <v>44947.55705613426</v>
      </c>
      <c r="C167" s="5" t="inlineStr">
        <is>
          <t>2995 OSCAR LOAYZA SALVATIERRA</t>
        </is>
      </c>
      <c r="D167" s="7" t="n"/>
      <c r="E167" s="8" t="n"/>
      <c r="F167" s="9" t="n">
        <v>1647.75</v>
      </c>
      <c r="I167" s="10" t="inlineStr">
        <is>
          <t>EFECTIVO</t>
        </is>
      </c>
      <c r="J167" s="5" t="inlineStr">
        <is>
          <t>2995 OSCAR LOAYZA SALVATIERRA</t>
        </is>
      </c>
    </row>
    <row r="168">
      <c r="A168" s="11" t="inlineStr">
        <is>
          <t>SAP</t>
        </is>
      </c>
      <c r="B168" s="3" t="n"/>
      <c r="C168" s="3" t="n"/>
      <c r="D168" s="45" t="n"/>
      <c r="E168" s="45" t="n"/>
      <c r="F168" s="45" t="n"/>
      <c r="G168" s="5" t="n"/>
      <c r="H168" s="45" t="n"/>
      <c r="I168" s="45" t="n"/>
      <c r="J168" s="45" t="n"/>
    </row>
    <row r="169" ht="15.75" customHeight="1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69" t="n">
        <v>112644462</v>
      </c>
      <c r="E169" s="14" t="n">
        <v>112644462</v>
      </c>
      <c r="F169" s="45" t="n"/>
      <c r="G169" s="45" t="n"/>
      <c r="H169" s="45" t="n"/>
      <c r="I169" s="45" t="n"/>
      <c r="J169" s="45" t="n"/>
    </row>
    <row r="170">
      <c r="D170" s="35" t="inlineStr">
        <is>
          <t>BOOT</t>
        </is>
      </c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23/01/2023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8" t="inlineStr">
        <is>
          <t>Cierre Caja</t>
        </is>
      </c>
      <c r="B174" s="98" t="inlineStr">
        <is>
          <t>Fecha</t>
        </is>
      </c>
      <c r="C174" s="98" t="inlineStr">
        <is>
          <t>Cajero</t>
        </is>
      </c>
      <c r="D174" s="98" t="inlineStr">
        <is>
          <t>Nro Voucher</t>
        </is>
      </c>
      <c r="E174" s="98" t="inlineStr">
        <is>
          <t>Nro Cuenta</t>
        </is>
      </c>
      <c r="F174" s="98" t="inlineStr">
        <is>
          <t>Tipo Ingreso</t>
        </is>
      </c>
      <c r="G174" s="99" t="n"/>
      <c r="H174" s="100" t="n"/>
      <c r="I174" s="98" t="inlineStr">
        <is>
          <t>TIPO DE INGRESO</t>
        </is>
      </c>
      <c r="J174" s="98" t="inlineStr">
        <is>
          <t>Cobrador</t>
        </is>
      </c>
    </row>
    <row r="175">
      <c r="A175" s="101" t="n"/>
      <c r="B175" s="101" t="n"/>
      <c r="C175" s="101" t="n"/>
      <c r="D175" s="101" t="n"/>
      <c r="E175" s="101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101" t="n"/>
      <c r="J175" s="101" t="n"/>
    </row>
    <row r="176">
      <c r="A176" s="40" t="inlineStr">
        <is>
          <t>NO HUBO CIERRES DE CAJA DEBIDO A FERIADO NACIONAL POR EL DIA DEL ESTADO PLURINACIONAL</t>
        </is>
      </c>
      <c r="B176" s="41" t="n"/>
      <c r="C176" s="42" t="n"/>
      <c r="D176" s="70" t="n"/>
      <c r="E176" s="71" t="n"/>
      <c r="F176" s="9" t="n"/>
      <c r="I176" s="10" t="n"/>
      <c r="J176" s="5" t="n"/>
    </row>
    <row r="177">
      <c r="A177" s="11" t="inlineStr">
        <is>
          <t>SAP</t>
        </is>
      </c>
      <c r="B177" s="3" t="n"/>
      <c r="C177" s="3" t="n"/>
      <c r="D177" s="7" t="n"/>
      <c r="E177" s="8" t="n"/>
      <c r="H177" s="9" t="n"/>
      <c r="I177" s="10" t="n"/>
      <c r="J177" s="5" t="n"/>
    </row>
    <row r="178" ht="15.75" customHeight="1">
      <c r="A178" s="13" t="inlineStr">
        <is>
          <t>FECHA</t>
        </is>
      </c>
      <c r="B178" s="13" t="inlineStr">
        <is>
          <t>CIERRE DE CAJA</t>
        </is>
      </c>
      <c r="C178" s="13" t="inlineStr">
        <is>
          <t>IMPORTE</t>
        </is>
      </c>
      <c r="D178" s="28" t="n"/>
      <c r="E178" s="14" t="n"/>
      <c r="H178" s="9" t="n"/>
      <c r="I178" s="10" t="n"/>
      <c r="J178" s="5" t="n"/>
    </row>
    <row r="181">
      <c r="A181" s="1" t="inlineStr">
        <is>
          <t>Cierre Caja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3" t="inlineStr">
        <is>
          <t>Del 24/01/2023</t>
        </is>
      </c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98" t="inlineStr">
        <is>
          <t>Cierre Caja</t>
        </is>
      </c>
      <c r="B183" s="98" t="inlineStr">
        <is>
          <t>Fecha</t>
        </is>
      </c>
      <c r="C183" s="98" t="inlineStr">
        <is>
          <t>Cajero</t>
        </is>
      </c>
      <c r="D183" s="98" t="inlineStr">
        <is>
          <t>Nro Voucher</t>
        </is>
      </c>
      <c r="E183" s="98" t="inlineStr">
        <is>
          <t>Nro Cuenta</t>
        </is>
      </c>
      <c r="F183" s="98" t="inlineStr">
        <is>
          <t>Tipo Ingreso</t>
        </is>
      </c>
      <c r="G183" s="99" t="n"/>
      <c r="H183" s="100" t="n"/>
      <c r="I183" s="98" t="inlineStr">
        <is>
          <t>TIPO DE INGRESO</t>
        </is>
      </c>
      <c r="J183" s="98" t="inlineStr">
        <is>
          <t>Cobrador</t>
        </is>
      </c>
    </row>
    <row r="184">
      <c r="A184" s="101" t="n"/>
      <c r="B184" s="101" t="n"/>
      <c r="C184" s="101" t="n"/>
      <c r="D184" s="101" t="n"/>
      <c r="E184" s="101" t="n"/>
      <c r="F184" s="4" t="inlineStr">
        <is>
          <t>EFECTIVO</t>
        </is>
      </c>
      <c r="G184" s="4" t="inlineStr">
        <is>
          <t>CHEQUE</t>
        </is>
      </c>
      <c r="H184" s="4" t="inlineStr">
        <is>
          <t>TRANSFERENCIA</t>
        </is>
      </c>
      <c r="I184" s="101" t="n"/>
      <c r="J184" s="101" t="n"/>
    </row>
    <row r="185">
      <c r="A185" s="5" t="inlineStr">
        <is>
          <t>CCAJ-TR50/18/23</t>
        </is>
      </c>
      <c r="B185" s="6" t="n">
        <v>44950.79279989583</v>
      </c>
      <c r="C185" s="5" t="inlineStr">
        <is>
          <t>2995 OSCAR LOAYZA SALVATIERRA</t>
        </is>
      </c>
      <c r="D185" s="7" t="n"/>
      <c r="E185" s="8" t="n"/>
      <c r="F185" s="9" t="n">
        <v>3377.28</v>
      </c>
      <c r="I185" s="10" t="inlineStr">
        <is>
          <t>EFECTIVO</t>
        </is>
      </c>
      <c r="J185" s="5" t="inlineStr">
        <is>
          <t>2995 OSCAR LOAYZA SALVATIERRA</t>
        </is>
      </c>
    </row>
    <row r="186">
      <c r="A186" s="11" t="inlineStr">
        <is>
          <t>SAP</t>
        </is>
      </c>
      <c r="B186" s="3" t="n"/>
      <c r="C186" s="3" t="n"/>
      <c r="D186" s="7" t="n"/>
      <c r="E186" s="8" t="n"/>
      <c r="H186" s="9" t="n"/>
      <c r="I186" s="10" t="n"/>
      <c r="J186" s="5" t="n"/>
    </row>
    <row r="187" ht="15.75" customHeight="1">
      <c r="A187" s="13" t="inlineStr">
        <is>
          <t>FECHA</t>
        </is>
      </c>
      <c r="B187" s="13" t="inlineStr">
        <is>
          <t>CIERRE DE CAJA</t>
        </is>
      </c>
      <c r="C187" s="13" t="inlineStr">
        <is>
          <t>IMPORTE</t>
        </is>
      </c>
      <c r="D187" s="69" t="n">
        <v>112649747</v>
      </c>
      <c r="E187" s="14" t="n">
        <v>112651382</v>
      </c>
      <c r="H187" s="9" t="n"/>
      <c r="I187" s="10" t="n"/>
      <c r="J187" s="5" t="n"/>
    </row>
    <row r="188">
      <c r="D188" s="35" t="inlineStr">
        <is>
          <t>BOOT</t>
        </is>
      </c>
    </row>
    <row r="190">
      <c r="A190" s="1" t="inlineStr">
        <is>
          <t>Cierre Caja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3" t="inlineStr">
        <is>
          <t>Del 25/01/2023</t>
        </is>
      </c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98" t="inlineStr">
        <is>
          <t>Cierre Caja</t>
        </is>
      </c>
      <c r="B192" s="98" t="inlineStr">
        <is>
          <t>Fecha</t>
        </is>
      </c>
      <c r="C192" s="98" t="inlineStr">
        <is>
          <t>Cajero</t>
        </is>
      </c>
      <c r="D192" s="98" t="inlineStr">
        <is>
          <t>Nro Voucher</t>
        </is>
      </c>
      <c r="E192" s="98" t="inlineStr">
        <is>
          <t>Nro Cuenta</t>
        </is>
      </c>
      <c r="F192" s="98" t="inlineStr">
        <is>
          <t>Tipo Ingreso</t>
        </is>
      </c>
      <c r="G192" s="99" t="n"/>
      <c r="H192" s="100" t="n"/>
      <c r="I192" s="98" t="inlineStr">
        <is>
          <t>TIPO DE INGRESO</t>
        </is>
      </c>
      <c r="J192" s="98" t="inlineStr">
        <is>
          <t>Cobrador</t>
        </is>
      </c>
    </row>
    <row r="193">
      <c r="A193" s="101" t="n"/>
      <c r="B193" s="101" t="n"/>
      <c r="C193" s="101" t="n"/>
      <c r="D193" s="101" t="n"/>
      <c r="E193" s="101" t="n"/>
      <c r="F193" s="4" t="inlineStr">
        <is>
          <t>EFECTIVO</t>
        </is>
      </c>
      <c r="G193" s="4" t="inlineStr">
        <is>
          <t>CHEQUE</t>
        </is>
      </c>
      <c r="H193" s="4" t="inlineStr">
        <is>
          <t>TRANSFERENCIA</t>
        </is>
      </c>
      <c r="I193" s="101" t="n"/>
      <c r="J193" s="101" t="n"/>
    </row>
    <row r="194">
      <c r="A194" s="5" t="inlineStr">
        <is>
          <t>CCAJ-TR50/19/23</t>
        </is>
      </c>
      <c r="B194" s="6" t="n">
        <v>44951.79118929398</v>
      </c>
      <c r="C194" s="5" t="inlineStr">
        <is>
          <t>2995 OSCAR LOAYZA SALVATIERRA</t>
        </is>
      </c>
      <c r="D194" s="7" t="n"/>
      <c r="E194" s="8" t="n"/>
      <c r="F194" s="9" t="n">
        <v>3041.59</v>
      </c>
      <c r="I194" s="10" t="inlineStr">
        <is>
          <t>EFECTIVO</t>
        </is>
      </c>
      <c r="J194" s="5" t="inlineStr">
        <is>
          <t>2995 OSCAR LOAYZA SALVATIERRA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H195" s="9" t="n"/>
      <c r="I195" s="10" t="n"/>
      <c r="J195" s="5" t="n"/>
    </row>
    <row r="196" ht="15.75" customHeight="1">
      <c r="A196" s="13" t="inlineStr">
        <is>
          <t>FECHA</t>
        </is>
      </c>
      <c r="B196" s="13" t="inlineStr">
        <is>
          <t>CIERRE DE CAJA</t>
        </is>
      </c>
      <c r="C196" s="13" t="inlineStr">
        <is>
          <t>IMPORTE</t>
        </is>
      </c>
      <c r="D196" s="69" t="n">
        <v>112659420</v>
      </c>
      <c r="E196" s="14" t="n">
        <v>112659614</v>
      </c>
      <c r="H196" s="9" t="n"/>
      <c r="I196" s="10" t="n"/>
      <c r="J196" s="5" t="n"/>
    </row>
    <row r="197">
      <c r="A197" s="5" t="n"/>
      <c r="B197" s="45" t="n"/>
      <c r="C197" s="5" t="n"/>
      <c r="D197" s="35" t="inlineStr">
        <is>
          <t>BOOT</t>
        </is>
      </c>
      <c r="E197" s="45" t="n"/>
      <c r="F197" s="45" t="n"/>
      <c r="G197" s="45" t="n"/>
      <c r="H197" s="45" t="n"/>
      <c r="I197" s="45" t="n"/>
      <c r="J197" s="45" t="n"/>
    </row>
    <row r="199">
      <c r="A199" s="1" t="inlineStr">
        <is>
          <t>Cierre Caja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3" t="inlineStr">
        <is>
          <t>Del 26/01/2023</t>
        </is>
      </c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98" t="inlineStr">
        <is>
          <t>Cierre Caja</t>
        </is>
      </c>
      <c r="B201" s="98" t="inlineStr">
        <is>
          <t>Fecha</t>
        </is>
      </c>
      <c r="C201" s="98" t="inlineStr">
        <is>
          <t>Cajero</t>
        </is>
      </c>
      <c r="D201" s="98" t="inlineStr">
        <is>
          <t>Nro Voucher</t>
        </is>
      </c>
      <c r="E201" s="98" t="inlineStr">
        <is>
          <t>Nro Cuenta</t>
        </is>
      </c>
      <c r="F201" s="98" t="inlineStr">
        <is>
          <t>Tipo Ingreso</t>
        </is>
      </c>
      <c r="G201" s="99" t="n"/>
      <c r="H201" s="100" t="n"/>
      <c r="I201" s="98" t="inlineStr">
        <is>
          <t>TIPO DE INGRESO</t>
        </is>
      </c>
      <c r="J201" s="98" t="inlineStr">
        <is>
          <t>Cobrador</t>
        </is>
      </c>
    </row>
    <row r="202">
      <c r="A202" s="101" t="n"/>
      <c r="B202" s="101" t="n"/>
      <c r="C202" s="101" t="n"/>
      <c r="D202" s="101" t="n"/>
      <c r="E202" s="101" t="n"/>
      <c r="F202" s="4" t="inlineStr">
        <is>
          <t>EFECTIVO</t>
        </is>
      </c>
      <c r="G202" s="4" t="inlineStr">
        <is>
          <t>CHEQUE</t>
        </is>
      </c>
      <c r="H202" s="4" t="inlineStr">
        <is>
          <t>TRANSFERENCIA</t>
        </is>
      </c>
      <c r="I202" s="101" t="n"/>
      <c r="J202" s="101" t="n"/>
    </row>
    <row r="203">
      <c r="A203" s="5" t="inlineStr">
        <is>
          <t>CCAJ-TR50/20/23</t>
        </is>
      </c>
      <c r="B203" s="6" t="n">
        <v>44952.79123760416</v>
      </c>
      <c r="C203" s="5" t="inlineStr">
        <is>
          <t>2995 OSCAR LOAYZA SALVATIERRA</t>
        </is>
      </c>
      <c r="D203" s="7" t="n"/>
      <c r="E203" s="8" t="n"/>
      <c r="F203" s="9" t="n">
        <v>1205.07</v>
      </c>
      <c r="I203" s="10" t="inlineStr">
        <is>
          <t>EFECTIVO</t>
        </is>
      </c>
      <c r="J203" s="5" t="inlineStr">
        <is>
          <t>2995 OSCAR LOAYZA SALVATIERRA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28" t="n">
        <v>112672324</v>
      </c>
      <c r="E205" s="14" t="n">
        <v>112672410</v>
      </c>
      <c r="H205" s="9" t="n"/>
      <c r="I205" s="10" t="n"/>
      <c r="J205" s="5" t="n"/>
    </row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27/01/2023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98" t="inlineStr">
        <is>
          <t>Cierre Caja</t>
        </is>
      </c>
      <c r="B210" s="98" t="inlineStr">
        <is>
          <t>Fecha</t>
        </is>
      </c>
      <c r="C210" s="98" t="inlineStr">
        <is>
          <t>Cajero</t>
        </is>
      </c>
      <c r="D210" s="98" t="inlineStr">
        <is>
          <t>Nro Voucher</t>
        </is>
      </c>
      <c r="E210" s="98" t="inlineStr">
        <is>
          <t>Nro Cuenta</t>
        </is>
      </c>
      <c r="F210" s="98" t="inlineStr">
        <is>
          <t>Tipo Ingreso</t>
        </is>
      </c>
      <c r="G210" s="99" t="n"/>
      <c r="H210" s="100" t="n"/>
      <c r="I210" s="98" t="inlineStr">
        <is>
          <t>TIPO DE INGRESO</t>
        </is>
      </c>
      <c r="J210" s="98" t="inlineStr">
        <is>
          <t>Cobrador</t>
        </is>
      </c>
    </row>
    <row r="211">
      <c r="A211" s="101" t="n"/>
      <c r="B211" s="101" t="n"/>
      <c r="C211" s="101" t="n"/>
      <c r="D211" s="101" t="n"/>
      <c r="E211" s="101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101" t="n"/>
      <c r="J211" s="101" t="n"/>
    </row>
    <row r="212">
      <c r="A212" s="5" t="inlineStr">
        <is>
          <t>CCAJ-TR50/21/23</t>
        </is>
      </c>
      <c r="B212" s="6" t="n">
        <v>44953.79105143518</v>
      </c>
      <c r="C212" s="5" t="inlineStr">
        <is>
          <t>2995 OSCAR LOAYZA SALVATIERRA</t>
        </is>
      </c>
      <c r="D212" s="7" t="n"/>
      <c r="E212" s="8" t="n"/>
      <c r="F212" s="9" t="n">
        <v>2133.45</v>
      </c>
      <c r="I212" s="10" t="inlineStr">
        <is>
          <t>EFECTIVO</t>
        </is>
      </c>
      <c r="J212" s="5" t="inlineStr">
        <is>
          <t>2995 OSCAR LOAYZA SALVATIERRA</t>
        </is>
      </c>
    </row>
    <row r="213">
      <c r="A213" s="11" t="inlineStr">
        <is>
          <t>SAP</t>
        </is>
      </c>
      <c r="B213" s="3" t="n"/>
      <c r="C213" s="3" t="n"/>
      <c r="D213" s="7" t="n"/>
      <c r="E213" s="8" t="n"/>
      <c r="H213" s="9" t="n"/>
      <c r="I213" s="5" t="n"/>
      <c r="J213" s="8" t="n"/>
    </row>
    <row r="214" ht="15.75" customHeight="1">
      <c r="A214" s="13" t="inlineStr">
        <is>
          <t>FECHA</t>
        </is>
      </c>
      <c r="B214" s="13" t="inlineStr">
        <is>
          <t>CIERRE DE CAJA</t>
        </is>
      </c>
      <c r="C214" s="13" t="inlineStr">
        <is>
          <t>IMPORTE</t>
        </is>
      </c>
      <c r="D214" s="28" t="n">
        <v>112672326</v>
      </c>
      <c r="E214" s="14" t="n">
        <v>112672412</v>
      </c>
      <c r="H214" s="9" t="n"/>
      <c r="I214" s="5" t="n"/>
      <c r="J214" s="8" t="n"/>
    </row>
    <row r="215">
      <c r="A215" s="5" t="n"/>
      <c r="B215" s="6" t="n"/>
      <c r="C215" s="5" t="n"/>
      <c r="D215" s="7" t="n"/>
      <c r="E215" s="8" t="n"/>
      <c r="H215" s="9" t="n"/>
      <c r="I215" s="5" t="n"/>
      <c r="J215" s="8" t="n"/>
    </row>
    <row r="216">
      <c r="A216" s="5" t="n"/>
      <c r="B216" s="6" t="n"/>
      <c r="C216" s="5" t="n"/>
      <c r="D216" s="7" t="n"/>
      <c r="E216" s="8" t="n"/>
      <c r="H216" s="9" t="n"/>
      <c r="I216" s="5" t="n"/>
      <c r="J216" s="8" t="n"/>
    </row>
    <row r="217">
      <c r="A217" s="1" t="inlineStr">
        <is>
          <t>Cierre Caja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3" t="inlineStr">
        <is>
          <t>Del 28/01/2023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98" t="inlineStr">
        <is>
          <t>Cierre Caja</t>
        </is>
      </c>
      <c r="B219" s="98" t="inlineStr">
        <is>
          <t>Fecha</t>
        </is>
      </c>
      <c r="C219" s="98" t="inlineStr">
        <is>
          <t>Cajero</t>
        </is>
      </c>
      <c r="D219" s="98" t="inlineStr">
        <is>
          <t>Nro Voucher</t>
        </is>
      </c>
      <c r="E219" s="98" t="inlineStr">
        <is>
          <t>Nro Cuenta</t>
        </is>
      </c>
      <c r="F219" s="98" t="inlineStr">
        <is>
          <t>Tipo Ingreso</t>
        </is>
      </c>
      <c r="G219" s="99" t="n"/>
      <c r="H219" s="100" t="n"/>
      <c r="I219" s="98" t="inlineStr">
        <is>
          <t>TIPO DE INGRESO</t>
        </is>
      </c>
      <c r="J219" s="98" t="inlineStr">
        <is>
          <t>Cobrador</t>
        </is>
      </c>
    </row>
    <row r="220">
      <c r="A220" s="101" t="n"/>
      <c r="B220" s="101" t="n"/>
      <c r="C220" s="101" t="n"/>
      <c r="D220" s="101" t="n"/>
      <c r="E220" s="101" t="n"/>
      <c r="F220" s="4" t="inlineStr">
        <is>
          <t>EFECTIVO</t>
        </is>
      </c>
      <c r="G220" s="4" t="inlineStr">
        <is>
          <t>CHEQUE</t>
        </is>
      </c>
      <c r="H220" s="4" t="inlineStr">
        <is>
          <t>TRANSFERENCIA</t>
        </is>
      </c>
      <c r="I220" s="101" t="n"/>
      <c r="J220" s="101" t="n"/>
    </row>
    <row r="221">
      <c r="A221" s="5" t="inlineStr">
        <is>
          <t>CCAJ-TR50/22/23</t>
        </is>
      </c>
      <c r="B221" s="6" t="n">
        <v>44954.54477460648</v>
      </c>
      <c r="C221" s="5" t="inlineStr">
        <is>
          <t>2995 OSCAR LOAYZA SALVATIERRA</t>
        </is>
      </c>
      <c r="D221" s="7" t="n"/>
      <c r="E221" s="8" t="n"/>
      <c r="F221" s="9" t="n">
        <v>1940.64</v>
      </c>
      <c r="I221" s="10" t="inlineStr">
        <is>
          <t>EFECTIVO</t>
        </is>
      </c>
      <c r="J221" s="5" t="inlineStr">
        <is>
          <t>2995 OSCAR LOAYZA SALVATIERRA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H222" s="9" t="n"/>
      <c r="I222" s="5" t="n"/>
      <c r="J222" s="8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28" t="n">
        <v>112673770</v>
      </c>
      <c r="E223" s="14" t="n">
        <v>112681930</v>
      </c>
      <c r="H223" s="9" t="n"/>
      <c r="I223" s="5" t="n"/>
      <c r="J223" s="8" t="n"/>
    </row>
    <row r="226">
      <c r="A226" s="1" t="inlineStr">
        <is>
          <t>Cierre Caja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3" t="inlineStr">
        <is>
          <t>Del 30/01/2023</t>
        </is>
      </c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98" t="inlineStr">
        <is>
          <t>Cierre Caja</t>
        </is>
      </c>
      <c r="B228" s="98" t="inlineStr">
        <is>
          <t>Fecha</t>
        </is>
      </c>
      <c r="C228" s="98" t="inlineStr">
        <is>
          <t>Cajero</t>
        </is>
      </c>
      <c r="D228" s="98" t="inlineStr">
        <is>
          <t>Nro Voucher</t>
        </is>
      </c>
      <c r="E228" s="98" t="inlineStr">
        <is>
          <t>Nro Cuenta</t>
        </is>
      </c>
      <c r="F228" s="98" t="inlineStr">
        <is>
          <t>Tipo Ingreso</t>
        </is>
      </c>
      <c r="G228" s="99" t="n"/>
      <c r="H228" s="100" t="n"/>
      <c r="I228" s="98" t="inlineStr">
        <is>
          <t>TIPO DE INGRESO</t>
        </is>
      </c>
      <c r="J228" s="98" t="inlineStr">
        <is>
          <t>Cobrador</t>
        </is>
      </c>
    </row>
    <row r="229">
      <c r="A229" s="101" t="n"/>
      <c r="B229" s="101" t="n"/>
      <c r="C229" s="101" t="n"/>
      <c r="D229" s="101" t="n"/>
      <c r="E229" s="101" t="n"/>
      <c r="F229" s="4" t="inlineStr">
        <is>
          <t>EFECTIVO</t>
        </is>
      </c>
      <c r="G229" s="4" t="inlineStr">
        <is>
          <t>CHEQUE</t>
        </is>
      </c>
      <c r="H229" s="4" t="inlineStr">
        <is>
          <t>TRANSFERENCIA</t>
        </is>
      </c>
      <c r="I229" s="101" t="n"/>
      <c r="J229" s="101" t="n"/>
    </row>
    <row r="230">
      <c r="A230" s="5" t="inlineStr">
        <is>
          <t>CCAJ-TR50/23/23</t>
        </is>
      </c>
      <c r="B230" s="6" t="n">
        <v>44956.7913069213</v>
      </c>
      <c r="C230" s="5" t="inlineStr">
        <is>
          <t>2995 OSCAR LOAYZA SALVATIERRA</t>
        </is>
      </c>
      <c r="D230" s="7" t="n"/>
      <c r="E230" s="8" t="n"/>
      <c r="F230" s="9" t="n">
        <v>2677.42</v>
      </c>
      <c r="I230" s="10" t="inlineStr">
        <is>
          <t>EFECTIVO</t>
        </is>
      </c>
      <c r="J230" s="5" t="inlineStr">
        <is>
          <t>2995 OSCAR LOAYZA SALVATIERRA</t>
        </is>
      </c>
    </row>
    <row r="231">
      <c r="A231" s="11" t="inlineStr">
        <is>
          <t>SAP</t>
        </is>
      </c>
      <c r="B231" s="3" t="n"/>
      <c r="C231" s="3" t="n"/>
      <c r="D231" s="7" t="n"/>
      <c r="E231" s="8" t="n"/>
      <c r="G231" s="9" t="n"/>
      <c r="I231" s="10" t="n"/>
      <c r="J231" s="8" t="n"/>
    </row>
    <row r="232" ht="15.75" customHeight="1">
      <c r="A232" s="13" t="inlineStr">
        <is>
          <t>FECHA</t>
        </is>
      </c>
      <c r="B232" s="13" t="inlineStr">
        <is>
          <t>CIERRE DE CAJA</t>
        </is>
      </c>
      <c r="C232" s="13" t="inlineStr">
        <is>
          <t>IMPORTE</t>
        </is>
      </c>
      <c r="D232" s="28" t="n">
        <v>112691832</v>
      </c>
      <c r="E232" s="14" t="n">
        <v>112691903</v>
      </c>
      <c r="G232" s="9" t="n"/>
      <c r="I232" s="10" t="n"/>
      <c r="J232" s="8" t="n"/>
    </row>
    <row r="233" ht="15.75" customHeight="1">
      <c r="D233" s="69" t="n">
        <v>112691607</v>
      </c>
      <c r="E233" s="34" t="n">
        <v>112691777</v>
      </c>
      <c r="F233" s="35" t="inlineStr">
        <is>
          <t>REV</t>
        </is>
      </c>
    </row>
    <row r="234" ht="15.75" customHeight="1">
      <c r="A234" s="17" t="inlineStr">
        <is>
          <t>reversion debido a que el Boot 5 realizo doble traslado</t>
        </is>
      </c>
      <c r="B234" s="17" t="n"/>
      <c r="C234" s="17" t="n"/>
      <c r="D234" s="69" t="n">
        <v>112691898</v>
      </c>
      <c r="E234" s="34" t="n">
        <v>112691902</v>
      </c>
      <c r="F234" s="35" t="inlineStr">
        <is>
          <t>REV 2</t>
        </is>
      </c>
    </row>
    <row r="235" ht="15.75" customHeight="1">
      <c r="D235" s="69" t="n">
        <v>112691609</v>
      </c>
      <c r="E235" s="34" t="n">
        <v>112691778</v>
      </c>
      <c r="F235" s="35" t="inlineStr">
        <is>
          <t>REV</t>
        </is>
      </c>
    </row>
    <row r="237">
      <c r="A237" s="1" t="inlineStr">
        <is>
          <t>Cierre Caja</t>
        </is>
      </c>
      <c r="B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3" t="inlineStr">
        <is>
          <t>Del 31/01/2023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98" t="inlineStr">
        <is>
          <t>Cierre Caja</t>
        </is>
      </c>
      <c r="B239" s="98" t="inlineStr">
        <is>
          <t>Fecha</t>
        </is>
      </c>
      <c r="C239" s="98" t="inlineStr">
        <is>
          <t>Cajero</t>
        </is>
      </c>
      <c r="D239" s="98" t="inlineStr">
        <is>
          <t>Nro Voucher</t>
        </is>
      </c>
      <c r="E239" s="98" t="inlineStr">
        <is>
          <t>Nro Cuenta</t>
        </is>
      </c>
      <c r="F239" s="98" t="inlineStr">
        <is>
          <t>Tipo Ingreso</t>
        </is>
      </c>
      <c r="G239" s="99" t="n"/>
      <c r="H239" s="100" t="n"/>
      <c r="I239" s="98" t="inlineStr">
        <is>
          <t>TIPO DE INGRESO</t>
        </is>
      </c>
      <c r="J239" s="98" t="inlineStr">
        <is>
          <t>Cobrador</t>
        </is>
      </c>
    </row>
    <row r="240">
      <c r="A240" s="101" t="n"/>
      <c r="B240" s="101" t="n"/>
      <c r="C240" s="101" t="n"/>
      <c r="D240" s="101" t="n"/>
      <c r="E240" s="101" t="n"/>
      <c r="F240" s="4" t="inlineStr">
        <is>
          <t>EFECTIVO</t>
        </is>
      </c>
      <c r="G240" s="4" t="inlineStr">
        <is>
          <t>CHEQUE</t>
        </is>
      </c>
      <c r="H240" s="4" t="inlineStr">
        <is>
          <t>TRANSFERENCIA</t>
        </is>
      </c>
      <c r="I240" s="101" t="n"/>
      <c r="J240" s="101" t="n"/>
    </row>
    <row r="241">
      <c r="A241" s="5" t="inlineStr">
        <is>
          <t>CCAJ-TR50/24/23</t>
        </is>
      </c>
      <c r="B241" s="6" t="n">
        <v>44957.77387054398</v>
      </c>
      <c r="C241" s="5" t="inlineStr">
        <is>
          <t>2995 OSCAR LOAYZA SALVATIERRA</t>
        </is>
      </c>
      <c r="D241" s="10" t="n"/>
      <c r="E241" s="8" t="n"/>
      <c r="F241" s="9" t="n">
        <v>3697.36</v>
      </c>
      <c r="I241" s="10" t="inlineStr">
        <is>
          <t>EFECTIVO</t>
        </is>
      </c>
      <c r="J241" s="5" t="inlineStr">
        <is>
          <t>2995 OSCAR LOAYZA SALVATIERRA</t>
        </is>
      </c>
    </row>
    <row r="242">
      <c r="A242" s="11" t="inlineStr">
        <is>
          <t>SAP</t>
        </is>
      </c>
      <c r="B242" s="3" t="n"/>
      <c r="C242" s="3" t="n"/>
      <c r="D242" s="7" t="n"/>
      <c r="E242" s="8" t="n"/>
      <c r="G242" s="9" t="n"/>
      <c r="I242" s="10" t="n"/>
      <c r="J242" s="5" t="n"/>
    </row>
    <row r="243" ht="15.75" customHeight="1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69" t="n">
        <v>112692525</v>
      </c>
      <c r="E243" s="14" t="n">
        <v>112693196</v>
      </c>
      <c r="G243" s="9" t="n"/>
      <c r="I243" s="10" t="n"/>
      <c r="J243" s="5" t="n"/>
    </row>
    <row r="244">
      <c r="D244" s="35" t="inlineStr">
        <is>
          <t>BOOT</t>
        </is>
      </c>
    </row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01/02/2023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8" t="inlineStr">
        <is>
          <t>Cierre Caja</t>
        </is>
      </c>
      <c r="B248" s="98" t="inlineStr">
        <is>
          <t>Fecha</t>
        </is>
      </c>
      <c r="C248" s="98" t="inlineStr">
        <is>
          <t>Cajero</t>
        </is>
      </c>
      <c r="D248" s="98" t="inlineStr">
        <is>
          <t>Nro Voucher</t>
        </is>
      </c>
      <c r="E248" s="98" t="inlineStr">
        <is>
          <t>Nro Cuenta</t>
        </is>
      </c>
      <c r="F248" s="98" t="inlineStr">
        <is>
          <t>Tipo Ingreso</t>
        </is>
      </c>
      <c r="G248" s="99" t="n"/>
      <c r="H248" s="100" t="n"/>
      <c r="I248" s="98" t="inlineStr">
        <is>
          <t>TIPO DE INGRESO</t>
        </is>
      </c>
      <c r="J248" s="98" t="inlineStr">
        <is>
          <t>Cobrador</t>
        </is>
      </c>
    </row>
    <row r="249">
      <c r="A249" s="101" t="n"/>
      <c r="B249" s="101" t="n"/>
      <c r="C249" s="101" t="n"/>
      <c r="D249" s="101" t="n"/>
      <c r="E249" s="101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101" t="n"/>
      <c r="J249" s="101" t="n"/>
    </row>
    <row r="250">
      <c r="A250" s="5" t="inlineStr">
        <is>
          <t>CCAJ-TR50/25/23</t>
        </is>
      </c>
      <c r="B250" s="6" t="n">
        <v>44958.79384550926</v>
      </c>
      <c r="C250" s="5" t="inlineStr">
        <is>
          <t>2995 OSCAR LOAYZA SALVATIERRA</t>
        </is>
      </c>
      <c r="D250" s="7" t="n"/>
      <c r="E250" s="8" t="n"/>
      <c r="F250" s="9" t="n">
        <v>2011.66</v>
      </c>
      <c r="I250" s="10" t="inlineStr">
        <is>
          <t>EFECTIVO</t>
        </is>
      </c>
      <c r="J250" s="5" t="inlineStr">
        <is>
          <t>2995 OSCAR LOAYZA SALVATIERRA</t>
        </is>
      </c>
    </row>
    <row r="251">
      <c r="A251" s="11" t="inlineStr">
        <is>
          <t>SAP</t>
        </is>
      </c>
      <c r="B251" s="3" t="n"/>
      <c r="C251" s="3" t="n"/>
      <c r="D251" s="7" t="n"/>
      <c r="E251" s="8" t="n"/>
      <c r="H251" s="9" t="n"/>
      <c r="I251" s="10" t="n"/>
      <c r="J251" s="8" t="n"/>
    </row>
    <row r="252" ht="15.75" customHeight="1">
      <c r="A252" s="13" t="inlineStr">
        <is>
          <t>FECHA</t>
        </is>
      </c>
      <c r="B252" s="13" t="inlineStr">
        <is>
          <t>CIERRE DE CAJA</t>
        </is>
      </c>
      <c r="C252" s="13" t="inlineStr">
        <is>
          <t>IMPORTE</t>
        </is>
      </c>
      <c r="D252" s="69" t="n">
        <v>112695147</v>
      </c>
      <c r="E252" s="14" t="n">
        <v>112695390</v>
      </c>
      <c r="H252" s="9" t="n"/>
      <c r="I252" s="10" t="n"/>
      <c r="J252" s="8" t="n"/>
    </row>
    <row r="253">
      <c r="D253" s="35" t="inlineStr">
        <is>
          <t>BOOT</t>
        </is>
      </c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02/02/2023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98" t="inlineStr">
        <is>
          <t>Cierre Caja</t>
        </is>
      </c>
      <c r="B257" s="98" t="inlineStr">
        <is>
          <t>Fecha</t>
        </is>
      </c>
      <c r="C257" s="98" t="inlineStr">
        <is>
          <t>Cajero</t>
        </is>
      </c>
      <c r="D257" s="98" t="inlineStr">
        <is>
          <t>Nro Voucher</t>
        </is>
      </c>
      <c r="E257" s="98" t="inlineStr">
        <is>
          <t>Nro Cuenta</t>
        </is>
      </c>
      <c r="F257" s="98" t="inlineStr">
        <is>
          <t>Tipo Ingreso</t>
        </is>
      </c>
      <c r="G257" s="99" t="n"/>
      <c r="H257" s="100" t="n"/>
      <c r="I257" s="98" t="inlineStr">
        <is>
          <t>TIPO DE INGRESO</t>
        </is>
      </c>
      <c r="J257" s="98" t="inlineStr">
        <is>
          <t>Cobrador</t>
        </is>
      </c>
    </row>
    <row r="258">
      <c r="A258" s="101" t="n"/>
      <c r="B258" s="101" t="n"/>
      <c r="C258" s="101" t="n"/>
      <c r="D258" s="101" t="n"/>
      <c r="E258" s="101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101" t="n"/>
      <c r="J258" s="101" t="n"/>
    </row>
    <row r="259">
      <c r="A259" s="5" t="inlineStr">
        <is>
          <t>CCAJ-TR50/26/23</t>
        </is>
      </c>
      <c r="B259" s="6" t="n">
        <v>44959.79728707176</v>
      </c>
      <c r="C259" s="5" t="inlineStr">
        <is>
          <t>2995 OSCAR LOAYZA SALVATIERRA</t>
        </is>
      </c>
      <c r="D259" s="7" t="n"/>
      <c r="E259" s="8" t="n"/>
      <c r="F259" s="9" t="n">
        <v>1210.73</v>
      </c>
      <c r="I259" s="10" t="inlineStr">
        <is>
          <t>EFECTIVO</t>
        </is>
      </c>
      <c r="J259" s="5" t="inlineStr">
        <is>
          <t>2995 OSCAR LOAYZA SALVATIERRA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H260" s="9" t="n"/>
      <c r="I260" s="10" t="n"/>
      <c r="J260" s="5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69" t="n">
        <v>112728654</v>
      </c>
      <c r="E261" s="14" t="n">
        <v>112729031</v>
      </c>
      <c r="H261" s="9" t="n"/>
      <c r="I261" s="10" t="n"/>
      <c r="J261" s="5" t="n"/>
    </row>
    <row r="262">
      <c r="D262" s="35" t="inlineStr">
        <is>
          <t>BOOT</t>
        </is>
      </c>
    </row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03/02/2023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8" t="inlineStr">
        <is>
          <t>Cierre Caja</t>
        </is>
      </c>
      <c r="B266" s="98" t="inlineStr">
        <is>
          <t>Fecha</t>
        </is>
      </c>
      <c r="C266" s="98" t="inlineStr">
        <is>
          <t>Cajero</t>
        </is>
      </c>
      <c r="D266" s="98" t="inlineStr">
        <is>
          <t>Nro Voucher</t>
        </is>
      </c>
      <c r="E266" s="98" t="inlineStr">
        <is>
          <t>Nro Cuenta</t>
        </is>
      </c>
      <c r="F266" s="98" t="inlineStr">
        <is>
          <t>Tipo Ingreso</t>
        </is>
      </c>
      <c r="G266" s="99" t="n"/>
      <c r="H266" s="100" t="n"/>
      <c r="I266" s="98" t="inlineStr">
        <is>
          <t>TIPO DE INGRESO</t>
        </is>
      </c>
      <c r="J266" s="98" t="inlineStr">
        <is>
          <t>Cobrador</t>
        </is>
      </c>
    </row>
    <row r="267">
      <c r="A267" s="101" t="n"/>
      <c r="B267" s="101" t="n"/>
      <c r="C267" s="101" t="n"/>
      <c r="D267" s="101" t="n"/>
      <c r="E267" s="101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101" t="n"/>
      <c r="J267" s="101" t="n"/>
    </row>
    <row r="268">
      <c r="A268" s="5" t="inlineStr">
        <is>
          <t>CCAJ-TR50/27/23</t>
        </is>
      </c>
      <c r="B268" s="6" t="n">
        <v>44960.79107917824</v>
      </c>
      <c r="C268" s="5" t="inlineStr">
        <is>
          <t>2995 OSCAR LOAYZA SALVATIERRA</t>
        </is>
      </c>
      <c r="D268" s="7" t="n"/>
      <c r="E268" s="8" t="n"/>
      <c r="F268" s="9" t="n">
        <v>1899.03</v>
      </c>
      <c r="I268" s="10" t="inlineStr">
        <is>
          <t>EFECTIVO</t>
        </is>
      </c>
      <c r="J268" s="5" t="inlineStr">
        <is>
          <t>2995 OSCAR LOAYZA SALVATIERRA</t>
        </is>
      </c>
    </row>
    <row r="269">
      <c r="A269" s="11" t="inlineStr">
        <is>
          <t>SAP</t>
        </is>
      </c>
      <c r="B269" s="3" t="n"/>
      <c r="C269" s="3" t="n"/>
      <c r="D269" s="7" t="n"/>
      <c r="E269" s="8" t="n"/>
      <c r="H269" s="9" t="n"/>
      <c r="I269" s="10" t="n"/>
      <c r="J269" s="5" t="n"/>
    </row>
    <row r="270" ht="15.75" customHeight="1">
      <c r="A270" s="13" t="inlineStr">
        <is>
          <t>FECHA</t>
        </is>
      </c>
      <c r="B270" s="13" t="inlineStr">
        <is>
          <t>CIERRE DE CAJA</t>
        </is>
      </c>
      <c r="C270" s="13" t="inlineStr">
        <is>
          <t>IMPORTE</t>
        </is>
      </c>
      <c r="D270" s="28" t="n">
        <v>112729034</v>
      </c>
      <c r="E270" s="14" t="n">
        <v>112729036</v>
      </c>
      <c r="H270" s="9" t="n"/>
      <c r="I270" s="10" t="n"/>
      <c r="J270" s="5" t="n"/>
    </row>
    <row r="271">
      <c r="A271" s="5" t="n"/>
      <c r="B271" s="6" t="n"/>
      <c r="C271" s="5" t="n"/>
      <c r="D271" s="26" t="n"/>
      <c r="E271" s="8" t="n"/>
      <c r="H271" s="9" t="n"/>
      <c r="I271" s="10" t="n"/>
      <c r="J271" s="5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5" t="n"/>
    </row>
    <row r="273">
      <c r="A273" s="1" t="inlineStr">
        <is>
          <t>Cierre Caja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3" t="inlineStr">
        <is>
          <t>Del 04/02/2023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98" t="inlineStr">
        <is>
          <t>Cierre Caja</t>
        </is>
      </c>
      <c r="B275" s="98" t="inlineStr">
        <is>
          <t>Fecha</t>
        </is>
      </c>
      <c r="C275" s="98" t="inlineStr">
        <is>
          <t>Cajero</t>
        </is>
      </c>
      <c r="D275" s="98" t="inlineStr">
        <is>
          <t>Nro Voucher</t>
        </is>
      </c>
      <c r="E275" s="98" t="inlineStr">
        <is>
          <t>Nro Cuenta</t>
        </is>
      </c>
      <c r="F275" s="98" t="inlineStr">
        <is>
          <t>Tipo Ingreso</t>
        </is>
      </c>
      <c r="G275" s="99" t="n"/>
      <c r="H275" s="100" t="n"/>
      <c r="I275" s="98" t="inlineStr">
        <is>
          <t>TIPO DE INGRESO</t>
        </is>
      </c>
      <c r="J275" s="98" t="inlineStr">
        <is>
          <t>Cobrador</t>
        </is>
      </c>
    </row>
    <row r="276">
      <c r="A276" s="101" t="n"/>
      <c r="B276" s="101" t="n"/>
      <c r="C276" s="101" t="n"/>
      <c r="D276" s="101" t="n"/>
      <c r="E276" s="101" t="n"/>
      <c r="F276" s="4" t="inlineStr">
        <is>
          <t>EFECTIVO</t>
        </is>
      </c>
      <c r="G276" s="4" t="inlineStr">
        <is>
          <t>CHEQUE</t>
        </is>
      </c>
      <c r="H276" s="4" t="inlineStr">
        <is>
          <t>TRANSFERENCIA</t>
        </is>
      </c>
      <c r="I276" s="101" t="n"/>
      <c r="J276" s="101" t="n"/>
    </row>
    <row r="277">
      <c r="A277" s="5" t="inlineStr">
        <is>
          <t>CCAJ-TR50/28/23</t>
        </is>
      </c>
      <c r="B277" s="6" t="n">
        <v>44961.5372796875</v>
      </c>
      <c r="C277" s="5" t="inlineStr">
        <is>
          <t>2995 OSCAR LOAYZA SALVATIERRA</t>
        </is>
      </c>
      <c r="D277" s="7" t="n"/>
      <c r="E277" s="8" t="n"/>
      <c r="F277" s="9" t="n">
        <v>2923.11</v>
      </c>
      <c r="I277" s="10" t="inlineStr">
        <is>
          <t>EFECTIVO</t>
        </is>
      </c>
      <c r="J277" s="5" t="inlineStr">
        <is>
          <t>2995 OSCAR LOAYZA SALVATIERRA</t>
        </is>
      </c>
    </row>
    <row r="278">
      <c r="A278" s="11" t="inlineStr">
        <is>
          <t>SAP</t>
        </is>
      </c>
      <c r="B278" s="3" t="n"/>
      <c r="C278" s="3" t="n"/>
      <c r="D278" s="7" t="n"/>
      <c r="E278" s="8" t="n"/>
      <c r="H278" s="9" t="n"/>
      <c r="I278" s="10" t="n"/>
      <c r="J278" s="5" t="n"/>
    </row>
    <row r="279" ht="15.75" customHeight="1">
      <c r="A279" s="13" t="inlineStr">
        <is>
          <t>FECHA</t>
        </is>
      </c>
      <c r="B279" s="13" t="inlineStr">
        <is>
          <t>CIERRE DE CAJA</t>
        </is>
      </c>
      <c r="C279" s="13" t="inlineStr">
        <is>
          <t>IMPORTE</t>
        </is>
      </c>
      <c r="D279" s="69" t="n">
        <v>112728624</v>
      </c>
      <c r="E279" s="14" t="n">
        <v>112729032</v>
      </c>
      <c r="H279" s="9" t="n"/>
      <c r="I279" s="10" t="n"/>
      <c r="J279" s="5" t="n"/>
    </row>
    <row r="280">
      <c r="A280" s="5" t="n"/>
      <c r="B280" s="6" t="n"/>
      <c r="C280" s="5" t="n"/>
      <c r="D280" s="35" t="inlineStr">
        <is>
          <t>BOOT</t>
        </is>
      </c>
      <c r="E280" s="8" t="n"/>
      <c r="H280" s="9" t="n"/>
      <c r="I280" s="10" t="n"/>
      <c r="J280" s="5" t="n"/>
    </row>
    <row r="282">
      <c r="A282" s="1" t="inlineStr">
        <is>
          <t>Cierre Caja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3" t="inlineStr">
        <is>
          <t>Del 06/02/2023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98" t="inlineStr">
        <is>
          <t>Cierre Caja</t>
        </is>
      </c>
      <c r="B284" s="98" t="inlineStr">
        <is>
          <t>Fecha</t>
        </is>
      </c>
      <c r="C284" s="98" t="inlineStr">
        <is>
          <t>Cajero</t>
        </is>
      </c>
      <c r="D284" s="98" t="inlineStr">
        <is>
          <t>Nro Voucher</t>
        </is>
      </c>
      <c r="E284" s="98" t="inlineStr">
        <is>
          <t>Nro Cuenta</t>
        </is>
      </c>
      <c r="F284" s="98" t="inlineStr">
        <is>
          <t>Tipo Ingreso</t>
        </is>
      </c>
      <c r="G284" s="99" t="n"/>
      <c r="H284" s="100" t="n"/>
      <c r="I284" s="98" t="inlineStr">
        <is>
          <t>TIPO DE INGRESO</t>
        </is>
      </c>
      <c r="J284" s="98" t="inlineStr">
        <is>
          <t>Cobrador</t>
        </is>
      </c>
    </row>
    <row r="285">
      <c r="A285" s="101" t="n"/>
      <c r="B285" s="101" t="n"/>
      <c r="C285" s="101" t="n"/>
      <c r="D285" s="101" t="n"/>
      <c r="E285" s="101" t="n"/>
      <c r="F285" s="4" t="inlineStr">
        <is>
          <t>EFECTIVO</t>
        </is>
      </c>
      <c r="G285" s="4" t="inlineStr">
        <is>
          <t>CHEQUE</t>
        </is>
      </c>
      <c r="H285" s="4" t="inlineStr">
        <is>
          <t>TRANSFERENCIA</t>
        </is>
      </c>
      <c r="I285" s="101" t="n"/>
      <c r="J285" s="101" t="n"/>
    </row>
    <row r="286">
      <c r="A286" s="5" t="inlineStr">
        <is>
          <t>CCAJ-TR50/29/23</t>
        </is>
      </c>
      <c r="B286" s="6" t="n">
        <v>44963.79124299769</v>
      </c>
      <c r="C286" s="5" t="inlineStr">
        <is>
          <t>2995 OSCAR LOAYZA SALVATIERRA</t>
        </is>
      </c>
      <c r="D286" s="7" t="n"/>
      <c r="E286" s="8" t="n"/>
      <c r="F286" s="9" t="n">
        <v>2765.53</v>
      </c>
      <c r="I286" s="10" t="inlineStr">
        <is>
          <t>EFECTIVO</t>
        </is>
      </c>
      <c r="J286" s="5" t="inlineStr">
        <is>
          <t>2995 OSCAR LOAYZA SALVATIERRA</t>
        </is>
      </c>
    </row>
    <row r="287">
      <c r="A287" s="5" t="inlineStr">
        <is>
          <t>CCAJ-TR50/29/23</t>
        </is>
      </c>
      <c r="B287" s="6" t="n">
        <v>44963.79124299769</v>
      </c>
      <c r="C287" s="5" t="inlineStr">
        <is>
          <t>2995 OSCAR LOAYZA SALVATIERRA</t>
        </is>
      </c>
      <c r="D287" s="7" t="n"/>
      <c r="E287" s="8" t="n"/>
      <c r="H287" s="9" t="n">
        <v>53.4</v>
      </c>
      <c r="I287" s="10" t="inlineStr">
        <is>
          <t>CÓDIGO QR</t>
        </is>
      </c>
      <c r="J287" s="5" t="inlineStr">
        <is>
          <t>2995 OSCAR LOAYZA SALVATIERRA</t>
        </is>
      </c>
    </row>
    <row r="288">
      <c r="A288" s="11" t="inlineStr">
        <is>
          <t>SAP</t>
        </is>
      </c>
      <c r="B288" s="3" t="n"/>
      <c r="C288" s="3" t="n"/>
      <c r="D288" s="7" t="n"/>
      <c r="E288" s="8" t="n"/>
      <c r="H288" s="9" t="n"/>
      <c r="I288" s="10" t="n"/>
      <c r="J288" s="5" t="n"/>
    </row>
    <row r="289">
      <c r="A289" s="13" t="inlineStr">
        <is>
          <t>FECHA</t>
        </is>
      </c>
      <c r="B289" s="13" t="inlineStr">
        <is>
          <t>CIERRE DE CAJA</t>
        </is>
      </c>
      <c r="C289" s="13" t="inlineStr">
        <is>
          <t>IMPORTE</t>
        </is>
      </c>
      <c r="D289" s="7" t="n"/>
      <c r="E289" s="8" t="n"/>
      <c r="H289" s="9" t="n"/>
      <c r="I289" s="10" t="n"/>
      <c r="J289" s="5" t="n"/>
    </row>
  </sheetData>
  <mergeCells count="256">
    <mergeCell ref="I275:I276"/>
    <mergeCell ref="J275:J276"/>
    <mergeCell ref="A275:A276"/>
    <mergeCell ref="B275:B276"/>
    <mergeCell ref="C275:C276"/>
    <mergeCell ref="D275:D276"/>
    <mergeCell ref="E275:E276"/>
    <mergeCell ref="F275:H275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A228:A229"/>
    <mergeCell ref="B228:B229"/>
    <mergeCell ref="C228:C229"/>
    <mergeCell ref="D228:D229"/>
    <mergeCell ref="E228:E229"/>
    <mergeCell ref="F228:H228"/>
    <mergeCell ref="I228:I229"/>
    <mergeCell ref="J228:J229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219:I220"/>
    <mergeCell ref="J219:J220"/>
    <mergeCell ref="A219:A220"/>
    <mergeCell ref="B219:B220"/>
    <mergeCell ref="C219:C220"/>
    <mergeCell ref="D219:D220"/>
    <mergeCell ref="E219:E220"/>
    <mergeCell ref="F219:H219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I201:I202"/>
    <mergeCell ref="J201:J202"/>
    <mergeCell ref="A201:A202"/>
    <mergeCell ref="B201:B202"/>
    <mergeCell ref="C201:C202"/>
    <mergeCell ref="D201:D202"/>
    <mergeCell ref="E201:E202"/>
    <mergeCell ref="F201:H201"/>
    <mergeCell ref="A174:A175"/>
    <mergeCell ref="B174:B175"/>
    <mergeCell ref="C174:C175"/>
    <mergeCell ref="D174:D175"/>
    <mergeCell ref="E174:E175"/>
    <mergeCell ref="F174:H174"/>
    <mergeCell ref="I174:I175"/>
    <mergeCell ref="J174:J175"/>
    <mergeCell ref="A192:A193"/>
    <mergeCell ref="B192:B193"/>
    <mergeCell ref="C192:C193"/>
    <mergeCell ref="D192:D193"/>
    <mergeCell ref="E192:E193"/>
    <mergeCell ref="F192:H192"/>
    <mergeCell ref="I192:I193"/>
    <mergeCell ref="J192:J193"/>
    <mergeCell ref="I183:I184"/>
    <mergeCell ref="J183:J184"/>
    <mergeCell ref="A183:A184"/>
    <mergeCell ref="B183:B184"/>
    <mergeCell ref="C183:C184"/>
    <mergeCell ref="D183:D184"/>
    <mergeCell ref="E183:E184"/>
    <mergeCell ref="F183:H183"/>
    <mergeCell ref="I165:I166"/>
    <mergeCell ref="J165:J166"/>
    <mergeCell ref="A165:A166"/>
    <mergeCell ref="B165:B166"/>
    <mergeCell ref="C165:C166"/>
    <mergeCell ref="D165:D166"/>
    <mergeCell ref="E165:E166"/>
    <mergeCell ref="F165:H165"/>
    <mergeCell ref="A156:A157"/>
    <mergeCell ref="B156:B157"/>
    <mergeCell ref="C156:C157"/>
    <mergeCell ref="D156:D157"/>
    <mergeCell ref="E156:E157"/>
    <mergeCell ref="F156:H156"/>
    <mergeCell ref="I156:I157"/>
    <mergeCell ref="J156:J157"/>
    <mergeCell ref="I84:I85"/>
    <mergeCell ref="J84:J85"/>
    <mergeCell ref="A84:A85"/>
    <mergeCell ref="B84:B85"/>
    <mergeCell ref="C84:C85"/>
    <mergeCell ref="D84:D85"/>
    <mergeCell ref="E84:E85"/>
    <mergeCell ref="F84:H84"/>
    <mergeCell ref="A120:A121"/>
    <mergeCell ref="B120:B121"/>
    <mergeCell ref="C120:C121"/>
    <mergeCell ref="D120:D121"/>
    <mergeCell ref="E120:E121"/>
    <mergeCell ref="F120:H120"/>
    <mergeCell ref="I120:I121"/>
    <mergeCell ref="J120:J121"/>
    <mergeCell ref="I93:I94"/>
    <mergeCell ref="J93:J94"/>
    <mergeCell ref="A93:A94"/>
    <mergeCell ref="B93:B94"/>
    <mergeCell ref="C93:C94"/>
    <mergeCell ref="D93:D94"/>
    <mergeCell ref="E93:E94"/>
    <mergeCell ref="F93:H93"/>
    <mergeCell ref="I3:I4"/>
    <mergeCell ref="J3:J4"/>
    <mergeCell ref="I21:I22"/>
    <mergeCell ref="J21:J22"/>
    <mergeCell ref="A21:A22"/>
    <mergeCell ref="B21:B22"/>
    <mergeCell ref="C21:C22"/>
    <mergeCell ref="D21:D22"/>
    <mergeCell ref="E21:E22"/>
    <mergeCell ref="F21:H21"/>
    <mergeCell ref="A3:A4"/>
    <mergeCell ref="B3:B4"/>
    <mergeCell ref="C3:C4"/>
    <mergeCell ref="D3:D4"/>
    <mergeCell ref="E3:E4"/>
    <mergeCell ref="F3:H3"/>
    <mergeCell ref="F39:H39"/>
    <mergeCell ref="I39:I40"/>
    <mergeCell ref="J39:J40"/>
    <mergeCell ref="A39:A40"/>
    <mergeCell ref="B39:B40"/>
    <mergeCell ref="C39:C40"/>
    <mergeCell ref="D39:D40"/>
    <mergeCell ref="E39:E40"/>
    <mergeCell ref="I12:I13"/>
    <mergeCell ref="J12:J13"/>
    <mergeCell ref="A12:A13"/>
    <mergeCell ref="B12:B13"/>
    <mergeCell ref="C12:C13"/>
    <mergeCell ref="D12:D13"/>
    <mergeCell ref="E12:E13"/>
    <mergeCell ref="F12:H12"/>
    <mergeCell ref="F30:H30"/>
    <mergeCell ref="I30:I31"/>
    <mergeCell ref="J30:J31"/>
    <mergeCell ref="A30:A31"/>
    <mergeCell ref="B30:B31"/>
    <mergeCell ref="C30:C31"/>
    <mergeCell ref="D30:D31"/>
    <mergeCell ref="E30:E31"/>
    <mergeCell ref="F48:H48"/>
    <mergeCell ref="I48:I49"/>
    <mergeCell ref="J48:J49"/>
    <mergeCell ref="A48:A49"/>
    <mergeCell ref="B48:B49"/>
    <mergeCell ref="C48:C49"/>
    <mergeCell ref="D48:D49"/>
    <mergeCell ref="E48:E49"/>
    <mergeCell ref="I57:I58"/>
    <mergeCell ref="J57:J58"/>
    <mergeCell ref="A57:A58"/>
    <mergeCell ref="B57:B58"/>
    <mergeCell ref="C57:C58"/>
    <mergeCell ref="D57:D58"/>
    <mergeCell ref="E57:E58"/>
    <mergeCell ref="F57:H57"/>
    <mergeCell ref="F66:H66"/>
    <mergeCell ref="I66:I67"/>
    <mergeCell ref="J66:J67"/>
    <mergeCell ref="A66:A67"/>
    <mergeCell ref="B66:B67"/>
    <mergeCell ref="C66:C67"/>
    <mergeCell ref="D66:D67"/>
    <mergeCell ref="E66:E67"/>
    <mergeCell ref="J75:J76"/>
    <mergeCell ref="D75:D76"/>
    <mergeCell ref="E75:E76"/>
    <mergeCell ref="A75:A76"/>
    <mergeCell ref="B75:B76"/>
    <mergeCell ref="C75:C76"/>
    <mergeCell ref="F75:H75"/>
    <mergeCell ref="I75:I76"/>
    <mergeCell ref="I102:I103"/>
    <mergeCell ref="J102:J103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02:A103"/>
    <mergeCell ref="B102:B103"/>
    <mergeCell ref="C102:C103"/>
    <mergeCell ref="D102:D103"/>
    <mergeCell ref="E102:E103"/>
    <mergeCell ref="F102:H102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I239:I240"/>
    <mergeCell ref="J239:J240"/>
    <mergeCell ref="A239:A240"/>
    <mergeCell ref="B239:B240"/>
    <mergeCell ref="C239:C240"/>
    <mergeCell ref="D239:D240"/>
    <mergeCell ref="E239:E240"/>
    <mergeCell ref="F239:H239"/>
    <mergeCell ref="J257:J258"/>
    <mergeCell ref="A257:A258"/>
    <mergeCell ref="B257:B258"/>
    <mergeCell ref="C257:C258"/>
    <mergeCell ref="D257:D258"/>
    <mergeCell ref="E257:E258"/>
    <mergeCell ref="F257:H257"/>
    <mergeCell ref="I257:I258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29"/>
  <sheetViews>
    <sheetView topLeftCell="A315" workbookViewId="0">
      <selection activeCell="D319" sqref="D31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28515625" bestFit="1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CCAJ-PN62/266/2022</t>
        </is>
      </c>
      <c r="B5" s="6" t="n">
        <v>44926.49729369213</v>
      </c>
      <c r="C5" s="5" t="inlineStr">
        <is>
          <t>4627 ROBIN HASSAN - CAJA</t>
        </is>
      </c>
      <c r="D5" s="7" t="n"/>
      <c r="E5" s="8" t="n"/>
      <c r="F5" s="9" t="n">
        <v>8093.5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CCAJ-PN62/266/2022</t>
        </is>
      </c>
      <c r="B6" s="6" t="n">
        <v>44926.49729369213</v>
      </c>
      <c r="C6" s="5" t="inlineStr">
        <is>
          <t>4627 ROBIN HASSAN - CAJA</t>
        </is>
      </c>
      <c r="D6" s="7" t="n"/>
      <c r="E6" s="8" t="n"/>
      <c r="F6" s="9" t="n">
        <v>4473.2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112516736</v>
      </c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8" t="inlineStr">
        <is>
          <t>Cierre Caja</t>
        </is>
      </c>
      <c r="B13" s="98" t="inlineStr">
        <is>
          <t>Fecha</t>
        </is>
      </c>
      <c r="C13" s="98" t="inlineStr">
        <is>
          <t>Cajero</t>
        </is>
      </c>
      <c r="D13" s="98" t="inlineStr">
        <is>
          <t>Nro Voucher</t>
        </is>
      </c>
      <c r="E13" s="98" t="inlineStr">
        <is>
          <t>Nro Cuenta</t>
        </is>
      </c>
      <c r="F13" s="98" t="inlineStr">
        <is>
          <t>Tipo Ingreso</t>
        </is>
      </c>
      <c r="G13" s="99" t="n"/>
      <c r="H13" s="100" t="n"/>
      <c r="I13" s="98" t="inlineStr">
        <is>
          <t>TIPO DE INGRESO</t>
        </is>
      </c>
      <c r="J13" s="98" t="inlineStr">
        <is>
          <t>Cobrador</t>
        </is>
      </c>
    </row>
    <row r="14">
      <c r="A14" s="101" t="n"/>
      <c r="B14" s="101" t="n"/>
      <c r="C14" s="101" t="n"/>
      <c r="D14" s="101" t="n"/>
      <c r="E14" s="101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101" t="n"/>
      <c r="J14" s="101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5" t="inlineStr">
        <is>
          <t>CCAJ-PN62/1/2023</t>
        </is>
      </c>
      <c r="B24" s="6" t="n">
        <v>44929.67789351852</v>
      </c>
      <c r="C24" s="5" t="inlineStr">
        <is>
          <t>4627 ROBIN HASSAN - CAJA</t>
        </is>
      </c>
      <c r="D24" s="7" t="n"/>
      <c r="E24" s="8" t="n"/>
      <c r="F24" s="9" t="n">
        <v>671.8</v>
      </c>
      <c r="I24" s="10" t="inlineStr">
        <is>
          <t>EFECTIVO</t>
        </is>
      </c>
      <c r="J24" s="5" t="inlineStr">
        <is>
          <t>4802 BENJAMIN QUISBERTH - T01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7" t="n"/>
      <c r="E26" s="8" t="n"/>
      <c r="H26" s="9" t="n"/>
      <c r="I26" s="10" t="n"/>
      <c r="J26" s="8" t="n"/>
    </row>
    <row r="27" ht="15.75" customHeight="1">
      <c r="D27" s="14" t="n">
        <v>112527788</v>
      </c>
    </row>
    <row r="28" ht="15.75" customHeight="1">
      <c r="D28" s="14" t="n">
        <v>112527778</v>
      </c>
      <c r="E28" s="26" t="inlineStr">
        <is>
          <t>REVERSION</t>
        </is>
      </c>
    </row>
    <row r="29">
      <c r="A29" s="26" t="n">
        <v>112517660</v>
      </c>
      <c r="B29" s="26" t="inlineStr">
        <is>
          <t>error</t>
        </is>
      </c>
    </row>
    <row r="30">
      <c r="A30" s="26" t="n">
        <v>112519278</v>
      </c>
      <c r="B30" s="26" t="inlineStr">
        <is>
          <t>reversion</t>
        </is>
      </c>
    </row>
    <row r="31">
      <c r="A31" s="26" t="n">
        <v>112519281</v>
      </c>
      <c r="B31" s="26" t="inlineStr">
        <is>
          <t>correcto</t>
        </is>
      </c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04/01/2022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98" t="inlineStr">
        <is>
          <t>Cierre Caja</t>
        </is>
      </c>
      <c r="B35" s="98" t="inlineStr">
        <is>
          <t>Fecha</t>
        </is>
      </c>
      <c r="C35" s="98" t="inlineStr">
        <is>
          <t>Cajero</t>
        </is>
      </c>
      <c r="D35" s="98" t="inlineStr">
        <is>
          <t>Nro Voucher</t>
        </is>
      </c>
      <c r="E35" s="98" t="inlineStr">
        <is>
          <t>Nro Cuenta</t>
        </is>
      </c>
      <c r="F35" s="98" t="inlineStr">
        <is>
          <t>Tipo Ingreso</t>
        </is>
      </c>
      <c r="G35" s="99" t="n"/>
      <c r="H35" s="100" t="n"/>
      <c r="I35" s="98" t="inlineStr">
        <is>
          <t>TIPO DE INGRESO</t>
        </is>
      </c>
      <c r="J35" s="98" t="inlineStr">
        <is>
          <t>Cobrador</t>
        </is>
      </c>
    </row>
    <row r="36">
      <c r="A36" s="101" t="n"/>
      <c r="B36" s="101" t="n"/>
      <c r="C36" s="101" t="n"/>
      <c r="D36" s="101" t="n"/>
      <c r="E36" s="101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101" t="n"/>
      <c r="J36" s="101" t="n"/>
    </row>
    <row r="37">
      <c r="A37" s="5" t="inlineStr">
        <is>
          <t>CCAJ-PN62/2/2023</t>
        </is>
      </c>
      <c r="B37" s="6" t="n">
        <v>44930.70415100695</v>
      </c>
      <c r="C37" s="5" t="inlineStr">
        <is>
          <t>4627 ROBIN HASSAN - CAJA</t>
        </is>
      </c>
      <c r="D37" s="7" t="n"/>
      <c r="E37" s="8" t="n"/>
      <c r="F37" s="9" t="n">
        <v>10193.2</v>
      </c>
      <c r="I37" s="10" t="inlineStr">
        <is>
          <t>EFECTIVO</t>
        </is>
      </c>
      <c r="J37" s="5" t="inlineStr">
        <is>
          <t>4627 ROBIN HASSAN - COBRANZAS</t>
        </is>
      </c>
    </row>
    <row r="38">
      <c r="A38" s="5" t="inlineStr">
        <is>
          <t>CCAJ-PN62/2/2023</t>
        </is>
      </c>
      <c r="B38" s="6" t="n">
        <v>44930.70415100695</v>
      </c>
      <c r="C38" s="5" t="inlineStr">
        <is>
          <t>4627 ROBIN HASSAN - CAJA</t>
        </is>
      </c>
      <c r="D38" s="7" t="n"/>
      <c r="E38" s="8" t="n"/>
      <c r="F38" s="9" t="n">
        <v>665</v>
      </c>
      <c r="I38" s="10" t="inlineStr">
        <is>
          <t>EFECTIVO</t>
        </is>
      </c>
      <c r="J38" s="5" t="inlineStr">
        <is>
          <t>4802 BENJAMIN QUISBERTH - T01</t>
        </is>
      </c>
    </row>
    <row r="39">
      <c r="A39" s="11" t="inlineStr">
        <is>
          <t>SAP</t>
        </is>
      </c>
      <c r="B39" s="3" t="n"/>
      <c r="C39" s="3" t="n"/>
      <c r="D39" s="7" t="n"/>
      <c r="E39" s="8" t="n"/>
      <c r="F39" s="20">
        <f>SUM(F37:G38)</f>
        <v/>
      </c>
      <c r="H39" s="9" t="n"/>
      <c r="I39" s="10" t="n"/>
      <c r="J39" s="8" t="n"/>
    </row>
    <row r="40" ht="15.75" customHeight="1">
      <c r="A40" s="13" t="inlineStr">
        <is>
          <t>FECHA</t>
        </is>
      </c>
      <c r="B40" s="13" t="inlineStr">
        <is>
          <t>CIERRE DE CAJA</t>
        </is>
      </c>
      <c r="C40" s="13" t="inlineStr">
        <is>
          <t>IMPORTE</t>
        </is>
      </c>
      <c r="D40" s="14" t="n">
        <v>112521523</v>
      </c>
      <c r="E40" s="8" t="n"/>
      <c r="H40" s="9" t="n"/>
      <c r="I40" s="10" t="n"/>
      <c r="J40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05/01/2022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98" t="inlineStr">
        <is>
          <t>Cierre Caja</t>
        </is>
      </c>
      <c r="B45" s="98" t="inlineStr">
        <is>
          <t>Fecha</t>
        </is>
      </c>
      <c r="C45" s="98" t="inlineStr">
        <is>
          <t>Cajero</t>
        </is>
      </c>
      <c r="D45" s="98" t="inlineStr">
        <is>
          <t>Nro Voucher</t>
        </is>
      </c>
      <c r="E45" s="98" t="inlineStr">
        <is>
          <t>Nro Cuenta</t>
        </is>
      </c>
      <c r="F45" s="98" t="inlineStr">
        <is>
          <t>Tipo Ingreso</t>
        </is>
      </c>
      <c r="G45" s="99" t="n"/>
      <c r="H45" s="100" t="n"/>
      <c r="I45" s="98" t="inlineStr">
        <is>
          <t>TIPO DE INGRESO</t>
        </is>
      </c>
      <c r="J45" s="98" t="inlineStr">
        <is>
          <t>Cobrador</t>
        </is>
      </c>
    </row>
    <row r="46">
      <c r="A46" s="101" t="n"/>
      <c r="B46" s="101" t="n"/>
      <c r="C46" s="101" t="n"/>
      <c r="D46" s="101" t="n"/>
      <c r="E46" s="101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101" t="n"/>
      <c r="J46" s="101" t="n"/>
    </row>
    <row r="47">
      <c r="A47" s="5" t="inlineStr">
        <is>
          <t>CCAJ-PN62/3/2023</t>
        </is>
      </c>
      <c r="B47" s="6" t="n">
        <v>44931.69001263889</v>
      </c>
      <c r="C47" s="5" t="inlineStr">
        <is>
          <t>4627 ROBIN HASSAN - CAJA</t>
        </is>
      </c>
      <c r="D47" s="7" t="n"/>
      <c r="E47" s="8" t="n"/>
      <c r="F47" s="9" t="n">
        <v>5805.9</v>
      </c>
      <c r="I47" s="10" t="inlineStr">
        <is>
          <t>EFECTIVO</t>
        </is>
      </c>
      <c r="J47" s="5" t="inlineStr">
        <is>
          <t>4627 ROBIN HASSAN - COBRANZAS</t>
        </is>
      </c>
    </row>
    <row r="48">
      <c r="A48" s="5" t="inlineStr">
        <is>
          <t>CCAJ-PN62/3/2023</t>
        </is>
      </c>
      <c r="B48" s="6" t="n">
        <v>44931.69001263889</v>
      </c>
      <c r="C48" s="5" t="inlineStr">
        <is>
          <t>4627 ROBIN HASSAN - CAJA</t>
        </is>
      </c>
      <c r="D48" s="7" t="n"/>
      <c r="E48" s="8" t="n"/>
      <c r="F48" s="9" t="n">
        <v>3608</v>
      </c>
      <c r="I48" s="10" t="inlineStr">
        <is>
          <t>EFECTIVO</t>
        </is>
      </c>
      <c r="J48" s="5" t="inlineStr">
        <is>
          <t>4802 BENJAMIN QUISBERTH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37">
        <f>SUM(F47:G48)</f>
        <v/>
      </c>
      <c r="H49" s="9" t="n"/>
      <c r="I49" s="10" t="n"/>
      <c r="J49" s="5" t="n"/>
    </row>
    <row r="50" ht="15.75" customHeight="1">
      <c r="A50" s="13" t="inlineStr">
        <is>
          <t>FECHA</t>
        </is>
      </c>
      <c r="B50" s="13" t="inlineStr">
        <is>
          <t>CIERRE DE CAJA</t>
        </is>
      </c>
      <c r="C50" s="13" t="inlineStr">
        <is>
          <t>IMPORTE</t>
        </is>
      </c>
      <c r="D50" s="14" t="n">
        <v>112556999</v>
      </c>
      <c r="E50" s="8" t="n"/>
      <c r="H50" s="9" t="n"/>
      <c r="I50" s="10" t="n"/>
      <c r="J50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06/01/2022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98" t="inlineStr">
        <is>
          <t>Cierre Caja</t>
        </is>
      </c>
      <c r="B55" s="98" t="inlineStr">
        <is>
          <t>Fecha</t>
        </is>
      </c>
      <c r="C55" s="98" t="inlineStr">
        <is>
          <t>Cajero</t>
        </is>
      </c>
      <c r="D55" s="98" t="inlineStr">
        <is>
          <t>Nro Voucher</t>
        </is>
      </c>
      <c r="E55" s="98" t="inlineStr">
        <is>
          <t>Nro Cuenta</t>
        </is>
      </c>
      <c r="F55" s="98" t="inlineStr">
        <is>
          <t>Tipo Ingreso</t>
        </is>
      </c>
      <c r="G55" s="99" t="n"/>
      <c r="H55" s="100" t="n"/>
      <c r="I55" s="98" t="inlineStr">
        <is>
          <t>TIPO DE INGRESO</t>
        </is>
      </c>
      <c r="J55" s="98" t="inlineStr">
        <is>
          <t>Cobrador</t>
        </is>
      </c>
    </row>
    <row r="56">
      <c r="A56" s="101" t="n"/>
      <c r="B56" s="101" t="n"/>
      <c r="C56" s="101" t="n"/>
      <c r="D56" s="101" t="n"/>
      <c r="E56" s="101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101" t="n"/>
      <c r="J56" s="101" t="n"/>
    </row>
    <row r="57">
      <c r="A57" s="5" t="inlineStr">
        <is>
          <t>CCAJ-PN62/4/2023</t>
        </is>
      </c>
      <c r="B57" s="6" t="n">
        <v>44932.72199539352</v>
      </c>
      <c r="C57" s="5" t="inlineStr">
        <is>
          <t>4627 ROBIN HASSAN - CAJA</t>
        </is>
      </c>
      <c r="D57" s="7" t="n"/>
      <c r="E57" s="8" t="n"/>
      <c r="F57" s="9" t="n">
        <v>29744.5</v>
      </c>
      <c r="I57" s="10" t="inlineStr">
        <is>
          <t>EFECTIVO</t>
        </is>
      </c>
      <c r="J57" s="5" t="inlineStr">
        <is>
          <t>4627 ROBIN HASSAN - COBRANZAS</t>
        </is>
      </c>
    </row>
    <row r="58">
      <c r="A58" s="5" t="inlineStr">
        <is>
          <t>CCAJ-PN62/4/2023</t>
        </is>
      </c>
      <c r="B58" s="6" t="n">
        <v>44932.72199539352</v>
      </c>
      <c r="C58" s="5" t="inlineStr">
        <is>
          <t>4627 ROBIN HASSAN - CAJA</t>
        </is>
      </c>
      <c r="D58" s="7" t="n"/>
      <c r="E58" s="8" t="n"/>
      <c r="F58" s="9" t="n">
        <v>2772.4</v>
      </c>
      <c r="I58" s="10" t="inlineStr">
        <is>
          <t>EFECTIVO</t>
        </is>
      </c>
      <c r="J58" s="5" t="inlineStr">
        <is>
          <t>4802 BENJAMIN QUISBERTH - T01</t>
        </is>
      </c>
    </row>
    <row r="59">
      <c r="A59" s="11" t="inlineStr">
        <is>
          <t>SAP</t>
        </is>
      </c>
      <c r="B59" s="3" t="n"/>
      <c r="C59" s="3" t="n"/>
      <c r="D59" s="7" t="n"/>
      <c r="E59" s="8" t="n"/>
      <c r="F59" s="37">
        <f>SUM(F57:G58)</f>
        <v/>
      </c>
      <c r="H59" s="9" t="n"/>
      <c r="I59" s="10" t="n"/>
      <c r="J59" s="5" t="n"/>
    </row>
    <row r="60" ht="15.75" customHeight="1">
      <c r="A60" s="13" t="inlineStr">
        <is>
          <t>FECHA</t>
        </is>
      </c>
      <c r="B60" s="13" t="inlineStr">
        <is>
          <t>CIERRE DE CAJA</t>
        </is>
      </c>
      <c r="C60" s="13" t="inlineStr">
        <is>
          <t>IMPORTE</t>
        </is>
      </c>
      <c r="D60" s="14" t="n">
        <v>112557000</v>
      </c>
      <c r="E60" s="8" t="n"/>
      <c r="H60" s="9" t="n"/>
      <c r="I60" s="10" t="n"/>
      <c r="J60" s="5" t="n"/>
    </row>
    <row r="61">
      <c r="A61" s="5" t="n"/>
      <c r="B61" s="6" t="n"/>
      <c r="C61" s="5" t="n"/>
      <c r="D61" s="7" t="n"/>
      <c r="E61" s="8" t="n"/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07/01/2022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98" t="inlineStr">
        <is>
          <t>Cierre Caja</t>
        </is>
      </c>
      <c r="B65" s="98" t="inlineStr">
        <is>
          <t>Fecha</t>
        </is>
      </c>
      <c r="C65" s="98" t="inlineStr">
        <is>
          <t>Cajero</t>
        </is>
      </c>
      <c r="D65" s="98" t="inlineStr">
        <is>
          <t>Nro Voucher</t>
        </is>
      </c>
      <c r="E65" s="98" t="inlineStr">
        <is>
          <t>Nro Cuenta</t>
        </is>
      </c>
      <c r="F65" s="98" t="inlineStr">
        <is>
          <t>Tipo Ingreso</t>
        </is>
      </c>
      <c r="G65" s="99" t="n"/>
      <c r="H65" s="100" t="n"/>
      <c r="I65" s="98" t="inlineStr">
        <is>
          <t>TIPO DE INGRESO</t>
        </is>
      </c>
      <c r="J65" s="98" t="inlineStr">
        <is>
          <t>Cobrador</t>
        </is>
      </c>
    </row>
    <row r="66">
      <c r="A66" s="101" t="n"/>
      <c r="B66" s="101" t="n"/>
      <c r="C66" s="101" t="n"/>
      <c r="D66" s="101" t="n"/>
      <c r="E66" s="101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101" t="n"/>
      <c r="J66" s="101" t="n"/>
    </row>
    <row r="67">
      <c r="A67" s="5" t="inlineStr">
        <is>
          <t>CCAJ-PN62/5/2023</t>
        </is>
      </c>
      <c r="B67" s="6" t="n">
        <v>44933.54486822917</v>
      </c>
      <c r="C67" s="5" t="inlineStr">
        <is>
          <t>4627 ROBIN HASSAN - CAJA</t>
        </is>
      </c>
      <c r="D67" s="7" t="n"/>
      <c r="E67" s="8" t="n"/>
      <c r="F67" s="9" t="n">
        <v>7595.3</v>
      </c>
      <c r="I67" s="10" t="inlineStr">
        <is>
          <t>EFECTIVO</t>
        </is>
      </c>
      <c r="J67" s="5" t="inlineStr">
        <is>
          <t>4627 ROBIN HASSAN - COBRANZAS</t>
        </is>
      </c>
    </row>
    <row r="68">
      <c r="A68" s="5" t="inlineStr">
        <is>
          <t>CCAJ-PN62/5/2023</t>
        </is>
      </c>
      <c r="B68" s="6" t="n">
        <v>44933.54486822917</v>
      </c>
      <c r="C68" s="5" t="inlineStr">
        <is>
          <t>4627 ROBIN HASSAN - CAJA</t>
        </is>
      </c>
      <c r="D68" s="7" t="n"/>
      <c r="E68" s="8" t="n"/>
      <c r="F68" s="9" t="n">
        <v>4491.2</v>
      </c>
      <c r="I68" s="10" t="inlineStr">
        <is>
          <t>EFECTIVO</t>
        </is>
      </c>
      <c r="J68" s="5" t="inlineStr">
        <is>
          <t>4802 BENJAMIN QUISBERTH - T01</t>
        </is>
      </c>
    </row>
    <row r="69">
      <c r="A69" s="11" t="inlineStr">
        <is>
          <t>SAP</t>
        </is>
      </c>
      <c r="B69" s="3" t="n"/>
      <c r="C69" s="3" t="n"/>
      <c r="D69" s="7" t="n"/>
      <c r="E69" s="8" t="n"/>
      <c r="F69" s="37">
        <f>SUM(F67:G68)</f>
        <v/>
      </c>
      <c r="H69" s="9" t="n"/>
      <c r="I69" s="10" t="n"/>
      <c r="J69" s="5" t="n"/>
    </row>
    <row r="70" ht="15.75" customHeight="1">
      <c r="A70" s="13" t="inlineStr">
        <is>
          <t>FECHA</t>
        </is>
      </c>
      <c r="B70" s="13" t="inlineStr">
        <is>
          <t>CIERRE DE CAJA</t>
        </is>
      </c>
      <c r="C70" s="13" t="inlineStr">
        <is>
          <t>IMPORTE</t>
        </is>
      </c>
      <c r="D70" s="14" t="n">
        <v>112563617</v>
      </c>
      <c r="E70" s="8" t="n"/>
      <c r="H70" s="9" t="n"/>
      <c r="I70" s="10" t="n"/>
      <c r="J70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09/01/2022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98" t="inlineStr">
        <is>
          <t>Cierre Caja</t>
        </is>
      </c>
      <c r="B75" s="98" t="inlineStr">
        <is>
          <t>Fecha</t>
        </is>
      </c>
      <c r="C75" s="98" t="inlineStr">
        <is>
          <t>Cajero</t>
        </is>
      </c>
      <c r="D75" s="98" t="inlineStr">
        <is>
          <t>Nro Voucher</t>
        </is>
      </c>
      <c r="E75" s="98" t="inlineStr">
        <is>
          <t>Nro Cuenta</t>
        </is>
      </c>
      <c r="F75" s="98" t="inlineStr">
        <is>
          <t>Tipo Ingreso</t>
        </is>
      </c>
      <c r="G75" s="99" t="n"/>
      <c r="H75" s="100" t="n"/>
      <c r="I75" s="98" t="inlineStr">
        <is>
          <t>TIPO DE INGRESO</t>
        </is>
      </c>
      <c r="J75" s="98" t="inlineStr">
        <is>
          <t>Cobrador</t>
        </is>
      </c>
    </row>
    <row r="76">
      <c r="A76" s="101" t="n"/>
      <c r="B76" s="101" t="n"/>
      <c r="C76" s="101" t="n"/>
      <c r="D76" s="101" t="n"/>
      <c r="E76" s="101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101" t="n"/>
      <c r="J76" s="101" t="n"/>
    </row>
    <row r="77">
      <c r="A77" s="5" t="inlineStr">
        <is>
          <t>CCAJ-PN62/6/2023</t>
        </is>
      </c>
      <c r="B77" s="6" t="n">
        <v>44935.71949821759</v>
      </c>
      <c r="C77" s="5" t="inlineStr">
        <is>
          <t>4627 ROBIN HASSAN - CAJA</t>
        </is>
      </c>
      <c r="D77" s="7" t="n"/>
      <c r="E77" s="8" t="n"/>
      <c r="F77" s="9" t="n">
        <v>8360.5</v>
      </c>
      <c r="I77" s="10" t="inlineStr">
        <is>
          <t>EFECTIVO</t>
        </is>
      </c>
      <c r="J77" s="5" t="inlineStr">
        <is>
          <t>4627 ROBIN HASSAN - COBRANZAS</t>
        </is>
      </c>
    </row>
    <row r="78">
      <c r="A78" s="5" t="inlineStr">
        <is>
          <t>CCAJ-PN62/6/2023</t>
        </is>
      </c>
      <c r="B78" s="6" t="n">
        <v>44935.71949821759</v>
      </c>
      <c r="C78" s="5" t="inlineStr">
        <is>
          <t>4627 ROBIN HASSAN - CAJA</t>
        </is>
      </c>
      <c r="D78" s="7" t="n"/>
      <c r="E78" s="8" t="n"/>
      <c r="F78" s="9" t="n">
        <v>8089</v>
      </c>
      <c r="I78" s="10" t="inlineStr">
        <is>
          <t>EFECTIVO</t>
        </is>
      </c>
      <c r="J78" s="5" t="inlineStr">
        <is>
          <t>4802 BENJAMIN QUISBERTH - T01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F79" s="37">
        <f>SUM(F77:G78)</f>
        <v/>
      </c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14" t="n">
        <v>112569783</v>
      </c>
      <c r="E80" s="8" t="n"/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10/01/2022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8" t="inlineStr">
        <is>
          <t>Cierre Caja</t>
        </is>
      </c>
      <c r="B85" s="98" t="inlineStr">
        <is>
          <t>Fecha</t>
        </is>
      </c>
      <c r="C85" s="98" t="inlineStr">
        <is>
          <t>Cajero</t>
        </is>
      </c>
      <c r="D85" s="98" t="inlineStr">
        <is>
          <t>Nro Voucher</t>
        </is>
      </c>
      <c r="E85" s="98" t="inlineStr">
        <is>
          <t>Nro Cuenta</t>
        </is>
      </c>
      <c r="F85" s="98" t="inlineStr">
        <is>
          <t>Tipo Ingreso</t>
        </is>
      </c>
      <c r="G85" s="99" t="n"/>
      <c r="H85" s="100" t="n"/>
      <c r="I85" s="98" t="inlineStr">
        <is>
          <t>TIPO DE INGRESO</t>
        </is>
      </c>
      <c r="J85" s="98" t="inlineStr">
        <is>
          <t>Cobrador</t>
        </is>
      </c>
    </row>
    <row r="86">
      <c r="A86" s="101" t="n"/>
      <c r="B86" s="101" t="n"/>
      <c r="C86" s="101" t="n"/>
      <c r="D86" s="101" t="n"/>
      <c r="E86" s="101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101" t="n"/>
      <c r="J86" s="101" t="n"/>
    </row>
    <row r="87">
      <c r="A87" s="5" t="inlineStr">
        <is>
          <t>CCAJ-PN62/7/2023</t>
        </is>
      </c>
      <c r="B87" s="6" t="n">
        <v>44936.70933841435</v>
      </c>
      <c r="C87" s="5" t="inlineStr">
        <is>
          <t>4627 ROBIN HASSAN - CAJA</t>
        </is>
      </c>
      <c r="D87" s="7" t="n"/>
      <c r="E87" s="8" t="n"/>
      <c r="F87" s="9" t="n">
        <v>6723.4</v>
      </c>
      <c r="I87" s="10" t="inlineStr">
        <is>
          <t>EFECTIVO</t>
        </is>
      </c>
      <c r="J87" s="5" t="inlineStr">
        <is>
          <t>4627 ROBIN HASSAN - COBRANZAS</t>
        </is>
      </c>
    </row>
    <row r="88">
      <c r="A88" s="5" t="inlineStr">
        <is>
          <t>CCAJ-PN62/7/2023</t>
        </is>
      </c>
      <c r="B88" s="6" t="n">
        <v>44936.70933841435</v>
      </c>
      <c r="C88" s="5" t="inlineStr">
        <is>
          <t>4627 ROBIN HASSAN - CAJA</t>
        </is>
      </c>
      <c r="D88" s="7" t="n"/>
      <c r="E88" s="8" t="n"/>
      <c r="F88" s="9" t="n">
        <v>4310</v>
      </c>
      <c r="I88" s="10" t="inlineStr">
        <is>
          <t>EFECTIVO</t>
        </is>
      </c>
      <c r="J88" s="5" t="inlineStr">
        <is>
          <t>4802 BENJAMIN QUISBERTH - T01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F89" s="12">
        <f>SUM(F87:G88)</f>
        <v/>
      </c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14" t="n">
        <v>112576628</v>
      </c>
      <c r="E90" s="8" t="n"/>
      <c r="H90" s="9" t="n"/>
      <c r="I90" s="10" t="n"/>
      <c r="J90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11/01/2022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98" t="inlineStr">
        <is>
          <t>Cierre Caja</t>
        </is>
      </c>
      <c r="B95" s="98" t="inlineStr">
        <is>
          <t>Fecha</t>
        </is>
      </c>
      <c r="C95" s="98" t="inlineStr">
        <is>
          <t>Cajero</t>
        </is>
      </c>
      <c r="D95" s="98" t="inlineStr">
        <is>
          <t>Nro Voucher</t>
        </is>
      </c>
      <c r="E95" s="98" t="inlineStr">
        <is>
          <t>Nro Cuenta</t>
        </is>
      </c>
      <c r="F95" s="98" t="inlineStr">
        <is>
          <t>Tipo Ingreso</t>
        </is>
      </c>
      <c r="G95" s="99" t="n"/>
      <c r="H95" s="100" t="n"/>
      <c r="I95" s="98" t="inlineStr">
        <is>
          <t>TIPO DE INGRESO</t>
        </is>
      </c>
      <c r="J95" s="98" t="inlineStr">
        <is>
          <t>Cobrador</t>
        </is>
      </c>
    </row>
    <row r="96">
      <c r="A96" s="101" t="n"/>
      <c r="B96" s="101" t="n"/>
      <c r="C96" s="101" t="n"/>
      <c r="D96" s="101" t="n"/>
      <c r="E96" s="101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101" t="n"/>
      <c r="J96" s="101" t="n"/>
    </row>
    <row r="97">
      <c r="A97" s="5" t="inlineStr">
        <is>
          <t>CCAJ-PN62/8/2023</t>
        </is>
      </c>
      <c r="B97" s="6" t="n">
        <v>44937.71244538194</v>
      </c>
      <c r="C97" s="5" t="inlineStr">
        <is>
          <t>4627 ROBIN HASSAN - CAJA</t>
        </is>
      </c>
      <c r="D97" s="7" t="n"/>
      <c r="E97" s="8" t="n"/>
      <c r="F97" s="9" t="n">
        <v>3181.4</v>
      </c>
      <c r="I97" s="10" t="inlineStr">
        <is>
          <t>EFECTIVO</t>
        </is>
      </c>
      <c r="J97" s="5" t="inlineStr">
        <is>
          <t>4627 ROBIN HASSAN - COBRANZAS</t>
        </is>
      </c>
    </row>
    <row r="98">
      <c r="A98" s="5" t="inlineStr">
        <is>
          <t>CCAJ-PN62/8/2023</t>
        </is>
      </c>
      <c r="B98" s="6" t="n">
        <v>44937.71244538194</v>
      </c>
      <c r="C98" s="5" t="inlineStr">
        <is>
          <t>4627 ROBIN HASSAN - CAJA</t>
        </is>
      </c>
      <c r="D98" s="7" t="n"/>
      <c r="E98" s="8" t="n"/>
      <c r="F98" s="9" t="n">
        <v>2717</v>
      </c>
      <c r="I98" s="10" t="inlineStr">
        <is>
          <t>EFECTIVO</t>
        </is>
      </c>
      <c r="J98" s="5" t="inlineStr">
        <is>
          <t>4802 BENJAMIN QUISBERTH - T01</t>
        </is>
      </c>
    </row>
    <row r="99">
      <c r="A99" s="11" t="inlineStr">
        <is>
          <t>SAP</t>
        </is>
      </c>
      <c r="B99" s="3" t="n"/>
      <c r="C99" s="3" t="n"/>
      <c r="D99" s="7" t="n"/>
      <c r="E99" s="8" t="n"/>
      <c r="F99" s="37">
        <f>SUM(F97:G98)</f>
        <v/>
      </c>
      <c r="H99" s="9" t="n"/>
      <c r="I99" s="10" t="n"/>
      <c r="J99" s="8" t="n"/>
    </row>
    <row r="100" ht="15.75" customHeight="1">
      <c r="A100" s="13" t="inlineStr">
        <is>
          <t>FECHA</t>
        </is>
      </c>
      <c r="B100" s="13" t="inlineStr">
        <is>
          <t>CIERRE DE CAJA</t>
        </is>
      </c>
      <c r="C100" s="13" t="inlineStr">
        <is>
          <t>IMPORTE</t>
        </is>
      </c>
      <c r="D100" s="14" t="n">
        <v>112584221</v>
      </c>
      <c r="E100" s="8" t="n"/>
      <c r="H100" s="9" t="n"/>
      <c r="I100" s="10" t="n"/>
      <c r="J100" s="8" t="n"/>
    </row>
    <row r="103">
      <c r="A103" s="1" t="inlineStr">
        <is>
          <t>Cierre Caja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3" t="inlineStr">
        <is>
          <t>Del 12/01/2022</t>
        </is>
      </c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98" t="inlineStr">
        <is>
          <t>Cierre Caja</t>
        </is>
      </c>
      <c r="B105" s="98" t="inlineStr">
        <is>
          <t>Fecha</t>
        </is>
      </c>
      <c r="C105" s="98" t="inlineStr">
        <is>
          <t>Cajero</t>
        </is>
      </c>
      <c r="D105" s="98" t="inlineStr">
        <is>
          <t>Nro Voucher</t>
        </is>
      </c>
      <c r="E105" s="98" t="inlineStr">
        <is>
          <t>Nro Cuenta</t>
        </is>
      </c>
      <c r="F105" s="98" t="inlineStr">
        <is>
          <t>Tipo Ingreso</t>
        </is>
      </c>
      <c r="G105" s="99" t="n"/>
      <c r="H105" s="100" t="n"/>
      <c r="I105" s="98" t="inlineStr">
        <is>
          <t>TIPO DE INGRESO</t>
        </is>
      </c>
      <c r="J105" s="98" t="inlineStr">
        <is>
          <t>Cobrador</t>
        </is>
      </c>
    </row>
    <row r="106">
      <c r="A106" s="101" t="n"/>
      <c r="B106" s="101" t="n"/>
      <c r="C106" s="101" t="n"/>
      <c r="D106" s="101" t="n"/>
      <c r="E106" s="101" t="n"/>
      <c r="F106" s="4" t="inlineStr">
        <is>
          <t>EFECTIVO</t>
        </is>
      </c>
      <c r="G106" s="4" t="inlineStr">
        <is>
          <t>CHEQUE</t>
        </is>
      </c>
      <c r="H106" s="4" t="inlineStr">
        <is>
          <t>TRANSFERENCIA</t>
        </is>
      </c>
      <c r="I106" s="101" t="n"/>
      <c r="J106" s="101" t="n"/>
    </row>
    <row r="107">
      <c r="A107" s="5" t="inlineStr">
        <is>
          <t>CCAJ-PN62/9/2023</t>
        </is>
      </c>
      <c r="B107" s="6" t="n">
        <v>44938.71747905092</v>
      </c>
      <c r="C107" s="5" t="inlineStr">
        <is>
          <t>4627 ROBIN HASSAN - CAJA</t>
        </is>
      </c>
      <c r="D107" s="7" t="n"/>
      <c r="E107" s="8" t="n"/>
      <c r="F107" s="9" t="n">
        <v>9132.9</v>
      </c>
      <c r="I107" s="10" t="inlineStr">
        <is>
          <t>EFECTIVO</t>
        </is>
      </c>
      <c r="J107" s="5" t="inlineStr">
        <is>
          <t>4627 ROBIN HASSAN - COBRANZAS</t>
        </is>
      </c>
    </row>
    <row r="108">
      <c r="A108" s="5" t="inlineStr">
        <is>
          <t>CCAJ-PN62/9/2023</t>
        </is>
      </c>
      <c r="B108" s="6" t="n">
        <v>44938.71747905092</v>
      </c>
      <c r="C108" s="5" t="inlineStr">
        <is>
          <t>4627 ROBIN HASSAN - CAJA</t>
        </is>
      </c>
      <c r="D108" s="7" t="n"/>
      <c r="E108" s="8" t="n"/>
      <c r="F108" s="9" t="n">
        <v>3875</v>
      </c>
      <c r="I108" s="10" t="inlineStr">
        <is>
          <t>EFECTIVO</t>
        </is>
      </c>
      <c r="J108" s="5" t="inlineStr">
        <is>
          <t>4802 BENJAMIN QUISBERTH - T01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F109" s="49">
        <f>SUM(F107:G108)</f>
        <v/>
      </c>
      <c r="I109" s="10" t="n"/>
      <c r="J109" s="8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14" t="n">
        <v>112587174</v>
      </c>
      <c r="E110" s="8" t="n"/>
      <c r="F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8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13/01/2022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98" t="inlineStr">
        <is>
          <t>Cierre Caja</t>
        </is>
      </c>
      <c r="B115" s="98" t="inlineStr">
        <is>
          <t>Fecha</t>
        </is>
      </c>
      <c r="C115" s="98" t="inlineStr">
        <is>
          <t>Cajero</t>
        </is>
      </c>
      <c r="D115" s="98" t="inlineStr">
        <is>
          <t>Nro Voucher</t>
        </is>
      </c>
      <c r="E115" s="98" t="inlineStr">
        <is>
          <t>Nro Cuenta</t>
        </is>
      </c>
      <c r="F115" s="98" t="inlineStr">
        <is>
          <t>Tipo Ingreso</t>
        </is>
      </c>
      <c r="G115" s="99" t="n"/>
      <c r="H115" s="100" t="n"/>
      <c r="I115" s="98" t="inlineStr">
        <is>
          <t>TIPO DE INGRESO</t>
        </is>
      </c>
      <c r="J115" s="98" t="inlineStr">
        <is>
          <t>Cobrador</t>
        </is>
      </c>
    </row>
    <row r="116">
      <c r="A116" s="101" t="n"/>
      <c r="B116" s="101" t="n"/>
      <c r="C116" s="101" t="n"/>
      <c r="D116" s="101" t="n"/>
      <c r="E116" s="101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101" t="n"/>
      <c r="J116" s="101" t="n"/>
    </row>
    <row r="117">
      <c r="A117" s="5" t="inlineStr">
        <is>
          <t>CCAJ-PN62/10/2023</t>
        </is>
      </c>
      <c r="B117" s="6" t="n">
        <v>44939.70793850694</v>
      </c>
      <c r="C117" s="5" t="inlineStr">
        <is>
          <t>4627 ROBIN HASSAN - CAJA</t>
        </is>
      </c>
      <c r="D117" s="15" t="n">
        <v>45113258913</v>
      </c>
      <c r="E117" s="8" t="inlineStr">
        <is>
          <t>BISA-100070111</t>
        </is>
      </c>
      <c r="H117" s="9" t="n">
        <v>369</v>
      </c>
      <c r="I117" s="5" t="inlineStr">
        <is>
          <t>DEPÓSITO BANCARIO</t>
        </is>
      </c>
      <c r="J117" s="5" t="inlineStr">
        <is>
          <t>4802 BENJAMIN QUISBERTH - T01</t>
        </is>
      </c>
    </row>
    <row r="118">
      <c r="A118" s="5" t="inlineStr">
        <is>
          <t>CCAJ-PN62/10/2023</t>
        </is>
      </c>
      <c r="B118" s="6" t="n">
        <v>44939.70793850694</v>
      </c>
      <c r="C118" s="5" t="inlineStr">
        <is>
          <t>4627 ROBIN HASSAN - CAJA</t>
        </is>
      </c>
      <c r="D118" s="7" t="n"/>
      <c r="E118" s="8" t="n"/>
      <c r="F118" s="9" t="n">
        <v>2190.1</v>
      </c>
      <c r="I118" s="10" t="inlineStr">
        <is>
          <t>EFECTIVO</t>
        </is>
      </c>
      <c r="J118" s="5" t="inlineStr">
        <is>
          <t>4627 ROBIN HASSAN - COBRANZAS</t>
        </is>
      </c>
    </row>
    <row r="119">
      <c r="A119" s="5" t="inlineStr">
        <is>
          <t>CCAJ-PN62/10/2023</t>
        </is>
      </c>
      <c r="B119" s="6" t="n">
        <v>44939.70793850694</v>
      </c>
      <c r="C119" s="5" t="inlineStr">
        <is>
          <t>4627 ROBIN HASSAN - CAJA</t>
        </is>
      </c>
      <c r="D119" s="7" t="n"/>
      <c r="E119" s="8" t="n"/>
      <c r="F119" s="9" t="n">
        <v>3640</v>
      </c>
      <c r="I119" s="10" t="inlineStr">
        <is>
          <t>EFECTIVO</t>
        </is>
      </c>
      <c r="J119" s="5" t="inlineStr">
        <is>
          <t>4802 BENJAMIN QUISBERTH - T01</t>
        </is>
      </c>
    </row>
    <row r="120">
      <c r="A120" s="11" t="inlineStr">
        <is>
          <t>SAP</t>
        </is>
      </c>
      <c r="B120" s="3" t="n"/>
      <c r="C120" s="3" t="n"/>
      <c r="D120" s="7" t="n"/>
      <c r="E120" s="8" t="n"/>
      <c r="F120" s="37">
        <f>SUM(F117:G119)</f>
        <v/>
      </c>
      <c r="H120" s="9" t="n"/>
      <c r="I120" s="5" t="n"/>
      <c r="J120" s="8" t="n"/>
    </row>
    <row r="121" ht="15.75" customHeight="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14" t="n">
        <v>112587176</v>
      </c>
      <c r="E121" s="8" t="n"/>
      <c r="H121" s="9" t="n"/>
      <c r="I121" s="5" t="n"/>
      <c r="J121" s="8" t="n"/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14/01/2022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98" t="inlineStr">
        <is>
          <t>Cierre Caja</t>
        </is>
      </c>
      <c r="B126" s="98" t="inlineStr">
        <is>
          <t>Fecha</t>
        </is>
      </c>
      <c r="C126" s="98" t="inlineStr">
        <is>
          <t>Cajero</t>
        </is>
      </c>
      <c r="D126" s="98" t="inlineStr">
        <is>
          <t>Nro Voucher</t>
        </is>
      </c>
      <c r="E126" s="98" t="inlineStr">
        <is>
          <t>Nro Cuenta</t>
        </is>
      </c>
      <c r="F126" s="98" t="inlineStr">
        <is>
          <t>Tipo Ingreso</t>
        </is>
      </c>
      <c r="G126" s="99" t="n"/>
      <c r="H126" s="100" t="n"/>
      <c r="I126" s="98" t="inlineStr">
        <is>
          <t>TIPO DE INGRESO</t>
        </is>
      </c>
      <c r="J126" s="98" t="inlineStr">
        <is>
          <t>Cobrador</t>
        </is>
      </c>
    </row>
    <row r="127">
      <c r="A127" s="101" t="n"/>
      <c r="B127" s="101" t="n"/>
      <c r="C127" s="101" t="n"/>
      <c r="D127" s="101" t="n"/>
      <c r="E127" s="101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101" t="n"/>
      <c r="J127" s="101" t="n"/>
    </row>
    <row r="128">
      <c r="A128" s="40" t="inlineStr">
        <is>
          <t>NO HUBO CIERRES DE CAJA, SABADO</t>
        </is>
      </c>
      <c r="B128" s="41" t="n"/>
      <c r="C128" s="42" t="n"/>
      <c r="D128" s="7" t="n"/>
      <c r="E128" s="8" t="n"/>
      <c r="F128" s="9" t="n"/>
      <c r="I128" s="10" t="n"/>
      <c r="J128" s="8" t="n"/>
    </row>
    <row r="129">
      <c r="A129" s="11" t="inlineStr">
        <is>
          <t>SAP</t>
        </is>
      </c>
      <c r="B129" s="3" t="n"/>
      <c r="C129" s="3" t="n"/>
      <c r="D129" s="7" t="n"/>
      <c r="E129" s="8" t="n"/>
      <c r="F129" s="9" t="n"/>
      <c r="I129" s="10" t="n"/>
      <c r="J129" s="8" t="n"/>
    </row>
    <row r="130">
      <c r="A130" s="13" t="inlineStr">
        <is>
          <t>FECHA</t>
        </is>
      </c>
      <c r="B130" s="13" t="inlineStr">
        <is>
          <t>CIERRE DE CAJA</t>
        </is>
      </c>
      <c r="C130" s="13" t="inlineStr">
        <is>
          <t>IMPORTE</t>
        </is>
      </c>
      <c r="D130" s="7" t="n"/>
      <c r="E130" s="8" t="n"/>
      <c r="F130" s="9" t="n"/>
      <c r="I130" s="10" t="n"/>
      <c r="J130" s="8" t="n"/>
    </row>
    <row r="133">
      <c r="A133" s="1" t="inlineStr">
        <is>
          <t>Cierre Caja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3" t="inlineStr">
        <is>
          <t>Del 16/01/2022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98" t="inlineStr">
        <is>
          <t>Cierre Caja</t>
        </is>
      </c>
      <c r="B135" s="98" t="inlineStr">
        <is>
          <t>Fecha</t>
        </is>
      </c>
      <c r="C135" s="98" t="inlineStr">
        <is>
          <t>Cajero</t>
        </is>
      </c>
      <c r="D135" s="98" t="inlineStr">
        <is>
          <t>Nro Voucher</t>
        </is>
      </c>
      <c r="E135" s="98" t="inlineStr">
        <is>
          <t>Nro Cuenta</t>
        </is>
      </c>
      <c r="F135" s="98" t="inlineStr">
        <is>
          <t>Tipo Ingreso</t>
        </is>
      </c>
      <c r="G135" s="99" t="n"/>
      <c r="H135" s="100" t="n"/>
      <c r="I135" s="98" t="inlineStr">
        <is>
          <t>TIPO DE INGRESO</t>
        </is>
      </c>
      <c r="J135" s="98" t="inlineStr">
        <is>
          <t>Cobrador</t>
        </is>
      </c>
    </row>
    <row r="136">
      <c r="A136" s="101" t="n"/>
      <c r="B136" s="101" t="n"/>
      <c r="C136" s="101" t="n"/>
      <c r="D136" s="101" t="n"/>
      <c r="E136" s="101" t="n"/>
      <c r="F136" s="4" t="inlineStr">
        <is>
          <t>EFECTIVO</t>
        </is>
      </c>
      <c r="G136" s="4" t="inlineStr">
        <is>
          <t>CHEQUE</t>
        </is>
      </c>
      <c r="H136" s="4" t="inlineStr">
        <is>
          <t>TRANSFERENCIA</t>
        </is>
      </c>
      <c r="I136" s="101" t="n"/>
      <c r="J136" s="101" t="n"/>
    </row>
    <row r="137">
      <c r="A137" s="5" t="inlineStr">
        <is>
          <t>CCAJ-PN62/11/2023</t>
        </is>
      </c>
      <c r="B137" s="6" t="n">
        <v>44942.36635559027</v>
      </c>
      <c r="C137" s="5" t="inlineStr">
        <is>
          <t>4627 ROBIN HASSAN - CAJA</t>
        </is>
      </c>
      <c r="D137" s="10" t="n"/>
      <c r="E137" s="8" t="n"/>
      <c r="F137" s="9" t="n">
        <v>2618</v>
      </c>
      <c r="I137" s="10" t="inlineStr">
        <is>
          <t>EFECTIVO</t>
        </is>
      </c>
      <c r="J137" s="5" t="inlineStr">
        <is>
          <t>4627 ROBIN HASSAN - COBRANZAS</t>
        </is>
      </c>
    </row>
    <row r="138">
      <c r="A138" s="11" t="inlineStr">
        <is>
          <t>SAP</t>
        </is>
      </c>
      <c r="B138" s="3" t="n"/>
      <c r="C138" s="3" t="n"/>
      <c r="D138" s="7" t="n"/>
      <c r="E138" s="8" t="n"/>
      <c r="H138" s="9" t="n"/>
      <c r="I138" s="10" t="n"/>
      <c r="J138" s="5" t="n"/>
    </row>
    <row r="139" ht="15.75" customHeight="1">
      <c r="A139" s="13" t="inlineStr">
        <is>
          <t>FECHA</t>
        </is>
      </c>
      <c r="B139" s="13" t="inlineStr">
        <is>
          <t>CIERRE DE CAJA</t>
        </is>
      </c>
      <c r="C139" s="13" t="inlineStr">
        <is>
          <t>IMPORTE</t>
        </is>
      </c>
      <c r="D139" s="14" t="n">
        <v>112603555</v>
      </c>
      <c r="E139" s="8" t="n"/>
      <c r="H139" s="9" t="n"/>
      <c r="I139" s="10" t="n"/>
      <c r="J139" s="5" t="n"/>
    </row>
    <row r="140">
      <c r="A140" s="5" t="n"/>
      <c r="B140" s="6" t="n"/>
      <c r="C140" s="5" t="n"/>
      <c r="D140" s="7" t="n"/>
      <c r="E140" s="8" t="n"/>
      <c r="H140" s="9" t="n"/>
      <c r="I140" s="10" t="n"/>
      <c r="J140" s="5" t="n"/>
    </row>
    <row r="141">
      <c r="A141" s="5" t="n"/>
      <c r="B141" s="6" t="n"/>
      <c r="C141" s="5" t="n"/>
      <c r="D141" s="7" t="n"/>
      <c r="E141" s="8" t="n"/>
      <c r="H141" s="9" t="n"/>
      <c r="I141" s="10" t="n"/>
      <c r="J141" s="5" t="n"/>
    </row>
    <row r="142">
      <c r="A142" s="5" t="inlineStr">
        <is>
          <t>CCAJ-PN62/12/2023</t>
        </is>
      </c>
      <c r="B142" s="6" t="n">
        <v>44942.39185209491</v>
      </c>
      <c r="C142" s="5" t="inlineStr">
        <is>
          <t>4627 ROBIN HASSAN - CAJA</t>
        </is>
      </c>
      <c r="D142" s="10" t="n"/>
      <c r="E142" s="8" t="n"/>
      <c r="F142" s="9" t="n">
        <v>4297.8</v>
      </c>
      <c r="I142" s="10" t="inlineStr">
        <is>
          <t>EFECTIVO</t>
        </is>
      </c>
      <c r="J142" s="5" t="inlineStr">
        <is>
          <t>4802 BENJAMIN QUISBERTH - T01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H143" s="9" t="n"/>
      <c r="I143" s="10" t="n"/>
      <c r="J143" s="5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14" t="n">
        <v>112603556</v>
      </c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n"/>
      <c r="B146" s="6" t="n"/>
      <c r="C146" s="5" t="n"/>
      <c r="D146" s="7" t="n"/>
      <c r="E146" s="8" t="n"/>
      <c r="H146" s="9" t="n"/>
      <c r="I146" s="10" t="n"/>
      <c r="J146" s="5" t="n"/>
    </row>
    <row r="147">
      <c r="A147" s="5" t="inlineStr">
        <is>
          <t>CCAJ-PN62/13/2023</t>
        </is>
      </c>
      <c r="B147" s="6" t="n">
        <v>44942.70581780092</v>
      </c>
      <c r="C147" s="5" t="inlineStr">
        <is>
          <t>4627 ROBIN HASSAN - CAJA</t>
        </is>
      </c>
      <c r="D147" s="7" t="n"/>
      <c r="E147" s="8" t="n"/>
      <c r="F147" s="9" t="n">
        <v>2281.2</v>
      </c>
      <c r="I147" s="10" t="inlineStr">
        <is>
          <t>EFECTIVO</t>
        </is>
      </c>
      <c r="J147" s="5" t="inlineStr">
        <is>
          <t>4802 BENJAMIN QUISBERTH - T01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H148" s="9" t="n"/>
      <c r="I148" s="10" t="n"/>
      <c r="J148" s="5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14" t="n">
        <v>112610044</v>
      </c>
      <c r="E149" s="8" t="n"/>
      <c r="H149" s="9" t="n"/>
      <c r="I149" s="10" t="n"/>
      <c r="J149" s="5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17/01/2022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98" t="inlineStr">
        <is>
          <t>Cierre Caja</t>
        </is>
      </c>
      <c r="B154" s="98" t="inlineStr">
        <is>
          <t>Fecha</t>
        </is>
      </c>
      <c r="C154" s="98" t="inlineStr">
        <is>
          <t>Cajero</t>
        </is>
      </c>
      <c r="D154" s="98" t="inlineStr">
        <is>
          <t>Nro Voucher</t>
        </is>
      </c>
      <c r="E154" s="98" t="inlineStr">
        <is>
          <t>Nro Cuenta</t>
        </is>
      </c>
      <c r="F154" s="98" t="inlineStr">
        <is>
          <t>Tipo Ingreso</t>
        </is>
      </c>
      <c r="G154" s="99" t="n"/>
      <c r="H154" s="100" t="n"/>
      <c r="I154" s="98" t="inlineStr">
        <is>
          <t>TIPO DE INGRESO</t>
        </is>
      </c>
      <c r="J154" s="98" t="inlineStr">
        <is>
          <t>Cobrador</t>
        </is>
      </c>
    </row>
    <row r="155">
      <c r="A155" s="101" t="n"/>
      <c r="B155" s="101" t="n"/>
      <c r="C155" s="101" t="n"/>
      <c r="D155" s="101" t="n"/>
      <c r="E155" s="101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101" t="n"/>
      <c r="J155" s="101" t="n"/>
    </row>
    <row r="156">
      <c r="A156" s="5" t="inlineStr">
        <is>
          <t>CCAJ-PN62/14/2023</t>
        </is>
      </c>
      <c r="B156" s="6" t="n">
        <v>44943.68062197917</v>
      </c>
      <c r="C156" s="5" t="inlineStr">
        <is>
          <t>4627 ROBIN HASSAN - CAJA</t>
        </is>
      </c>
      <c r="D156" s="7" t="n"/>
      <c r="E156" s="8" t="n"/>
      <c r="F156" s="9" t="n">
        <v>5132.1</v>
      </c>
      <c r="I156" s="10" t="inlineStr">
        <is>
          <t>EFECTIVO</t>
        </is>
      </c>
      <c r="J156" s="5" t="inlineStr">
        <is>
          <t>4627 ROBIN HASSAN - COBRANZAS</t>
        </is>
      </c>
    </row>
    <row r="157">
      <c r="A157" s="5" t="inlineStr">
        <is>
          <t>CCAJ-PN62/14/2023</t>
        </is>
      </c>
      <c r="B157" s="6" t="n">
        <v>44943.68062197917</v>
      </c>
      <c r="C157" s="5" t="inlineStr">
        <is>
          <t>4627 ROBIN HASSAN - CAJA</t>
        </is>
      </c>
      <c r="D157" s="7" t="n"/>
      <c r="E157" s="8" t="n"/>
      <c r="F157" s="9" t="n">
        <v>3842</v>
      </c>
      <c r="I157" s="10" t="inlineStr">
        <is>
          <t>EFECTIVO</t>
        </is>
      </c>
      <c r="J157" s="5" t="inlineStr">
        <is>
          <t>4802 BENJAMIN QUISBERTH - T01</t>
        </is>
      </c>
    </row>
    <row r="158">
      <c r="A158" s="11" t="inlineStr">
        <is>
          <t>SAP</t>
        </is>
      </c>
      <c r="B158" s="3" t="n"/>
      <c r="C158" s="3" t="n"/>
      <c r="D158" s="7" t="n"/>
      <c r="E158" s="8" t="n"/>
      <c r="F158" s="37">
        <f>SUM(F156:G157)</f>
        <v/>
      </c>
      <c r="G158" s="9" t="n"/>
      <c r="I158" s="10" t="n"/>
      <c r="J158" s="5" t="n"/>
    </row>
    <row r="159" ht="15.75" customHeight="1">
      <c r="A159" s="13" t="inlineStr">
        <is>
          <t>FECHA</t>
        </is>
      </c>
      <c r="B159" s="13" t="inlineStr">
        <is>
          <t>CIERRE DE CAJA</t>
        </is>
      </c>
      <c r="C159" s="13" t="inlineStr">
        <is>
          <t>IMPORTE</t>
        </is>
      </c>
      <c r="D159" s="14" t="n">
        <v>112617030</v>
      </c>
      <c r="E159" s="8" t="n"/>
      <c r="G159" s="9" t="n"/>
      <c r="I159" s="10" t="n"/>
      <c r="J159" s="5" t="n"/>
    </row>
    <row r="160">
      <c r="A160" s="5" t="n"/>
      <c r="B160" s="6" t="n"/>
      <c r="C160" s="5" t="n"/>
      <c r="D160" s="7" t="n"/>
      <c r="E160" s="8" t="n"/>
      <c r="G160" s="9" t="n"/>
      <c r="I160" s="10" t="n"/>
      <c r="J160" s="5" t="n"/>
    </row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18/01/2022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98" t="inlineStr">
        <is>
          <t>Cierre Caja</t>
        </is>
      </c>
      <c r="B164" s="98" t="inlineStr">
        <is>
          <t>Fecha</t>
        </is>
      </c>
      <c r="C164" s="98" t="inlineStr">
        <is>
          <t>Cajero</t>
        </is>
      </c>
      <c r="D164" s="98" t="inlineStr">
        <is>
          <t>Nro Voucher</t>
        </is>
      </c>
      <c r="E164" s="98" t="inlineStr">
        <is>
          <t>Nro Cuenta</t>
        </is>
      </c>
      <c r="F164" s="98" t="inlineStr">
        <is>
          <t>Tipo Ingreso</t>
        </is>
      </c>
      <c r="G164" s="99" t="n"/>
      <c r="H164" s="100" t="n"/>
      <c r="I164" s="98" t="inlineStr">
        <is>
          <t>TIPO DE INGRESO</t>
        </is>
      </c>
      <c r="J164" s="98" t="inlineStr">
        <is>
          <t>Cobrador</t>
        </is>
      </c>
    </row>
    <row r="165">
      <c r="A165" s="101" t="n"/>
      <c r="B165" s="101" t="n"/>
      <c r="C165" s="101" t="n"/>
      <c r="D165" s="101" t="n"/>
      <c r="E165" s="101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101" t="n"/>
      <c r="J165" s="101" t="n"/>
    </row>
    <row r="166">
      <c r="A166" s="5" t="inlineStr">
        <is>
          <t>CCAJ-PN62/15/2023</t>
        </is>
      </c>
      <c r="B166" s="6" t="n">
        <v>44944.69231565972</v>
      </c>
      <c r="C166" s="5" t="inlineStr">
        <is>
          <t>4627 ROBIN HASSAN - CAJA</t>
        </is>
      </c>
      <c r="D166" s="7" t="n"/>
      <c r="E166" s="8" t="n"/>
      <c r="F166" s="9" t="n">
        <v>1296.7</v>
      </c>
      <c r="I166" s="10" t="inlineStr">
        <is>
          <t>EFECTIVO</t>
        </is>
      </c>
      <c r="J166" s="5" t="inlineStr">
        <is>
          <t>4627 ROBIN HASSAN - COBRANZAS</t>
        </is>
      </c>
    </row>
    <row r="167">
      <c r="A167" s="5" t="inlineStr">
        <is>
          <t>CCAJ-PN62/15/2023</t>
        </is>
      </c>
      <c r="B167" s="6" t="n">
        <v>44944.69231565972</v>
      </c>
      <c r="C167" s="5" t="inlineStr">
        <is>
          <t>4627 ROBIN HASSAN - CAJA</t>
        </is>
      </c>
      <c r="D167" s="7" t="n"/>
      <c r="E167" s="8" t="n"/>
      <c r="F167" s="9" t="n">
        <v>2849.6</v>
      </c>
      <c r="I167" s="10" t="inlineStr">
        <is>
          <t>EFECTIVO</t>
        </is>
      </c>
      <c r="J167" s="5" t="inlineStr">
        <is>
          <t>4802 BENJAMIN QUISBERTH - T01</t>
        </is>
      </c>
    </row>
    <row r="168">
      <c r="A168" s="11" t="inlineStr">
        <is>
          <t>SAP</t>
        </is>
      </c>
      <c r="B168" s="3" t="n"/>
      <c r="C168" s="3" t="n"/>
      <c r="D168" s="7" t="n"/>
      <c r="E168" s="8" t="n"/>
      <c r="F168" s="54">
        <f>SUM(F166:G167)</f>
        <v/>
      </c>
      <c r="I168" s="10" t="n"/>
      <c r="J168" s="5" t="n"/>
    </row>
    <row r="169" ht="15.75" customHeight="1">
      <c r="A169" s="13" t="inlineStr">
        <is>
          <t>FECHA</t>
        </is>
      </c>
      <c r="B169" s="13" t="inlineStr">
        <is>
          <t>CIERRE DE CAJA</t>
        </is>
      </c>
      <c r="C169" s="13" t="inlineStr">
        <is>
          <t>IMPORTE</t>
        </is>
      </c>
      <c r="D169" s="14" t="n">
        <v>112624821</v>
      </c>
      <c r="E169" s="8" t="n"/>
      <c r="F169" s="9" t="n"/>
      <c r="I169" s="10" t="n"/>
      <c r="J169" s="5" t="n"/>
    </row>
    <row r="170">
      <c r="A170" s="5" t="n"/>
      <c r="B170" s="6" t="n"/>
      <c r="C170" s="5" t="n"/>
      <c r="D170" s="7" t="n"/>
      <c r="E170" s="8" t="n"/>
      <c r="F170" s="9" t="n"/>
      <c r="I170" s="10" t="n"/>
      <c r="J170" s="5" t="n"/>
    </row>
    <row r="172">
      <c r="A172" s="1" t="inlineStr">
        <is>
          <t>Cierre Caja</t>
        </is>
      </c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3" t="inlineStr">
        <is>
          <t>Del 19/01/2022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98" t="inlineStr">
        <is>
          <t>Cierre Caja</t>
        </is>
      </c>
      <c r="B174" s="98" t="inlineStr">
        <is>
          <t>Fecha</t>
        </is>
      </c>
      <c r="C174" s="98" t="inlineStr">
        <is>
          <t>Cajero</t>
        </is>
      </c>
      <c r="D174" s="98" t="inlineStr">
        <is>
          <t>Nro Voucher</t>
        </is>
      </c>
      <c r="E174" s="98" t="inlineStr">
        <is>
          <t>Nro Cuenta</t>
        </is>
      </c>
      <c r="F174" s="98" t="inlineStr">
        <is>
          <t>Tipo Ingreso</t>
        </is>
      </c>
      <c r="G174" s="99" t="n"/>
      <c r="H174" s="100" t="n"/>
      <c r="I174" s="98" t="inlineStr">
        <is>
          <t>TIPO DE INGRESO</t>
        </is>
      </c>
      <c r="J174" s="98" t="inlineStr">
        <is>
          <t>Cobrador</t>
        </is>
      </c>
    </row>
    <row r="175">
      <c r="A175" s="101" t="n"/>
      <c r="B175" s="101" t="n"/>
      <c r="C175" s="101" t="n"/>
      <c r="D175" s="101" t="n"/>
      <c r="E175" s="101" t="n"/>
      <c r="F175" s="4" t="inlineStr">
        <is>
          <t>EFECTIVO</t>
        </is>
      </c>
      <c r="G175" s="4" t="inlineStr">
        <is>
          <t>CHEQUE</t>
        </is>
      </c>
      <c r="H175" s="4" t="inlineStr">
        <is>
          <t>TRANSFERENCIA</t>
        </is>
      </c>
      <c r="I175" s="101" t="n"/>
      <c r="J175" s="101" t="n"/>
    </row>
    <row r="176">
      <c r="A176" s="5" t="inlineStr">
        <is>
          <t>CCAJ-PN62/16/2023</t>
        </is>
      </c>
      <c r="B176" s="6" t="n">
        <v>44945.7132409375</v>
      </c>
      <c r="C176" s="5" t="inlineStr">
        <is>
          <t>4627 ROBIN HASSAN - CAJA</t>
        </is>
      </c>
      <c r="D176" s="7" t="n">
        <v>19012023</v>
      </c>
      <c r="E176" s="8" t="inlineStr">
        <is>
          <t>BISA-100070111</t>
        </is>
      </c>
      <c r="H176" s="9" t="n">
        <v>202</v>
      </c>
      <c r="I176" s="5" t="inlineStr">
        <is>
          <t>DEPÓSITO BANCARIO</t>
        </is>
      </c>
      <c r="J176" s="5" t="inlineStr">
        <is>
          <t>4802 BENJAMIN QUISBERTH - T01</t>
        </is>
      </c>
    </row>
    <row r="177">
      <c r="A177" s="5" t="inlineStr">
        <is>
          <t>CCAJ-PN62/16/2023</t>
        </is>
      </c>
      <c r="B177" s="6" t="n">
        <v>44945.7132409375</v>
      </c>
      <c r="C177" s="5" t="inlineStr">
        <is>
          <t>4627 ROBIN HASSAN - CAJA</t>
        </is>
      </c>
      <c r="D177" s="7" t="n"/>
      <c r="E177" s="8" t="n"/>
      <c r="F177" s="9" t="n">
        <v>1540.7</v>
      </c>
      <c r="I177" s="10" t="inlineStr">
        <is>
          <t>EFECTIVO</t>
        </is>
      </c>
      <c r="J177" s="5" t="inlineStr">
        <is>
          <t>4627 ROBIN HASSAN - COBRANZAS</t>
        </is>
      </c>
    </row>
    <row r="178">
      <c r="A178" s="5" t="inlineStr">
        <is>
          <t>CCAJ-PN62/16/2023</t>
        </is>
      </c>
      <c r="B178" s="6" t="n">
        <v>44945.7132409375</v>
      </c>
      <c r="C178" s="5" t="inlineStr">
        <is>
          <t>4627 ROBIN HASSAN - CAJA</t>
        </is>
      </c>
      <c r="D178" s="7" t="n"/>
      <c r="E178" s="8" t="n"/>
      <c r="F178" s="9" t="n">
        <v>6008</v>
      </c>
      <c r="I178" s="10" t="inlineStr">
        <is>
          <t>EFECTIVO</t>
        </is>
      </c>
      <c r="J178" s="5" t="inlineStr">
        <is>
          <t>4802 BENJAMIN QUISBERTH - T01</t>
        </is>
      </c>
    </row>
    <row r="179">
      <c r="A179" s="11" t="inlineStr">
        <is>
          <t>SAP</t>
        </is>
      </c>
      <c r="B179" s="3" t="n"/>
      <c r="C179" s="3" t="n"/>
      <c r="D179" s="7" t="n"/>
      <c r="E179" s="8" t="n"/>
      <c r="F179" s="54">
        <f>SUM(F176:G178)</f>
        <v/>
      </c>
      <c r="H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14" t="n">
        <v>112636369</v>
      </c>
      <c r="E180" s="8" t="n"/>
      <c r="H180" s="9" t="n"/>
      <c r="I180" s="10" t="n"/>
      <c r="J180" s="5" t="n"/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20/01/2023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8" t="inlineStr">
        <is>
          <t>Cierre Caja</t>
        </is>
      </c>
      <c r="B185" s="98" t="inlineStr">
        <is>
          <t>Fecha</t>
        </is>
      </c>
      <c r="C185" s="98" t="inlineStr">
        <is>
          <t>Cajero</t>
        </is>
      </c>
      <c r="D185" s="98" t="inlineStr">
        <is>
          <t>Nro Voucher</t>
        </is>
      </c>
      <c r="E185" s="98" t="inlineStr">
        <is>
          <t>Nro Cuenta</t>
        </is>
      </c>
      <c r="F185" s="98" t="inlineStr">
        <is>
          <t>Tipo Ingreso</t>
        </is>
      </c>
      <c r="G185" s="99" t="n"/>
      <c r="H185" s="100" t="n"/>
      <c r="I185" s="98" t="inlineStr">
        <is>
          <t>TIPO DE INGRESO</t>
        </is>
      </c>
      <c r="J185" s="98" t="inlineStr">
        <is>
          <t>Cobrador</t>
        </is>
      </c>
    </row>
    <row r="186">
      <c r="A186" s="101" t="n"/>
      <c r="B186" s="101" t="n"/>
      <c r="C186" s="101" t="n"/>
      <c r="D186" s="101" t="n"/>
      <c r="E186" s="101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101" t="n"/>
      <c r="J186" s="101" t="n"/>
    </row>
    <row r="187">
      <c r="A187" s="5" t="inlineStr">
        <is>
          <t>CCAJ-PN62/17/2023</t>
        </is>
      </c>
      <c r="B187" s="6" t="n">
        <v>44946.69496822917</v>
      </c>
      <c r="C187" s="5" t="inlineStr">
        <is>
          <t>4627 ROBIN HASSAN - CAJA</t>
        </is>
      </c>
      <c r="D187" s="7" t="n"/>
      <c r="E187" s="8" t="n"/>
      <c r="F187" s="9" t="n">
        <v>3118.1</v>
      </c>
      <c r="I187" s="10" t="inlineStr">
        <is>
          <t>EFECTIVO</t>
        </is>
      </c>
      <c r="J187" s="5" t="inlineStr">
        <is>
          <t>4802 BENJAMIN QUISBERTH - T01</t>
        </is>
      </c>
    </row>
    <row r="188">
      <c r="A188" s="11" t="inlineStr">
        <is>
          <t>SAP</t>
        </is>
      </c>
      <c r="B188" s="3" t="n"/>
      <c r="C188" s="3" t="n"/>
      <c r="D188" s="10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14" t="n">
        <v>112636370</v>
      </c>
      <c r="E189" s="8" t="n"/>
      <c r="H189" s="9" t="n"/>
      <c r="I189" s="10" t="n"/>
      <c r="J189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21/01/2023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8" t="inlineStr">
        <is>
          <t>Cierre Caja</t>
        </is>
      </c>
      <c r="B194" s="98" t="inlineStr">
        <is>
          <t>Fecha</t>
        </is>
      </c>
      <c r="C194" s="98" t="inlineStr">
        <is>
          <t>Cajero</t>
        </is>
      </c>
      <c r="D194" s="98" t="inlineStr">
        <is>
          <t>Nro Voucher</t>
        </is>
      </c>
      <c r="E194" s="98" t="inlineStr">
        <is>
          <t>Nro Cuenta</t>
        </is>
      </c>
      <c r="F194" s="98" t="inlineStr">
        <is>
          <t>Tipo Ingreso</t>
        </is>
      </c>
      <c r="G194" s="99" t="n"/>
      <c r="H194" s="100" t="n"/>
      <c r="I194" s="98" t="inlineStr">
        <is>
          <t>TIPO DE INGRESO</t>
        </is>
      </c>
      <c r="J194" s="98" t="inlineStr">
        <is>
          <t>Cobrador</t>
        </is>
      </c>
    </row>
    <row r="195">
      <c r="A195" s="101" t="n"/>
      <c r="B195" s="101" t="n"/>
      <c r="C195" s="101" t="n"/>
      <c r="D195" s="101" t="n"/>
      <c r="E195" s="101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101" t="n"/>
      <c r="J195" s="101" t="n"/>
    </row>
    <row r="196">
      <c r="A196" s="40" t="inlineStr">
        <is>
          <t>NO HUBO CIERRES DE CAJA, SABADO</t>
        </is>
      </c>
      <c r="B196" s="41" t="n"/>
      <c r="C196" s="42" t="n"/>
      <c r="D196" s="7" t="n"/>
      <c r="E196" s="8" t="n"/>
      <c r="F196" s="9" t="n"/>
      <c r="I196" s="10" t="n"/>
      <c r="J196" s="8" t="n"/>
    </row>
    <row r="197">
      <c r="A197" s="11" t="inlineStr">
        <is>
          <t>SAP</t>
        </is>
      </c>
      <c r="B197" s="3" t="n"/>
      <c r="C197" s="3" t="n"/>
      <c r="D197" s="10" t="n"/>
      <c r="E197" s="8" t="n"/>
      <c r="H197" s="9" t="n"/>
      <c r="I197" s="10" t="n"/>
      <c r="J197" s="5" t="n"/>
    </row>
    <row r="198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10" t="n"/>
      <c r="E198" s="8" t="n"/>
      <c r="H198" s="9" t="n"/>
      <c r="I198" s="10" t="n"/>
      <c r="J198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23/01/2023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8" t="inlineStr">
        <is>
          <t>Cierre Caja</t>
        </is>
      </c>
      <c r="B203" s="98" t="inlineStr">
        <is>
          <t>Fecha</t>
        </is>
      </c>
      <c r="C203" s="98" t="inlineStr">
        <is>
          <t>Cajero</t>
        </is>
      </c>
      <c r="D203" s="98" t="inlineStr">
        <is>
          <t>Nro Voucher</t>
        </is>
      </c>
      <c r="E203" s="98" t="inlineStr">
        <is>
          <t>Nro Cuenta</t>
        </is>
      </c>
      <c r="F203" s="98" t="inlineStr">
        <is>
          <t>Tipo Ingreso</t>
        </is>
      </c>
      <c r="G203" s="99" t="n"/>
      <c r="H203" s="100" t="n"/>
      <c r="I203" s="98" t="inlineStr">
        <is>
          <t>TIPO DE INGRESO</t>
        </is>
      </c>
      <c r="J203" s="98" t="inlineStr">
        <is>
          <t>Cobrador</t>
        </is>
      </c>
    </row>
    <row r="204">
      <c r="A204" s="101" t="n"/>
      <c r="B204" s="101" t="n"/>
      <c r="C204" s="101" t="n"/>
      <c r="D204" s="101" t="n"/>
      <c r="E204" s="101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101" t="n"/>
      <c r="J204" s="101" t="n"/>
    </row>
    <row r="205">
      <c r="A205" s="40" t="inlineStr">
        <is>
          <t>NO HUBO CIERRES DE CAJA DEBIDO A FERIADO NACIONAL POR EL DIA DEL ESTADO PLURINACIONAL</t>
        </is>
      </c>
      <c r="B205" s="41" t="n"/>
      <c r="C205" s="42" t="n"/>
      <c r="D205" s="70" t="n"/>
      <c r="E205" s="71" t="n"/>
      <c r="F205" s="9" t="n"/>
      <c r="I205" s="10" t="n"/>
      <c r="J205" s="5" t="n"/>
    </row>
    <row r="206">
      <c r="A206" s="11" t="inlineStr">
        <is>
          <t>SAP</t>
        </is>
      </c>
      <c r="B206" s="3" t="n"/>
      <c r="C206" s="3" t="n"/>
      <c r="D206" s="7" t="n"/>
      <c r="E206" s="8" t="n"/>
      <c r="H206" s="9" t="n"/>
      <c r="I206" s="10" t="n"/>
      <c r="J206" s="5" t="n"/>
    </row>
    <row r="207" ht="15.75" customHeight="1">
      <c r="A207" s="13" t="inlineStr">
        <is>
          <t>FECHA</t>
        </is>
      </c>
      <c r="B207" s="13" t="inlineStr">
        <is>
          <t>CIERRE DE CAJA</t>
        </is>
      </c>
      <c r="C207" s="13" t="inlineStr">
        <is>
          <t>IMPORTE</t>
        </is>
      </c>
      <c r="D207" s="28" t="n"/>
      <c r="E207" s="14" t="n"/>
      <c r="H207" s="9" t="n"/>
      <c r="I207" s="10" t="n"/>
      <c r="J207" s="5" t="n"/>
    </row>
    <row r="210">
      <c r="A210" s="1" t="inlineStr">
        <is>
          <t>Cierre Caja</t>
        </is>
      </c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3" t="inlineStr">
        <is>
          <t>Del 24/01/2023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98" t="inlineStr">
        <is>
          <t>Cierre Caja</t>
        </is>
      </c>
      <c r="B212" s="98" t="inlineStr">
        <is>
          <t>Fecha</t>
        </is>
      </c>
      <c r="C212" s="98" t="inlineStr">
        <is>
          <t>Cajero</t>
        </is>
      </c>
      <c r="D212" s="98" t="inlineStr">
        <is>
          <t>Nro Voucher</t>
        </is>
      </c>
      <c r="E212" s="98" t="inlineStr">
        <is>
          <t>Nro Cuenta</t>
        </is>
      </c>
      <c r="F212" s="98" t="inlineStr">
        <is>
          <t>Tipo Ingreso</t>
        </is>
      </c>
      <c r="G212" s="99" t="n"/>
      <c r="H212" s="100" t="n"/>
      <c r="I212" s="98" t="inlineStr">
        <is>
          <t>TIPO DE INGRESO</t>
        </is>
      </c>
      <c r="J212" s="98" t="inlineStr">
        <is>
          <t>Cobrador</t>
        </is>
      </c>
    </row>
    <row r="213">
      <c r="A213" s="101" t="n"/>
      <c r="B213" s="101" t="n"/>
      <c r="C213" s="101" t="n"/>
      <c r="D213" s="101" t="n"/>
      <c r="E213" s="101" t="n"/>
      <c r="F213" s="4" t="inlineStr">
        <is>
          <t>EFECTIVO</t>
        </is>
      </c>
      <c r="G213" s="4" t="inlineStr">
        <is>
          <t>CHEQUE</t>
        </is>
      </c>
      <c r="H213" s="4" t="inlineStr">
        <is>
          <t>TRANSFERENCIA</t>
        </is>
      </c>
      <c r="I213" s="101" t="n"/>
      <c r="J213" s="101" t="n"/>
    </row>
    <row r="214">
      <c r="A214" s="5" t="inlineStr">
        <is>
          <t>CCAJ-PN62/18/2023</t>
        </is>
      </c>
      <c r="B214" s="6" t="n">
        <v>44950.33934168982</v>
      </c>
      <c r="C214" s="5" t="inlineStr">
        <is>
          <t>4627 ROBIN HASSAN - CAJA</t>
        </is>
      </c>
      <c r="D214" s="10" t="n"/>
      <c r="E214" s="8" t="n"/>
      <c r="F214" s="9" t="n">
        <v>5553.7</v>
      </c>
      <c r="I214" s="10" t="inlineStr">
        <is>
          <t>EFECTIVO</t>
        </is>
      </c>
      <c r="J214" s="5" t="inlineStr">
        <is>
          <t>4627 ROBIN HASSAN - COBRANZAS</t>
        </is>
      </c>
    </row>
    <row r="215">
      <c r="A215" s="11" t="inlineStr">
        <is>
          <t>SAP</t>
        </is>
      </c>
      <c r="B215" s="3" t="n"/>
      <c r="C215" s="3" t="n"/>
      <c r="D215" s="7" t="n"/>
      <c r="E215" s="8" t="n"/>
      <c r="H215" s="9" t="n"/>
      <c r="I215" s="10" t="n"/>
      <c r="J215" s="5" t="n"/>
    </row>
    <row r="216" ht="15.75" customHeight="1">
      <c r="A216" s="13" t="inlineStr">
        <is>
          <t>FECHA</t>
        </is>
      </c>
      <c r="B216" s="13" t="inlineStr">
        <is>
          <t>CIERRE DE CAJA</t>
        </is>
      </c>
      <c r="C216" s="13" t="inlineStr">
        <is>
          <t>IMPORTE</t>
        </is>
      </c>
      <c r="D216" s="14" t="n">
        <v>112644464</v>
      </c>
      <c r="E216" s="8" t="n"/>
      <c r="H216" s="9" t="n"/>
      <c r="I216" s="10" t="n"/>
      <c r="J216" s="5" t="n"/>
    </row>
    <row r="217">
      <c r="A217" s="5" t="n"/>
      <c r="B217" s="6" t="n"/>
      <c r="C217" s="5" t="n"/>
      <c r="D217" s="7" t="n"/>
      <c r="E217" s="8" t="n"/>
      <c r="H217" s="9" t="n"/>
      <c r="I217" s="10" t="n"/>
      <c r="J217" s="5" t="n"/>
    </row>
    <row r="218">
      <c r="A218" s="5" t="n"/>
      <c r="B218" s="6" t="n"/>
      <c r="C218" s="5" t="n"/>
      <c r="D218" s="7" t="n"/>
      <c r="E218" s="8" t="n"/>
      <c r="H218" s="9" t="n"/>
      <c r="I218" s="10" t="n"/>
      <c r="J218" s="5" t="n"/>
    </row>
    <row r="219">
      <c r="A219" s="5" t="inlineStr">
        <is>
          <t>CCAJ-PN62/19/2023</t>
        </is>
      </c>
      <c r="B219" s="6" t="n">
        <v>44950.67861640047</v>
      </c>
      <c r="C219" s="5" t="inlineStr">
        <is>
          <t>4627 ROBIN HASSAN - CAJA</t>
        </is>
      </c>
      <c r="D219" s="7" t="n"/>
      <c r="E219" s="8" t="n"/>
      <c r="F219" s="9" t="n">
        <v>6109.5</v>
      </c>
      <c r="I219" s="10" t="inlineStr">
        <is>
          <t>EFECTIVO</t>
        </is>
      </c>
      <c r="J219" s="5" t="inlineStr">
        <is>
          <t>4802 BENJAMIN QUISBERTH - T01</t>
        </is>
      </c>
    </row>
    <row r="220">
      <c r="A220" s="11" t="inlineStr">
        <is>
          <t>SAP</t>
        </is>
      </c>
      <c r="B220" s="3" t="n"/>
      <c r="C220" s="3" t="n"/>
      <c r="D220" s="7" t="n"/>
      <c r="E220" s="8" t="n"/>
      <c r="H220" s="9" t="n"/>
      <c r="I220" s="10" t="n"/>
      <c r="J220" s="5" t="n"/>
    </row>
    <row r="221" ht="15.75" customHeight="1">
      <c r="A221" s="13" t="inlineStr">
        <is>
          <t>FECHA</t>
        </is>
      </c>
      <c r="B221" s="13" t="inlineStr">
        <is>
          <t>CIERRE DE CAJA</t>
        </is>
      </c>
      <c r="C221" s="13" t="inlineStr">
        <is>
          <t>IMPORTE</t>
        </is>
      </c>
      <c r="D221" s="14" t="n">
        <v>112651383</v>
      </c>
      <c r="E221" s="8" t="n"/>
      <c r="H221" s="9" t="n"/>
      <c r="I221" s="10" t="n"/>
      <c r="J221" s="5" t="n"/>
    </row>
    <row r="224">
      <c r="A224" s="1" t="inlineStr">
        <is>
          <t>Cierre Caja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3" t="inlineStr">
        <is>
          <t>Del 25/01/2023</t>
        </is>
      </c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98" t="inlineStr">
        <is>
          <t>Cierre Caja</t>
        </is>
      </c>
      <c r="B226" s="98" t="inlineStr">
        <is>
          <t>Fecha</t>
        </is>
      </c>
      <c r="C226" s="98" t="inlineStr">
        <is>
          <t>Cajero</t>
        </is>
      </c>
      <c r="D226" s="98" t="inlineStr">
        <is>
          <t>Nro Voucher</t>
        </is>
      </c>
      <c r="E226" s="98" t="inlineStr">
        <is>
          <t>Nro Cuenta</t>
        </is>
      </c>
      <c r="F226" s="98" t="inlineStr">
        <is>
          <t>Tipo Ingreso</t>
        </is>
      </c>
      <c r="G226" s="99" t="n"/>
      <c r="H226" s="100" t="n"/>
      <c r="I226" s="98" t="inlineStr">
        <is>
          <t>TIPO DE INGRESO</t>
        </is>
      </c>
      <c r="J226" s="98" t="inlineStr">
        <is>
          <t>Cobrador</t>
        </is>
      </c>
    </row>
    <row r="227">
      <c r="A227" s="101" t="n"/>
      <c r="B227" s="101" t="n"/>
      <c r="C227" s="101" t="n"/>
      <c r="D227" s="101" t="n"/>
      <c r="E227" s="101" t="n"/>
      <c r="F227" s="4" t="inlineStr">
        <is>
          <t>EFECTIVO</t>
        </is>
      </c>
      <c r="G227" s="4" t="inlineStr">
        <is>
          <t>CHEQUE</t>
        </is>
      </c>
      <c r="H227" s="4" t="inlineStr">
        <is>
          <t>TRANSFERENCIA</t>
        </is>
      </c>
      <c r="I227" s="101" t="n"/>
      <c r="J227" s="101" t="n"/>
    </row>
    <row r="228">
      <c r="A228" s="5" t="inlineStr">
        <is>
          <t>CCAJ-PN62/20/2023</t>
        </is>
      </c>
      <c r="B228" s="6" t="n">
        <v>44951.75654023148</v>
      </c>
      <c r="C228" s="5" t="inlineStr">
        <is>
          <t>4627 ROBIN HASSAN - CAJA</t>
        </is>
      </c>
      <c r="D228" s="7" t="n"/>
      <c r="E228" s="8" t="n"/>
      <c r="F228" s="9" t="n">
        <v>29478.9</v>
      </c>
      <c r="I228" s="10" t="inlineStr">
        <is>
          <t>EFECTIVO</t>
        </is>
      </c>
      <c r="J228" s="5" t="inlineStr">
        <is>
          <t>4627 ROBIN HASSAN - COBRANZAS</t>
        </is>
      </c>
    </row>
    <row r="229">
      <c r="A229" s="5" t="inlineStr">
        <is>
          <t>CCAJ-PN62/20/2023</t>
        </is>
      </c>
      <c r="B229" s="6" t="n">
        <v>44951.75654023148</v>
      </c>
      <c r="C229" s="5" t="inlineStr">
        <is>
          <t>4627 ROBIN HASSAN - CAJA</t>
        </is>
      </c>
      <c r="D229" s="7" t="n"/>
      <c r="E229" s="8" t="n"/>
      <c r="F229" s="9" t="n">
        <v>2673.5</v>
      </c>
      <c r="I229" s="10" t="inlineStr">
        <is>
          <t>EFECTIVO</t>
        </is>
      </c>
      <c r="J229" s="5" t="inlineStr">
        <is>
          <t>4802 BENJAMIN QUISBERTH - T01</t>
        </is>
      </c>
    </row>
    <row r="230">
      <c r="A230" s="11" t="inlineStr">
        <is>
          <t>SAP</t>
        </is>
      </c>
      <c r="B230" s="3" t="n"/>
      <c r="C230" s="3" t="n"/>
      <c r="D230" s="7" t="n"/>
      <c r="E230" s="8" t="n"/>
      <c r="F230" s="37">
        <f>SUM(F228:G229)</f>
        <v/>
      </c>
      <c r="H230" s="9" t="n"/>
      <c r="I230" s="10" t="n"/>
      <c r="J230" s="5" t="n"/>
    </row>
    <row r="231" ht="15.75" customHeight="1">
      <c r="A231" s="13" t="inlineStr">
        <is>
          <t>FECHA</t>
        </is>
      </c>
      <c r="B231" s="13" t="inlineStr">
        <is>
          <t>CIERRE DE CAJA</t>
        </is>
      </c>
      <c r="C231" s="13" t="inlineStr">
        <is>
          <t>IMPORTE</t>
        </is>
      </c>
      <c r="D231" s="14" t="n">
        <v>112672182</v>
      </c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4">
      <c r="A234" s="1" t="inlineStr">
        <is>
          <t>Cierre Caja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3" t="inlineStr">
        <is>
          <t>Del 26/01/2023</t>
        </is>
      </c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98" t="inlineStr">
        <is>
          <t>Cierre Caja</t>
        </is>
      </c>
      <c r="B236" s="98" t="inlineStr">
        <is>
          <t>Fecha</t>
        </is>
      </c>
      <c r="C236" s="98" t="inlineStr">
        <is>
          <t>Cajero</t>
        </is>
      </c>
      <c r="D236" s="98" t="inlineStr">
        <is>
          <t>Nro Voucher</t>
        </is>
      </c>
      <c r="E236" s="98" t="inlineStr">
        <is>
          <t>Nro Cuenta</t>
        </is>
      </c>
      <c r="F236" s="98" t="inlineStr">
        <is>
          <t>Tipo Ingreso</t>
        </is>
      </c>
      <c r="G236" s="99" t="n"/>
      <c r="H236" s="100" t="n"/>
      <c r="I236" s="98" t="inlineStr">
        <is>
          <t>TIPO DE INGRESO</t>
        </is>
      </c>
      <c r="J236" s="98" t="inlineStr">
        <is>
          <t>Cobrador</t>
        </is>
      </c>
    </row>
    <row r="237">
      <c r="A237" s="101" t="n"/>
      <c r="B237" s="101" t="n"/>
      <c r="C237" s="101" t="n"/>
      <c r="D237" s="101" t="n"/>
      <c r="E237" s="101" t="n"/>
      <c r="F237" s="4" t="inlineStr">
        <is>
          <t>EFECTIVO</t>
        </is>
      </c>
      <c r="G237" s="4" t="inlineStr">
        <is>
          <t>CHEQUE</t>
        </is>
      </c>
      <c r="H237" s="4" t="inlineStr">
        <is>
          <t>TRANSFERENCIA</t>
        </is>
      </c>
      <c r="I237" s="101" t="n"/>
      <c r="J237" s="101" t="n"/>
    </row>
    <row r="238">
      <c r="A238" s="5" t="inlineStr">
        <is>
          <t>CCAJ-PN62/21/2023</t>
        </is>
      </c>
      <c r="B238" s="6" t="n">
        <v>44952.7040705787</v>
      </c>
      <c r="C238" s="5" t="inlineStr">
        <is>
          <t>4627 ROBIN HASSAN - CAJA</t>
        </is>
      </c>
      <c r="D238" s="7" t="n"/>
      <c r="E238" s="8" t="n"/>
      <c r="F238" s="9" t="n">
        <v>9036.1</v>
      </c>
      <c r="I238" s="10" t="inlineStr">
        <is>
          <t>EFECTIVO</t>
        </is>
      </c>
      <c r="J238" s="5" t="inlineStr">
        <is>
          <t>4627 ROBIN HASSAN - COBRANZAS</t>
        </is>
      </c>
    </row>
    <row r="239">
      <c r="A239" s="5" t="inlineStr">
        <is>
          <t>CCAJ-PN62/21/2023</t>
        </is>
      </c>
      <c r="B239" s="6" t="n">
        <v>44952.7040705787</v>
      </c>
      <c r="C239" s="5" t="inlineStr">
        <is>
          <t>4627 ROBIN HASSAN - CAJA</t>
        </is>
      </c>
      <c r="D239" s="7" t="n"/>
      <c r="E239" s="8" t="n"/>
      <c r="F239" s="9" t="n">
        <v>6507.5</v>
      </c>
      <c r="I239" s="10" t="inlineStr">
        <is>
          <t>EFECTIVO</t>
        </is>
      </c>
      <c r="J239" s="5" t="inlineStr">
        <is>
          <t>4802 BENJAMIN QUISBERTH - T01</t>
        </is>
      </c>
    </row>
    <row r="240">
      <c r="A240" s="11" t="inlineStr">
        <is>
          <t>SAP</t>
        </is>
      </c>
      <c r="B240" s="3" t="n"/>
      <c r="C240" s="3" t="n"/>
      <c r="D240" s="7" t="n"/>
      <c r="E240" s="8" t="n"/>
      <c r="F240" s="12">
        <f>SUM(F238:G239)</f>
        <v/>
      </c>
      <c r="H240" s="9" t="n"/>
      <c r="I240" s="10" t="n"/>
      <c r="J240" s="5" t="n"/>
    </row>
    <row r="241" ht="15.75" customHeight="1">
      <c r="A241" s="13" t="inlineStr">
        <is>
          <t>FECHA</t>
        </is>
      </c>
      <c r="B241" s="13" t="inlineStr">
        <is>
          <t>CIERRE DE CAJA</t>
        </is>
      </c>
      <c r="C241" s="13" t="inlineStr">
        <is>
          <t>IMPORTE</t>
        </is>
      </c>
      <c r="D241" s="14" t="n">
        <v>112672187</v>
      </c>
      <c r="E241" s="8" t="n"/>
      <c r="H241" s="9" t="n"/>
      <c r="I241" s="10" t="n"/>
      <c r="J241" s="5" t="n"/>
    </row>
    <row r="242">
      <c r="A242" s="5" t="n"/>
      <c r="B242" s="6" t="n"/>
      <c r="C242" s="5" t="n"/>
      <c r="D242" s="7" t="n"/>
      <c r="E242" s="8" t="n"/>
      <c r="H242" s="9" t="n"/>
      <c r="I242" s="10" t="n"/>
      <c r="J242" s="5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27/01/2023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98" t="inlineStr">
        <is>
          <t>Cierre Caja</t>
        </is>
      </c>
      <c r="B246" s="98" t="inlineStr">
        <is>
          <t>Fecha</t>
        </is>
      </c>
      <c r="C246" s="98" t="inlineStr">
        <is>
          <t>Cajero</t>
        </is>
      </c>
      <c r="D246" s="98" t="inlineStr">
        <is>
          <t>Nro Voucher</t>
        </is>
      </c>
      <c r="E246" s="98" t="inlineStr">
        <is>
          <t>Nro Cuenta</t>
        </is>
      </c>
      <c r="F246" s="98" t="inlineStr">
        <is>
          <t>Tipo Ingreso</t>
        </is>
      </c>
      <c r="G246" s="99" t="n"/>
      <c r="H246" s="100" t="n"/>
      <c r="I246" s="98" t="inlineStr">
        <is>
          <t>TIPO DE INGRESO</t>
        </is>
      </c>
      <c r="J246" s="98" t="inlineStr">
        <is>
          <t>Cobrador</t>
        </is>
      </c>
    </row>
    <row r="247">
      <c r="A247" s="101" t="n"/>
      <c r="B247" s="101" t="n"/>
      <c r="C247" s="101" t="n"/>
      <c r="D247" s="101" t="n"/>
      <c r="E247" s="101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101" t="n"/>
      <c r="J247" s="101" t="n"/>
    </row>
    <row r="248">
      <c r="A248" s="5" t="inlineStr">
        <is>
          <t>CCAJ-PN62/22/2023</t>
        </is>
      </c>
      <c r="B248" s="6" t="n">
        <v>44953.68689438658</v>
      </c>
      <c r="C248" s="5" t="inlineStr">
        <is>
          <t>4627 ROBIN HASSAN - CAJA</t>
        </is>
      </c>
      <c r="D248" s="7" t="n"/>
      <c r="E248" s="8" t="n"/>
      <c r="F248" s="9" t="n">
        <v>10994</v>
      </c>
      <c r="I248" s="10" t="inlineStr">
        <is>
          <t>EFECTIVO</t>
        </is>
      </c>
      <c r="J248" s="5" t="inlineStr">
        <is>
          <t>4627 ROBIN HASSAN - COBRANZAS</t>
        </is>
      </c>
    </row>
    <row r="249">
      <c r="A249" s="5" t="inlineStr">
        <is>
          <t>CCAJ-PN62/22/2023</t>
        </is>
      </c>
      <c r="B249" s="6" t="n">
        <v>44953.68689438658</v>
      </c>
      <c r="C249" s="5" t="inlineStr">
        <is>
          <t>4627 ROBIN HASSAN - CAJA</t>
        </is>
      </c>
      <c r="D249" s="7" t="n"/>
      <c r="E249" s="8" t="n"/>
      <c r="F249" s="9" t="n">
        <v>3816.1</v>
      </c>
      <c r="I249" s="10" t="inlineStr">
        <is>
          <t>EFECTIVO</t>
        </is>
      </c>
      <c r="J249" s="5" t="inlineStr">
        <is>
          <t>4802 BENJAMIN QUISBERTH - T01</t>
        </is>
      </c>
    </row>
    <row r="250">
      <c r="A250" s="11" t="inlineStr">
        <is>
          <t>SAP</t>
        </is>
      </c>
      <c r="B250" s="3" t="n"/>
      <c r="C250" s="3" t="n"/>
      <c r="D250" s="7" t="n"/>
      <c r="E250" s="8" t="n"/>
      <c r="F250" s="37">
        <f>SUM(F248:G249)</f>
        <v/>
      </c>
      <c r="H250" s="9" t="n"/>
      <c r="I250" s="5" t="n"/>
      <c r="J250" s="8" t="n"/>
    </row>
    <row r="251" ht="15.75" customHeight="1">
      <c r="A251" s="13" t="inlineStr">
        <is>
          <t>FECHA</t>
        </is>
      </c>
      <c r="B251" s="13" t="inlineStr">
        <is>
          <t>CIERRE DE CAJA</t>
        </is>
      </c>
      <c r="C251" s="13" t="inlineStr">
        <is>
          <t>IMPORTE</t>
        </is>
      </c>
      <c r="D251" s="14" t="n">
        <v>112672189</v>
      </c>
      <c r="E251" s="8" t="n"/>
      <c r="H251" s="9" t="n"/>
      <c r="I251" s="5" t="n"/>
      <c r="J251" s="8" t="n"/>
    </row>
    <row r="252">
      <c r="A252" s="5" t="n"/>
      <c r="B252" s="6" t="n"/>
      <c r="C252" s="5" t="n"/>
      <c r="D252" s="7" t="n"/>
      <c r="E252" s="8" t="n"/>
      <c r="H252" s="9" t="n"/>
      <c r="I252" s="5" t="n"/>
      <c r="J252" s="8" t="n"/>
    </row>
    <row r="253">
      <c r="A253" s="5" t="n"/>
      <c r="B253" s="6" t="n"/>
      <c r="C253" s="5" t="n"/>
      <c r="D253" s="7" t="n"/>
      <c r="E253" s="8" t="n"/>
      <c r="H253" s="9" t="n"/>
      <c r="I253" s="5" t="n"/>
      <c r="J253" s="8" t="n"/>
    </row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28/01/2023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98" t="inlineStr">
        <is>
          <t>Cierre Caja</t>
        </is>
      </c>
      <c r="B256" s="98" t="inlineStr">
        <is>
          <t>Fecha</t>
        </is>
      </c>
      <c r="C256" s="98" t="inlineStr">
        <is>
          <t>Cajero</t>
        </is>
      </c>
      <c r="D256" s="98" t="inlineStr">
        <is>
          <t>Nro Voucher</t>
        </is>
      </c>
      <c r="E256" s="98" t="inlineStr">
        <is>
          <t>Nro Cuenta</t>
        </is>
      </c>
      <c r="F256" s="98" t="inlineStr">
        <is>
          <t>Tipo Ingreso</t>
        </is>
      </c>
      <c r="G256" s="99" t="n"/>
      <c r="H256" s="100" t="n"/>
      <c r="I256" s="98" t="inlineStr">
        <is>
          <t>TIPO DE INGRESO</t>
        </is>
      </c>
      <c r="J256" s="98" t="inlineStr">
        <is>
          <t>Cobrador</t>
        </is>
      </c>
    </row>
    <row r="257">
      <c r="A257" s="101" t="n"/>
      <c r="B257" s="101" t="n"/>
      <c r="C257" s="101" t="n"/>
      <c r="D257" s="101" t="n"/>
      <c r="E257" s="101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101" t="n"/>
      <c r="J257" s="101" t="n"/>
    </row>
    <row r="258">
      <c r="A258" s="5" t="inlineStr">
        <is>
          <t>CCAJ-PN62/23/2023</t>
        </is>
      </c>
      <c r="B258" s="6" t="n">
        <v>44954.54932474537</v>
      </c>
      <c r="C258" s="5" t="inlineStr">
        <is>
          <t>4627 ROBIN HASSAN - CAJA</t>
        </is>
      </c>
      <c r="D258" s="7" t="n"/>
      <c r="E258" s="8" t="n"/>
      <c r="F258" s="9" t="n">
        <v>1576.6</v>
      </c>
      <c r="I258" s="10" t="inlineStr">
        <is>
          <t>EFECTIVO</t>
        </is>
      </c>
      <c r="J258" s="5" t="inlineStr">
        <is>
          <t xml:space="preserve">4802 BENJAMIN QUISBERTH - T01 </t>
        </is>
      </c>
    </row>
    <row r="259">
      <c r="A259" s="5" t="inlineStr">
        <is>
          <t>CCAJ-PN62/23/2023</t>
        </is>
      </c>
      <c r="B259" s="6" t="n">
        <v>44954.54932474537</v>
      </c>
      <c r="C259" s="5" t="inlineStr">
        <is>
          <t>4627 ROBIN HASSAN - CAJA</t>
        </is>
      </c>
      <c r="D259" s="7" t="n"/>
      <c r="E259" s="8" t="n"/>
      <c r="F259" s="9" t="n">
        <v>19524.1</v>
      </c>
      <c r="I259" s="10" t="inlineStr">
        <is>
          <t>EFECTIVO</t>
        </is>
      </c>
      <c r="J259" s="5" t="inlineStr">
        <is>
          <t>4627 ROBIN HASSAN - COBRANZAS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F260" s="37">
        <f>SUM(F258:G259)</f>
        <v/>
      </c>
      <c r="H260" s="9" t="n"/>
      <c r="I260" s="5" t="n"/>
      <c r="J260" s="8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14" t="n">
        <v>112681933</v>
      </c>
      <c r="E261" s="8" t="n"/>
      <c r="H261" s="9" t="n"/>
      <c r="I261" s="5" t="n"/>
      <c r="J261" s="8" t="n"/>
    </row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30/01/2023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8" t="inlineStr">
        <is>
          <t>Cierre Caja</t>
        </is>
      </c>
      <c r="B266" s="98" t="inlineStr">
        <is>
          <t>Fecha</t>
        </is>
      </c>
      <c r="C266" s="98" t="inlineStr">
        <is>
          <t>Cajero</t>
        </is>
      </c>
      <c r="D266" s="98" t="inlineStr">
        <is>
          <t>Nro Voucher</t>
        </is>
      </c>
      <c r="E266" s="98" t="inlineStr">
        <is>
          <t>Nro Cuenta</t>
        </is>
      </c>
      <c r="F266" s="98" t="inlineStr">
        <is>
          <t>Tipo Ingreso</t>
        </is>
      </c>
      <c r="G266" s="99" t="n"/>
      <c r="H266" s="100" t="n"/>
      <c r="I266" s="98" t="inlineStr">
        <is>
          <t>TIPO DE INGRESO</t>
        </is>
      </c>
      <c r="J266" s="98" t="inlineStr">
        <is>
          <t>Cobrador</t>
        </is>
      </c>
    </row>
    <row r="267">
      <c r="A267" s="101" t="n"/>
      <c r="B267" s="101" t="n"/>
      <c r="C267" s="101" t="n"/>
      <c r="D267" s="101" t="n"/>
      <c r="E267" s="101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101" t="n"/>
      <c r="J267" s="101" t="n"/>
    </row>
    <row r="268">
      <c r="A268" s="5" t="inlineStr">
        <is>
          <t>CCAJ-PN62/24/2023</t>
        </is>
      </c>
      <c r="B268" s="6" t="n">
        <v>44956.7092596412</v>
      </c>
      <c r="C268" s="5" t="inlineStr">
        <is>
          <t>4627 ROBIN HASSAN - CAJA</t>
        </is>
      </c>
      <c r="D268" s="7" t="n"/>
      <c r="E268" s="8" t="n"/>
      <c r="F268" s="9" t="n">
        <v>2451.2</v>
      </c>
      <c r="I268" s="10" t="inlineStr">
        <is>
          <t>EFECTIVO</t>
        </is>
      </c>
      <c r="J268" s="5" t="inlineStr">
        <is>
          <t>4802 BENJAMIN QUISBERTH - T01</t>
        </is>
      </c>
    </row>
    <row r="269">
      <c r="A269" s="11" t="inlineStr">
        <is>
          <t>SAP</t>
        </is>
      </c>
      <c r="B269" s="3" t="n"/>
      <c r="C269" s="3" t="n"/>
      <c r="D269" s="7" t="n"/>
      <c r="E269" s="8" t="n"/>
      <c r="G269" s="9" t="n"/>
      <c r="I269" s="10" t="n"/>
      <c r="J269" s="8" t="n"/>
    </row>
    <row r="270" ht="15.75" customHeight="1">
      <c r="A270" s="13" t="inlineStr">
        <is>
          <t>FECHA</t>
        </is>
      </c>
      <c r="B270" s="13" t="inlineStr">
        <is>
          <t>CIERRE DE CAJA</t>
        </is>
      </c>
      <c r="C270" s="13" t="inlineStr">
        <is>
          <t>IMPORTE</t>
        </is>
      </c>
      <c r="D270" s="14" t="n">
        <v>112691658</v>
      </c>
      <c r="E270" s="8" t="n"/>
      <c r="G270" s="9" t="n"/>
      <c r="I270" s="10" t="n"/>
      <c r="J270" s="8" t="n"/>
    </row>
    <row r="273">
      <c r="A273" s="1" t="inlineStr">
        <is>
          <t>Cierre Caja</t>
        </is>
      </c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3" t="inlineStr">
        <is>
          <t>Del 31/01/2023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98" t="inlineStr">
        <is>
          <t>Cierre Caja</t>
        </is>
      </c>
      <c r="B275" s="98" t="inlineStr">
        <is>
          <t>Fecha</t>
        </is>
      </c>
      <c r="C275" s="98" t="inlineStr">
        <is>
          <t>Cajero</t>
        </is>
      </c>
      <c r="D275" s="98" t="inlineStr">
        <is>
          <t>Nro Voucher</t>
        </is>
      </c>
      <c r="E275" s="98" t="inlineStr">
        <is>
          <t>Nro Cuenta</t>
        </is>
      </c>
      <c r="F275" s="98" t="inlineStr">
        <is>
          <t>Tipo Ingreso</t>
        </is>
      </c>
      <c r="G275" s="99" t="n"/>
      <c r="H275" s="100" t="n"/>
      <c r="I275" s="98" t="inlineStr">
        <is>
          <t>TIPO DE INGRESO</t>
        </is>
      </c>
      <c r="J275" s="98" t="inlineStr">
        <is>
          <t>Cobrador</t>
        </is>
      </c>
    </row>
    <row r="276">
      <c r="A276" s="101" t="n"/>
      <c r="B276" s="101" t="n"/>
      <c r="C276" s="101" t="n"/>
      <c r="D276" s="101" t="n"/>
      <c r="E276" s="101" t="n"/>
      <c r="F276" s="4" t="inlineStr">
        <is>
          <t>EFECTIVO</t>
        </is>
      </c>
      <c r="G276" s="4" t="inlineStr">
        <is>
          <t>CHEQUE</t>
        </is>
      </c>
      <c r="H276" s="4" t="inlineStr">
        <is>
          <t>TRANSFERENCIA</t>
        </is>
      </c>
      <c r="I276" s="101" t="n"/>
      <c r="J276" s="101" t="n"/>
    </row>
    <row r="277">
      <c r="A277" s="5" t="inlineStr">
        <is>
          <t>CCAJ-PN62/25/2023</t>
        </is>
      </c>
      <c r="B277" s="6" t="n">
        <v>44957.68591863426</v>
      </c>
      <c r="C277" s="5" t="inlineStr">
        <is>
          <t>4627 ROBIN HASSAN - CAJA</t>
        </is>
      </c>
      <c r="D277" s="10" t="n"/>
      <c r="E277" s="8" t="n"/>
      <c r="F277" s="9" t="n">
        <v>3769.3</v>
      </c>
      <c r="I277" s="10" t="inlineStr">
        <is>
          <t>EFECTIVO</t>
        </is>
      </c>
      <c r="J277" s="5" t="inlineStr">
        <is>
          <t>4802 BENJAMIN QUISBERTH - T01</t>
        </is>
      </c>
    </row>
    <row r="278">
      <c r="A278" s="11" t="inlineStr">
        <is>
          <t>SAP</t>
        </is>
      </c>
      <c r="B278" s="3" t="n"/>
      <c r="C278" s="3" t="n"/>
      <c r="D278" s="7" t="n"/>
      <c r="E278" s="8" t="n"/>
      <c r="G278" s="9" t="n"/>
      <c r="I278" s="10" t="n"/>
      <c r="J278" s="5" t="n"/>
    </row>
    <row r="279" ht="15.75" customHeight="1">
      <c r="A279" s="13" t="inlineStr">
        <is>
          <t>FECHA</t>
        </is>
      </c>
      <c r="B279" s="13" t="inlineStr">
        <is>
          <t>CIERRE DE CAJA</t>
        </is>
      </c>
      <c r="C279" s="13" t="inlineStr">
        <is>
          <t>IMPORTE</t>
        </is>
      </c>
      <c r="D279" s="14" t="n">
        <v>112693202</v>
      </c>
      <c r="E279" s="8" t="n"/>
      <c r="G279" s="9" t="n"/>
      <c r="I279" s="10" t="n"/>
      <c r="J279" s="5" t="n"/>
    </row>
    <row r="282">
      <c r="A282" s="1" t="inlineStr">
        <is>
          <t>Cierre Caja</t>
        </is>
      </c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3" t="inlineStr">
        <is>
          <t>Del 01/02/2023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98" t="inlineStr">
        <is>
          <t>Cierre Caja</t>
        </is>
      </c>
      <c r="B284" s="98" t="inlineStr">
        <is>
          <t>Fecha</t>
        </is>
      </c>
      <c r="C284" s="98" t="inlineStr">
        <is>
          <t>Cajero</t>
        </is>
      </c>
      <c r="D284" s="98" t="inlineStr">
        <is>
          <t>Nro Voucher</t>
        </is>
      </c>
      <c r="E284" s="98" t="inlineStr">
        <is>
          <t>Nro Cuenta</t>
        </is>
      </c>
      <c r="F284" s="98" t="inlineStr">
        <is>
          <t>Tipo Ingreso</t>
        </is>
      </c>
      <c r="G284" s="99" t="n"/>
      <c r="H284" s="100" t="n"/>
      <c r="I284" s="98" t="inlineStr">
        <is>
          <t>TIPO DE INGRESO</t>
        </is>
      </c>
      <c r="J284" s="98" t="inlineStr">
        <is>
          <t>Cobrador</t>
        </is>
      </c>
    </row>
    <row r="285">
      <c r="A285" s="101" t="n"/>
      <c r="B285" s="101" t="n"/>
      <c r="C285" s="101" t="n"/>
      <c r="D285" s="101" t="n"/>
      <c r="E285" s="101" t="n"/>
      <c r="F285" s="4" t="inlineStr">
        <is>
          <t>EFECTIVO</t>
        </is>
      </c>
      <c r="G285" s="4" t="inlineStr">
        <is>
          <t>CHEQUE</t>
        </is>
      </c>
      <c r="H285" s="4" t="inlineStr">
        <is>
          <t>TRANSFERENCIA</t>
        </is>
      </c>
      <c r="I285" s="101" t="n"/>
      <c r="J285" s="101" t="n"/>
    </row>
    <row r="286">
      <c r="A286" s="5" t="inlineStr">
        <is>
          <t>CCAJ-PN62/26/2023</t>
        </is>
      </c>
      <c r="B286" s="6" t="n">
        <v>44958.70351672453</v>
      </c>
      <c r="C286" s="5" t="inlineStr">
        <is>
          <t>4627 ROBIN HASSAN - CAJA</t>
        </is>
      </c>
      <c r="D286" s="10" t="n"/>
      <c r="E286" s="8" t="n"/>
      <c r="F286" s="9" t="n">
        <v>2003.5</v>
      </c>
      <c r="I286" s="10" t="inlineStr">
        <is>
          <t>EFECTIVO</t>
        </is>
      </c>
      <c r="J286" s="5" t="inlineStr">
        <is>
          <t>4802 BENJAMIN QUISBERTH - T01</t>
        </is>
      </c>
    </row>
    <row r="287">
      <c r="A287" s="11" t="inlineStr">
        <is>
          <t>SAP</t>
        </is>
      </c>
      <c r="B287" s="3" t="n"/>
      <c r="C287" s="3" t="n"/>
      <c r="D287" s="7" t="n"/>
      <c r="E287" s="8" t="n"/>
      <c r="H287" s="9" t="n"/>
      <c r="I287" s="10" t="n"/>
      <c r="J287" s="8" t="n"/>
    </row>
    <row r="288" ht="15.75" customHeight="1">
      <c r="A288" s="13" t="inlineStr">
        <is>
          <t>FECHA</t>
        </is>
      </c>
      <c r="B288" s="13" t="inlineStr">
        <is>
          <t>CIERRE DE CAJA</t>
        </is>
      </c>
      <c r="C288" s="13" t="inlineStr">
        <is>
          <t>IMPORTE</t>
        </is>
      </c>
      <c r="D288" s="14" t="n">
        <v>112695391</v>
      </c>
      <c r="E288" s="8" t="n"/>
      <c r="H288" s="9" t="n"/>
      <c r="I288" s="10" t="n"/>
      <c r="J288" s="8" t="n"/>
    </row>
    <row r="291">
      <c r="A291" s="1" t="inlineStr">
        <is>
          <t>Cierre Caja</t>
        </is>
      </c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3" t="inlineStr">
        <is>
          <t>Del 02/02/2023</t>
        </is>
      </c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98" t="inlineStr">
        <is>
          <t>Cierre Caja</t>
        </is>
      </c>
      <c r="B293" s="98" t="inlineStr">
        <is>
          <t>Fecha</t>
        </is>
      </c>
      <c r="C293" s="98" t="inlineStr">
        <is>
          <t>Cajero</t>
        </is>
      </c>
      <c r="D293" s="98" t="inlineStr">
        <is>
          <t>Nro Voucher</t>
        </is>
      </c>
      <c r="E293" s="98" t="inlineStr">
        <is>
          <t>Nro Cuenta</t>
        </is>
      </c>
      <c r="F293" s="98" t="inlineStr">
        <is>
          <t>Tipo Ingreso</t>
        </is>
      </c>
      <c r="G293" s="99" t="n"/>
      <c r="H293" s="100" t="n"/>
      <c r="I293" s="98" t="inlineStr">
        <is>
          <t>TIPO DE INGRESO</t>
        </is>
      </c>
      <c r="J293" s="98" t="inlineStr">
        <is>
          <t>Cobrador</t>
        </is>
      </c>
    </row>
    <row r="294">
      <c r="A294" s="101" t="n"/>
      <c r="B294" s="101" t="n"/>
      <c r="C294" s="101" t="n"/>
      <c r="D294" s="101" t="n"/>
      <c r="E294" s="101" t="n"/>
      <c r="F294" s="4" t="inlineStr">
        <is>
          <t>EFECTIVO</t>
        </is>
      </c>
      <c r="G294" s="4" t="inlineStr">
        <is>
          <t>CHEQUE</t>
        </is>
      </c>
      <c r="H294" s="4" t="inlineStr">
        <is>
          <t>TRANSFERENCIA</t>
        </is>
      </c>
      <c r="I294" s="101" t="n"/>
      <c r="J294" s="101" t="n"/>
    </row>
    <row r="295">
      <c r="A295" s="5" t="inlineStr">
        <is>
          <t>CCAJ-PN62/27/2023</t>
        </is>
      </c>
      <c r="B295" s="6" t="n">
        <v>44959.71447942129</v>
      </c>
      <c r="C295" s="5" t="inlineStr">
        <is>
          <t>4627 ROBIN HASSAN - CAJA</t>
        </is>
      </c>
      <c r="D295" s="7" t="n">
        <v>3113569901</v>
      </c>
      <c r="E295" s="5" t="inlineStr">
        <is>
          <t>BANCO UNION-10000020271437</t>
        </is>
      </c>
      <c r="H295" s="9" t="n">
        <v>729.61</v>
      </c>
      <c r="I295" s="5" t="inlineStr">
        <is>
          <t>DEPÓSITO BANCARIO</t>
        </is>
      </c>
      <c r="J295" s="5" t="inlineStr">
        <is>
          <t>4802 BENJAMIN QUISBERTH - T01</t>
        </is>
      </c>
    </row>
    <row r="296">
      <c r="A296" s="5" t="inlineStr">
        <is>
          <t>CCAJ-PN62/27/2023</t>
        </is>
      </c>
      <c r="B296" s="6" t="n">
        <v>44959.71447942129</v>
      </c>
      <c r="C296" s="5" t="inlineStr">
        <is>
          <t>4627 ROBIN HASSAN - CAJA</t>
        </is>
      </c>
      <c r="D296" s="7" t="n"/>
      <c r="E296" s="8" t="n"/>
      <c r="F296" s="9" t="n">
        <v>25288.8</v>
      </c>
      <c r="I296" s="10" t="inlineStr">
        <is>
          <t>EFECTIVO</t>
        </is>
      </c>
      <c r="J296" s="5" t="inlineStr">
        <is>
          <t>4627 ROBIN HASSAN - COBRANZAS</t>
        </is>
      </c>
    </row>
    <row r="297">
      <c r="A297" s="5" t="inlineStr">
        <is>
          <t>CCAJ-PN62/27/2023</t>
        </is>
      </c>
      <c r="B297" s="6" t="n">
        <v>44959.71447942129</v>
      </c>
      <c r="C297" s="5" t="inlineStr">
        <is>
          <t>4627 ROBIN HASSAN - CAJA</t>
        </is>
      </c>
      <c r="D297" s="7" t="n"/>
      <c r="E297" s="8" t="n"/>
      <c r="F297" s="9" t="n">
        <v>6452.8</v>
      </c>
      <c r="I297" s="10" t="inlineStr">
        <is>
          <t>EFECTIVO</t>
        </is>
      </c>
      <c r="J297" s="5" t="inlineStr">
        <is>
          <t>4802 BENJAMIN QUISBERTH - T01</t>
        </is>
      </c>
    </row>
    <row r="298">
      <c r="A298" s="11" t="inlineStr">
        <is>
          <t>SAP</t>
        </is>
      </c>
      <c r="B298" s="3" t="n"/>
      <c r="C298" s="3" t="n"/>
      <c r="D298" s="7" t="n"/>
      <c r="E298" s="8" t="n"/>
      <c r="F298" s="12">
        <f>SUM(F295:G297)</f>
        <v/>
      </c>
      <c r="H298" s="9" t="n"/>
      <c r="I298" s="10" t="n"/>
      <c r="J298" s="5" t="n"/>
    </row>
    <row r="299" ht="15.75" customHeight="1">
      <c r="A299" s="13" t="inlineStr">
        <is>
          <t>FECHA</t>
        </is>
      </c>
      <c r="B299" s="13" t="inlineStr">
        <is>
          <t>CIERRE DE CAJA</t>
        </is>
      </c>
      <c r="C299" s="13" t="inlineStr">
        <is>
          <t>IMPORTE</t>
        </is>
      </c>
      <c r="D299" s="14" t="n">
        <v>112722308</v>
      </c>
      <c r="E299" s="8" t="n"/>
      <c r="H299" s="9" t="n"/>
      <c r="I299" s="10" t="n"/>
      <c r="J299" s="5" t="n"/>
    </row>
    <row r="302">
      <c r="A302" s="1" t="inlineStr">
        <is>
          <t>Cierre Caja</t>
        </is>
      </c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3" t="inlineStr">
        <is>
          <t>Del 03/02/2023</t>
        </is>
      </c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98" t="inlineStr">
        <is>
          <t>Cierre Caja</t>
        </is>
      </c>
      <c r="B304" s="98" t="inlineStr">
        <is>
          <t>Fecha</t>
        </is>
      </c>
      <c r="C304" s="98" t="inlineStr">
        <is>
          <t>Cajero</t>
        </is>
      </c>
      <c r="D304" s="98" t="inlineStr">
        <is>
          <t>Nro Voucher</t>
        </is>
      </c>
      <c r="E304" s="98" t="inlineStr">
        <is>
          <t>Nro Cuenta</t>
        </is>
      </c>
      <c r="F304" s="98" t="inlineStr">
        <is>
          <t>Tipo Ingreso</t>
        </is>
      </c>
      <c r="G304" s="99" t="n"/>
      <c r="H304" s="100" t="n"/>
      <c r="I304" s="98" t="inlineStr">
        <is>
          <t>TIPO DE INGRESO</t>
        </is>
      </c>
      <c r="J304" s="98" t="inlineStr">
        <is>
          <t>Cobrador</t>
        </is>
      </c>
    </row>
    <row r="305">
      <c r="A305" s="101" t="n"/>
      <c r="B305" s="101" t="n"/>
      <c r="C305" s="101" t="n"/>
      <c r="D305" s="101" t="n"/>
      <c r="E305" s="101" t="n"/>
      <c r="F305" s="4" t="inlineStr">
        <is>
          <t>EFECTIVO</t>
        </is>
      </c>
      <c r="G305" s="4" t="inlineStr">
        <is>
          <t>CHEQUE</t>
        </is>
      </c>
      <c r="H305" s="4" t="inlineStr">
        <is>
          <t>TRANSFERENCIA</t>
        </is>
      </c>
      <c r="I305" s="101" t="n"/>
      <c r="J305" s="101" t="n"/>
    </row>
    <row r="306">
      <c r="A306" s="5" t="inlineStr">
        <is>
          <t>CCAJ-PN62/28/2023</t>
        </is>
      </c>
      <c r="B306" s="6" t="n">
        <v>44960.69874700232</v>
      </c>
      <c r="C306" s="5" t="inlineStr">
        <is>
          <t>4627 ROBIN HASSAN - CAJA</t>
        </is>
      </c>
      <c r="D306" s="7" t="n"/>
      <c r="E306" s="8" t="n"/>
      <c r="F306" s="9" t="n">
        <v>1700</v>
      </c>
      <c r="I306" s="10" t="inlineStr">
        <is>
          <t>EFECTIVO</t>
        </is>
      </c>
      <c r="J306" s="5" t="inlineStr">
        <is>
          <t>4627 ROBIN HASSAN - COBRANZAS</t>
        </is>
      </c>
    </row>
    <row r="307">
      <c r="A307" s="5" t="inlineStr">
        <is>
          <t>CCAJ-PN62/28/2023</t>
        </is>
      </c>
      <c r="B307" s="6" t="n">
        <v>44960.69874700232</v>
      </c>
      <c r="C307" s="5" t="inlineStr">
        <is>
          <t>4627 ROBIN HASSAN - CAJA</t>
        </is>
      </c>
      <c r="D307" s="7" t="n"/>
      <c r="E307" s="8" t="n"/>
      <c r="F307" s="9" t="n">
        <v>1968.1</v>
      </c>
      <c r="I307" s="10" t="inlineStr">
        <is>
          <t>EFECTIVO</t>
        </is>
      </c>
      <c r="J307" s="5" t="inlineStr">
        <is>
          <t>4802 BENJAMIN QUISBERTH - T01</t>
        </is>
      </c>
    </row>
    <row r="308">
      <c r="A308" s="11" t="inlineStr">
        <is>
          <t>SAP</t>
        </is>
      </c>
      <c r="B308" s="3" t="n"/>
      <c r="C308" s="3" t="n"/>
      <c r="D308" s="7" t="n"/>
      <c r="E308" s="8" t="n"/>
      <c r="F308" s="37">
        <f>SUM(F306:G307)</f>
        <v/>
      </c>
      <c r="H308" s="9" t="n"/>
      <c r="I308" s="10" t="n"/>
      <c r="J308" s="5" t="n"/>
    </row>
    <row r="309" ht="15.75" customHeight="1">
      <c r="A309" s="13" t="inlineStr">
        <is>
          <t>FECHA</t>
        </is>
      </c>
      <c r="B309" s="13" t="inlineStr">
        <is>
          <t>CIERRE DE CAJA</t>
        </is>
      </c>
      <c r="C309" s="13" t="inlineStr">
        <is>
          <t>IMPORTE</t>
        </is>
      </c>
      <c r="D309" s="14" t="n">
        <v>112722309</v>
      </c>
      <c r="E309" s="8" t="n"/>
      <c r="H309" s="9" t="n"/>
      <c r="I309" s="10" t="n"/>
      <c r="J309" s="5" t="n"/>
    </row>
    <row r="310">
      <c r="A310" s="5" t="n"/>
      <c r="B310" s="6" t="n"/>
      <c r="C310" s="5" t="n"/>
      <c r="D310" s="7" t="n"/>
      <c r="E310" s="8" t="n"/>
      <c r="H310" s="9" t="n"/>
      <c r="I310" s="10" t="n"/>
      <c r="J310" s="5" t="n"/>
    </row>
    <row r="311">
      <c r="A311" s="5" t="n"/>
      <c r="B311" s="6" t="n"/>
      <c r="C311" s="5" t="n"/>
      <c r="D311" s="7" t="n"/>
      <c r="E311" s="8" t="n"/>
      <c r="H311" s="9" t="n"/>
      <c r="I311" s="10" t="n"/>
      <c r="J311" s="5" t="n"/>
    </row>
    <row r="312">
      <c r="A312" s="1" t="inlineStr">
        <is>
          <t>Cierre Caja</t>
        </is>
      </c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3" t="inlineStr">
        <is>
          <t>Del 04/02/2023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98" t="inlineStr">
        <is>
          <t>Cierre Caja</t>
        </is>
      </c>
      <c r="B314" s="98" t="inlineStr">
        <is>
          <t>Fecha</t>
        </is>
      </c>
      <c r="C314" s="98" t="inlineStr">
        <is>
          <t>Cajero</t>
        </is>
      </c>
      <c r="D314" s="98" t="inlineStr">
        <is>
          <t>Nro Voucher</t>
        </is>
      </c>
      <c r="E314" s="98" t="inlineStr">
        <is>
          <t>Nro Cuenta</t>
        </is>
      </c>
      <c r="F314" s="98" t="inlineStr">
        <is>
          <t>Tipo Ingreso</t>
        </is>
      </c>
      <c r="G314" s="99" t="n"/>
      <c r="H314" s="100" t="n"/>
      <c r="I314" s="98" t="inlineStr">
        <is>
          <t>TIPO DE INGRESO</t>
        </is>
      </c>
      <c r="J314" s="98" t="inlineStr">
        <is>
          <t>Cobrador</t>
        </is>
      </c>
    </row>
    <row r="315">
      <c r="A315" s="101" t="n"/>
      <c r="B315" s="101" t="n"/>
      <c r="C315" s="101" t="n"/>
      <c r="D315" s="101" t="n"/>
      <c r="E315" s="101" t="n"/>
      <c r="F315" s="4" t="inlineStr">
        <is>
          <t>EFECTIVO</t>
        </is>
      </c>
      <c r="G315" s="4" t="inlineStr">
        <is>
          <t>CHEQUE</t>
        </is>
      </c>
      <c r="H315" s="4" t="inlineStr">
        <is>
          <t>TRANSFERENCIA</t>
        </is>
      </c>
      <c r="I315" s="101" t="n"/>
      <c r="J315" s="101" t="n"/>
    </row>
    <row r="316">
      <c r="A316" s="5" t="inlineStr">
        <is>
          <t>CCAJ-PN62/29/2023</t>
        </is>
      </c>
      <c r="B316" s="6" t="n">
        <v>44961.53447225694</v>
      </c>
      <c r="C316" s="5" t="inlineStr">
        <is>
          <t>4627 ROBIN HASSAN - CAJA</t>
        </is>
      </c>
      <c r="D316" s="7" t="n"/>
      <c r="E316" s="8" t="n"/>
      <c r="F316" s="9" t="n">
        <v>3138.8</v>
      </c>
      <c r="I316" s="10" t="inlineStr">
        <is>
          <t>EFECTIVO</t>
        </is>
      </c>
      <c r="J316" s="5" t="inlineStr">
        <is>
          <t>4627 ROBIN HASSAN - COBRANZAS</t>
        </is>
      </c>
    </row>
    <row r="317">
      <c r="A317" s="5" t="inlineStr">
        <is>
          <t>CCAJ-PN62/29/2023</t>
        </is>
      </c>
      <c r="B317" s="6" t="n">
        <v>44961.53447225694</v>
      </c>
      <c r="C317" s="5" t="inlineStr">
        <is>
          <t>4627 ROBIN HASSAN - CAJA</t>
        </is>
      </c>
      <c r="D317" s="7" t="n"/>
      <c r="E317" s="8" t="n"/>
      <c r="F317" s="9" t="n">
        <v>3557.7</v>
      </c>
      <c r="I317" s="10" t="inlineStr">
        <is>
          <t>EFECTIVO</t>
        </is>
      </c>
      <c r="J317" s="5" t="inlineStr">
        <is>
          <t>4802 BENJAMIN QUISBERTH - T01</t>
        </is>
      </c>
    </row>
    <row r="318">
      <c r="A318" s="11" t="inlineStr">
        <is>
          <t>SAP</t>
        </is>
      </c>
      <c r="B318" s="3" t="n"/>
      <c r="C318" s="3" t="n"/>
      <c r="D318" s="7" t="n"/>
      <c r="E318" s="8" t="n"/>
      <c r="F318" s="37">
        <f>SUM(F316:G317)</f>
        <v/>
      </c>
      <c r="H318" s="9" t="n"/>
      <c r="I318" s="10" t="n"/>
      <c r="J318" s="5" t="n"/>
    </row>
    <row r="319" ht="15.75" customHeight="1">
      <c r="A319" s="13" t="inlineStr">
        <is>
          <t>FECHA</t>
        </is>
      </c>
      <c r="B319" s="13" t="inlineStr">
        <is>
          <t>CIERRE DE CAJA</t>
        </is>
      </c>
      <c r="C319" s="13" t="inlineStr">
        <is>
          <t>IMPORTE</t>
        </is>
      </c>
      <c r="D319" s="14" t="n">
        <v>112729140</v>
      </c>
      <c r="E319" s="8" t="n"/>
      <c r="H319" s="9" t="n"/>
      <c r="I319" s="10" t="n"/>
      <c r="J319" s="5" t="n"/>
    </row>
    <row r="322">
      <c r="A322" s="1" t="inlineStr">
        <is>
          <t>Cierre Caja</t>
        </is>
      </c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3" t="inlineStr">
        <is>
          <t>Del 06/02/2023</t>
        </is>
      </c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98" t="inlineStr">
        <is>
          <t>Cierre Caja</t>
        </is>
      </c>
      <c r="B324" s="98" t="inlineStr">
        <is>
          <t>Fecha</t>
        </is>
      </c>
      <c r="C324" s="98" t="inlineStr">
        <is>
          <t>Cajero</t>
        </is>
      </c>
      <c r="D324" s="98" t="inlineStr">
        <is>
          <t>Nro Voucher</t>
        </is>
      </c>
      <c r="E324" s="98" t="inlineStr">
        <is>
          <t>Nro Cuenta</t>
        </is>
      </c>
      <c r="F324" s="98" t="inlineStr">
        <is>
          <t>Tipo Ingreso</t>
        </is>
      </c>
      <c r="G324" s="99" t="n"/>
      <c r="H324" s="100" t="n"/>
      <c r="I324" s="98" t="inlineStr">
        <is>
          <t>TIPO DE INGRESO</t>
        </is>
      </c>
      <c r="J324" s="98" t="inlineStr">
        <is>
          <t>Cobrador</t>
        </is>
      </c>
    </row>
    <row r="325">
      <c r="A325" s="101" t="n"/>
      <c r="B325" s="101" t="n"/>
      <c r="C325" s="101" t="n"/>
      <c r="D325" s="101" t="n"/>
      <c r="E325" s="101" t="n"/>
      <c r="F325" s="4" t="inlineStr">
        <is>
          <t>EFECTIVO</t>
        </is>
      </c>
      <c r="G325" s="4" t="inlineStr">
        <is>
          <t>CHEQUE</t>
        </is>
      </c>
      <c r="H325" s="4" t="inlineStr">
        <is>
          <t>TRANSFERENCIA</t>
        </is>
      </c>
      <c r="I325" s="101" t="n"/>
      <c r="J325" s="101" t="n"/>
    </row>
    <row r="326">
      <c r="A326" s="5" t="inlineStr">
        <is>
          <t>CCAJ-PN62/30/2023</t>
        </is>
      </c>
      <c r="B326" s="6" t="n">
        <v>44963.68921412037</v>
      </c>
      <c r="C326" s="5" t="inlineStr">
        <is>
          <t>4627 ROBIN HASSAN - CAJA</t>
        </is>
      </c>
      <c r="D326" s="7" t="n"/>
      <c r="E326" s="8" t="n"/>
      <c r="F326" s="9" t="n">
        <v>2900.1</v>
      </c>
      <c r="I326" s="10" t="inlineStr">
        <is>
          <t>EFECTIVO</t>
        </is>
      </c>
      <c r="J326" s="5" t="inlineStr">
        <is>
          <t>4802 BENJAMIN QUISBERTH - T01</t>
        </is>
      </c>
    </row>
    <row r="327">
      <c r="A327" s="11" t="inlineStr">
        <is>
          <t>SAP</t>
        </is>
      </c>
      <c r="B327" s="3" t="n"/>
      <c r="C327" s="3" t="n"/>
      <c r="D327" s="7" t="n"/>
      <c r="E327" s="8" t="n"/>
      <c r="H327" s="9" t="n"/>
      <c r="I327" s="10" t="n"/>
      <c r="J327" s="5" t="n"/>
    </row>
    <row r="328">
      <c r="A328" s="13" t="inlineStr">
        <is>
          <t>FECHA</t>
        </is>
      </c>
      <c r="B328" s="13" t="inlineStr">
        <is>
          <t>CIERRE DE CAJA</t>
        </is>
      </c>
      <c r="C328" s="13" t="inlineStr">
        <is>
          <t>IMPORTE</t>
        </is>
      </c>
      <c r="D328" s="7" t="n"/>
      <c r="E328" s="8" t="n"/>
      <c r="H328" s="9" t="n"/>
      <c r="I328" s="10" t="n"/>
      <c r="J328" s="5" t="n"/>
    </row>
    <row r="329">
      <c r="A329" s="5" t="n"/>
      <c r="B329" s="6" t="n"/>
      <c r="C329" s="5" t="n"/>
      <c r="D329" s="7" t="n"/>
      <c r="E329" s="8" t="n"/>
      <c r="H329" s="9" t="n"/>
      <c r="I329" s="10" t="n"/>
      <c r="J329" s="5" t="n"/>
    </row>
  </sheetData>
  <mergeCells count="256">
    <mergeCell ref="I304:I305"/>
    <mergeCell ref="J304:J305"/>
    <mergeCell ref="A314:A315"/>
    <mergeCell ref="B314:B315"/>
    <mergeCell ref="C314:C315"/>
    <mergeCell ref="D314:D315"/>
    <mergeCell ref="E314:E315"/>
    <mergeCell ref="F314:H314"/>
    <mergeCell ref="I314:I315"/>
    <mergeCell ref="J314:J315"/>
    <mergeCell ref="A304:A305"/>
    <mergeCell ref="B304:B305"/>
    <mergeCell ref="C304:C305"/>
    <mergeCell ref="D304:D305"/>
    <mergeCell ref="E304:E305"/>
    <mergeCell ref="F304:H304"/>
    <mergeCell ref="I293:I294"/>
    <mergeCell ref="J293:J294"/>
    <mergeCell ref="A293:A294"/>
    <mergeCell ref="B293:B294"/>
    <mergeCell ref="C293:C294"/>
    <mergeCell ref="D293:D294"/>
    <mergeCell ref="E293:E294"/>
    <mergeCell ref="F293:H293"/>
    <mergeCell ref="A266:A267"/>
    <mergeCell ref="B266:B267"/>
    <mergeCell ref="C266:C267"/>
    <mergeCell ref="D266:D267"/>
    <mergeCell ref="E266:E267"/>
    <mergeCell ref="F266:H266"/>
    <mergeCell ref="I266:I267"/>
    <mergeCell ref="J266:J267"/>
    <mergeCell ref="I284:I285"/>
    <mergeCell ref="J284:J285"/>
    <mergeCell ref="A284:A285"/>
    <mergeCell ref="B284:B285"/>
    <mergeCell ref="C284:C285"/>
    <mergeCell ref="D284:D285"/>
    <mergeCell ref="E284:E285"/>
    <mergeCell ref="F284:H284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J236:J237"/>
    <mergeCell ref="A236:A237"/>
    <mergeCell ref="B236:B237"/>
    <mergeCell ref="C236:C237"/>
    <mergeCell ref="D236:D237"/>
    <mergeCell ref="E236:E237"/>
    <mergeCell ref="F236:H236"/>
    <mergeCell ref="A226:A227"/>
    <mergeCell ref="B226:B227"/>
    <mergeCell ref="C226:C227"/>
    <mergeCell ref="D226:D227"/>
    <mergeCell ref="E226:E227"/>
    <mergeCell ref="F226:H226"/>
    <mergeCell ref="I226:I227"/>
    <mergeCell ref="J226:J227"/>
    <mergeCell ref="I236:I237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J212:J213"/>
    <mergeCell ref="A212:A213"/>
    <mergeCell ref="B212:B213"/>
    <mergeCell ref="C212:C213"/>
    <mergeCell ref="D212:D213"/>
    <mergeCell ref="E212:E213"/>
    <mergeCell ref="F212:H212"/>
    <mergeCell ref="I212:I213"/>
    <mergeCell ref="E13:E14"/>
    <mergeCell ref="E35:E36"/>
    <mergeCell ref="F174:H174"/>
    <mergeCell ref="I174:I175"/>
    <mergeCell ref="J174:J175"/>
    <mergeCell ref="F164:H164"/>
    <mergeCell ref="I164:I165"/>
    <mergeCell ref="J164:J165"/>
    <mergeCell ref="A164:A165"/>
    <mergeCell ref="B164:B165"/>
    <mergeCell ref="C164:C165"/>
    <mergeCell ref="D164:D165"/>
    <mergeCell ref="E164:E165"/>
    <mergeCell ref="A174:A175"/>
    <mergeCell ref="B174:B175"/>
    <mergeCell ref="C174:C175"/>
    <mergeCell ref="D174:D175"/>
    <mergeCell ref="E174:E175"/>
    <mergeCell ref="J35:J36"/>
    <mergeCell ref="D45:D46"/>
    <mergeCell ref="E45:E46"/>
    <mergeCell ref="E75:E76"/>
    <mergeCell ref="F75:H75"/>
    <mergeCell ref="I75:I76"/>
    <mergeCell ref="I3:I4"/>
    <mergeCell ref="A75:A76"/>
    <mergeCell ref="B75:B76"/>
    <mergeCell ref="F13:H13"/>
    <mergeCell ref="C22:C23"/>
    <mergeCell ref="D22:D23"/>
    <mergeCell ref="E22:E23"/>
    <mergeCell ref="F45:H45"/>
    <mergeCell ref="F35:H35"/>
    <mergeCell ref="I35:I36"/>
    <mergeCell ref="A13:A14"/>
    <mergeCell ref="B13:B14"/>
    <mergeCell ref="C13:C14"/>
    <mergeCell ref="A3:A4"/>
    <mergeCell ref="B3:B4"/>
    <mergeCell ref="C3:C4"/>
    <mergeCell ref="D3:D4"/>
    <mergeCell ref="E3:E4"/>
    <mergeCell ref="A22:A23"/>
    <mergeCell ref="B22:B23"/>
    <mergeCell ref="C55:C56"/>
    <mergeCell ref="D55:D56"/>
    <mergeCell ref="E55:E56"/>
    <mergeCell ref="D13:D14"/>
    <mergeCell ref="J3:J4"/>
    <mergeCell ref="I22:I23"/>
    <mergeCell ref="J22:J23"/>
    <mergeCell ref="F22:H22"/>
    <mergeCell ref="F3:H3"/>
    <mergeCell ref="I13:I14"/>
    <mergeCell ref="F105:H105"/>
    <mergeCell ref="I105:I106"/>
    <mergeCell ref="J105:J106"/>
    <mergeCell ref="F55:H55"/>
    <mergeCell ref="I55:I56"/>
    <mergeCell ref="J55:J56"/>
    <mergeCell ref="I65:I66"/>
    <mergeCell ref="J65:J66"/>
    <mergeCell ref="F95:H95"/>
    <mergeCell ref="I95:I96"/>
    <mergeCell ref="J95:J96"/>
    <mergeCell ref="I85:I86"/>
    <mergeCell ref="J85:J86"/>
    <mergeCell ref="I45:I46"/>
    <mergeCell ref="J45:J46"/>
    <mergeCell ref="J75:J76"/>
    <mergeCell ref="F65:H65"/>
    <mergeCell ref="J13:J14"/>
    <mergeCell ref="A45:A46"/>
    <mergeCell ref="B45:B46"/>
    <mergeCell ref="C45:C46"/>
    <mergeCell ref="A35:A36"/>
    <mergeCell ref="C35:C36"/>
    <mergeCell ref="D35:D36"/>
    <mergeCell ref="B35:B36"/>
    <mergeCell ref="C75:C76"/>
    <mergeCell ref="D75:D76"/>
    <mergeCell ref="C65:C66"/>
    <mergeCell ref="D65:D66"/>
    <mergeCell ref="E65:E66"/>
    <mergeCell ref="A55:A56"/>
    <mergeCell ref="B55:B56"/>
    <mergeCell ref="A65:A66"/>
    <mergeCell ref="B65:B66"/>
    <mergeCell ref="J115:J116"/>
    <mergeCell ref="A115:A116"/>
    <mergeCell ref="B115:B116"/>
    <mergeCell ref="C115:C116"/>
    <mergeCell ref="D115:D116"/>
    <mergeCell ref="E115:E116"/>
    <mergeCell ref="F115:H115"/>
    <mergeCell ref="A85:A86"/>
    <mergeCell ref="B85:B86"/>
    <mergeCell ref="C85:C86"/>
    <mergeCell ref="D85:D86"/>
    <mergeCell ref="A95:A96"/>
    <mergeCell ref="B95:B96"/>
    <mergeCell ref="C95:C96"/>
    <mergeCell ref="F85:H85"/>
    <mergeCell ref="I115:I116"/>
    <mergeCell ref="A105:A106"/>
    <mergeCell ref="B105:B106"/>
    <mergeCell ref="C105:C106"/>
    <mergeCell ref="D105:D106"/>
    <mergeCell ref="E105:E106"/>
    <mergeCell ref="E85:E86"/>
    <mergeCell ref="D95:D96"/>
    <mergeCell ref="E95:E96"/>
    <mergeCell ref="F126:H126"/>
    <mergeCell ref="I126:I127"/>
    <mergeCell ref="J126:J127"/>
    <mergeCell ref="A126:A127"/>
    <mergeCell ref="B126:B127"/>
    <mergeCell ref="C126:C127"/>
    <mergeCell ref="D126:D127"/>
    <mergeCell ref="E126:E127"/>
    <mergeCell ref="F135:H135"/>
    <mergeCell ref="I135:I136"/>
    <mergeCell ref="J135:J136"/>
    <mergeCell ref="A135:A136"/>
    <mergeCell ref="B135:B136"/>
    <mergeCell ref="C135:C136"/>
    <mergeCell ref="E135:E136"/>
    <mergeCell ref="D135:D136"/>
    <mergeCell ref="A275:A276"/>
    <mergeCell ref="B275:B276"/>
    <mergeCell ref="C275:C276"/>
    <mergeCell ref="D275:D276"/>
    <mergeCell ref="E275:E276"/>
    <mergeCell ref="F275:H275"/>
    <mergeCell ref="I275:I276"/>
    <mergeCell ref="J275:J276"/>
    <mergeCell ref="A154:A155"/>
    <mergeCell ref="B154:B155"/>
    <mergeCell ref="C154:C155"/>
    <mergeCell ref="D154:D155"/>
    <mergeCell ref="E154:E155"/>
    <mergeCell ref="F154:H154"/>
    <mergeCell ref="I154:I155"/>
    <mergeCell ref="J154:J155"/>
    <mergeCell ref="A324:A325"/>
    <mergeCell ref="B324:B325"/>
    <mergeCell ref="C324:C325"/>
    <mergeCell ref="D324:D325"/>
    <mergeCell ref="E324:E325"/>
    <mergeCell ref="F324:H324"/>
    <mergeCell ref="I324:I325"/>
    <mergeCell ref="J324:J325"/>
    <mergeCell ref="I185:I186"/>
    <mergeCell ref="J185:J186"/>
    <mergeCell ref="A185:A186"/>
    <mergeCell ref="B185:B186"/>
    <mergeCell ref="C185:C186"/>
    <mergeCell ref="D185:D186"/>
    <mergeCell ref="E185:E186"/>
    <mergeCell ref="F185:H185"/>
    <mergeCell ref="A194:A195"/>
    <mergeCell ref="B194:B195"/>
    <mergeCell ref="C194:C195"/>
    <mergeCell ref="D194:D195"/>
    <mergeCell ref="E194:E195"/>
    <mergeCell ref="F194:H194"/>
    <mergeCell ref="I194:I195"/>
    <mergeCell ref="J194:J195"/>
  </mergeCells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10"/>
  <sheetViews>
    <sheetView topLeftCell="A304" workbookViewId="0">
      <selection activeCell="C306" sqref="C3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4.140625" bestFit="1" customWidth="1" min="4" max="4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CCAJ-RB01/230/2022</t>
        </is>
      </c>
      <c r="B5" s="6" t="n">
        <v>44926.8165065162</v>
      </c>
      <c r="C5" s="5" t="inlineStr">
        <is>
          <t>0 VALERY TERCEROS - CAJA</t>
        </is>
      </c>
      <c r="D5" s="7" t="n"/>
      <c r="E5" s="8" t="n"/>
      <c r="F5" s="9" t="n">
        <v>6814.3</v>
      </c>
      <c r="I5" s="10" t="inlineStr">
        <is>
          <t>EFECTIVO</t>
        </is>
      </c>
      <c r="J5" s="8" t="inlineStr">
        <is>
          <t>4631 ELI RIBERA COIMBRA</t>
        </is>
      </c>
    </row>
    <row r="6">
      <c r="A6" s="5" t="inlineStr">
        <is>
          <t>CCAJ-RB01/230/2022</t>
        </is>
      </c>
      <c r="B6" s="6" t="n">
        <v>44926.8165065162</v>
      </c>
      <c r="C6" s="5" t="inlineStr">
        <is>
          <t>0 VALERY TERCEROS - CAJA</t>
        </is>
      </c>
      <c r="D6" s="7" t="n"/>
      <c r="E6" s="8" t="n"/>
      <c r="F6" s="9" t="n">
        <v>36297.4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12">
        <f>SUM(F5:G6)</f>
        <v/>
      </c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14" t="n">
        <v>112517551</v>
      </c>
      <c r="E8" s="8" t="n"/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8" t="inlineStr">
        <is>
          <t>Cierre Caja</t>
        </is>
      </c>
      <c r="B13" s="98" t="inlineStr">
        <is>
          <t>Fecha</t>
        </is>
      </c>
      <c r="C13" s="98" t="inlineStr">
        <is>
          <t>Cajero</t>
        </is>
      </c>
      <c r="D13" s="98" t="inlineStr">
        <is>
          <t>Nro Voucher</t>
        </is>
      </c>
      <c r="E13" s="98" t="inlineStr">
        <is>
          <t>Nro Cuenta</t>
        </is>
      </c>
      <c r="F13" s="98" t="inlineStr">
        <is>
          <t>Tipo Ingreso</t>
        </is>
      </c>
      <c r="G13" s="99" t="n"/>
      <c r="H13" s="100" t="n"/>
      <c r="I13" s="98" t="inlineStr">
        <is>
          <t>TIPO DE INGRESO</t>
        </is>
      </c>
      <c r="J13" s="98" t="inlineStr">
        <is>
          <t>Cobrador</t>
        </is>
      </c>
    </row>
    <row r="14">
      <c r="A14" s="101" t="n"/>
      <c r="B14" s="101" t="n"/>
      <c r="C14" s="101" t="n"/>
      <c r="D14" s="101" t="n"/>
      <c r="E14" s="101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101" t="n"/>
      <c r="J14" s="101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5" t="inlineStr">
        <is>
          <t>CCAJ-RB01/1/2023</t>
        </is>
      </c>
      <c r="B24" s="6" t="n">
        <v>44929.81816422454</v>
      </c>
      <c r="C24" s="5" t="inlineStr">
        <is>
          <t>0 VALERY TERCEROS - CAJA</t>
        </is>
      </c>
      <c r="D24" s="7" t="n"/>
      <c r="E24" s="8" t="n"/>
      <c r="F24" s="9" t="n">
        <v>4248.4</v>
      </c>
      <c r="I24" s="10" t="inlineStr">
        <is>
          <t>EFECTIVO</t>
        </is>
      </c>
      <c r="J24" s="5" t="inlineStr">
        <is>
          <t>4637 ERICK EDUARDO IBAÑEZ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14" t="n">
        <v>112521481</v>
      </c>
      <c r="E26" s="8" t="n"/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8" t="inlineStr">
        <is>
          <t>Cierre Caja</t>
        </is>
      </c>
      <c r="B31" s="98" t="inlineStr">
        <is>
          <t>Fecha</t>
        </is>
      </c>
      <c r="C31" s="98" t="inlineStr">
        <is>
          <t>Cajero</t>
        </is>
      </c>
      <c r="D31" s="98" t="inlineStr">
        <is>
          <t>Nro Voucher</t>
        </is>
      </c>
      <c r="E31" s="98" t="inlineStr">
        <is>
          <t>Nro Cuenta</t>
        </is>
      </c>
      <c r="F31" s="98" t="inlineStr">
        <is>
          <t>Tipo Ingreso</t>
        </is>
      </c>
      <c r="G31" s="99" t="n"/>
      <c r="H31" s="100" t="n"/>
      <c r="I31" s="98" t="inlineStr">
        <is>
          <t>TIPO DE INGRESO</t>
        </is>
      </c>
      <c r="J31" s="98" t="inlineStr">
        <is>
          <t>Cobrador</t>
        </is>
      </c>
    </row>
    <row r="32">
      <c r="A32" s="101" t="n"/>
      <c r="B32" s="101" t="n"/>
      <c r="C32" s="101" t="n"/>
      <c r="D32" s="101" t="n"/>
      <c r="E32" s="101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101" t="n"/>
      <c r="J32" s="101" t="n"/>
    </row>
    <row r="33">
      <c r="A33" s="5" t="inlineStr">
        <is>
          <t>CCAJ-RB01/2/2023</t>
        </is>
      </c>
      <c r="B33" s="6" t="n">
        <v>44930.71676996528</v>
      </c>
      <c r="C33" s="5" t="inlineStr">
        <is>
          <t>0 VALERY TERCEROS - CAJA</t>
        </is>
      </c>
      <c r="D33" s="7" t="n"/>
      <c r="E33" s="8" t="n"/>
      <c r="F33" s="9" t="n">
        <v>7954.9</v>
      </c>
      <c r="I33" s="10" t="inlineStr">
        <is>
          <t>EFECTIVO</t>
        </is>
      </c>
      <c r="J33" s="5" t="inlineStr">
        <is>
          <t>4637 ERICK EDUARDO IBAÑEZ ZAPATA</t>
        </is>
      </c>
    </row>
    <row r="34">
      <c r="A34" s="5" t="inlineStr">
        <is>
          <t>CCAJ-RB01/2/2023</t>
        </is>
      </c>
      <c r="B34" s="6" t="n">
        <v>44930.71676996528</v>
      </c>
      <c r="C34" s="5" t="inlineStr">
        <is>
          <t>0 VALERY TERCEROS - CAJA</t>
        </is>
      </c>
      <c r="D34" s="7" t="n"/>
      <c r="E34" s="8" t="n"/>
      <c r="F34" s="9" t="n">
        <v>3088.8</v>
      </c>
      <c r="I34" s="10" t="inlineStr">
        <is>
          <t>EFECTIVO</t>
        </is>
      </c>
      <c r="J34" s="8" t="inlineStr">
        <is>
          <t>4524 ALVARO GARCIA - T01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F35" s="20">
        <f>SUM(F33:G34)</f>
        <v/>
      </c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14" t="n">
        <v>112521505</v>
      </c>
      <c r="E36" s="8" t="n"/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8" t="inlineStr">
        <is>
          <t>Cierre Caja</t>
        </is>
      </c>
      <c r="B41" s="98" t="inlineStr">
        <is>
          <t>Fecha</t>
        </is>
      </c>
      <c r="C41" s="98" t="inlineStr">
        <is>
          <t>Cajero</t>
        </is>
      </c>
      <c r="D41" s="98" t="inlineStr">
        <is>
          <t>Nro Voucher</t>
        </is>
      </c>
      <c r="E41" s="98" t="inlineStr">
        <is>
          <t>Nro Cuenta</t>
        </is>
      </c>
      <c r="F41" s="98" t="inlineStr">
        <is>
          <t>Tipo Ingreso</t>
        </is>
      </c>
      <c r="G41" s="99" t="n"/>
      <c r="H41" s="100" t="n"/>
      <c r="I41" s="98" t="inlineStr">
        <is>
          <t>TIPO DE INGRESO</t>
        </is>
      </c>
      <c r="J41" s="98" t="inlineStr">
        <is>
          <t>Cobrador</t>
        </is>
      </c>
    </row>
    <row r="42">
      <c r="A42" s="101" t="n"/>
      <c r="B42" s="101" t="n"/>
      <c r="C42" s="101" t="n"/>
      <c r="D42" s="101" t="n"/>
      <c r="E42" s="101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101" t="n"/>
      <c r="J42" s="101" t="n"/>
    </row>
    <row r="43">
      <c r="A43" s="5" t="inlineStr">
        <is>
          <t>CCAJ-RB01/3/2023</t>
        </is>
      </c>
      <c r="B43" s="6" t="n">
        <v>44931.74608730324</v>
      </c>
      <c r="C43" s="5" t="inlineStr">
        <is>
          <t>0 VALERY TERCEROS - CAJA</t>
        </is>
      </c>
      <c r="D43" s="7" t="n"/>
      <c r="E43" s="8" t="n"/>
      <c r="F43" s="9" t="n">
        <v>17826.5</v>
      </c>
      <c r="I43" s="10" t="inlineStr">
        <is>
          <t>EFECTIVO</t>
        </is>
      </c>
      <c r="J43" s="5" t="inlineStr">
        <is>
          <t>4637 ERICK EDUARDO IBAÑEZ ZAPATA</t>
        </is>
      </c>
    </row>
    <row r="44">
      <c r="A44" s="11" t="inlineStr">
        <is>
          <t>SAP</t>
        </is>
      </c>
      <c r="B44" s="3" t="n"/>
      <c r="C44" s="3" t="n"/>
      <c r="D44" s="7" t="n"/>
      <c r="E44" s="8" t="n"/>
      <c r="H44" s="9" t="n"/>
      <c r="I44" s="10" t="n"/>
      <c r="J44" s="5" t="n"/>
    </row>
    <row r="45" ht="15.75" customHeight="1">
      <c r="A45" s="13" t="inlineStr">
        <is>
          <t>FECHA</t>
        </is>
      </c>
      <c r="B45" s="13" t="inlineStr">
        <is>
          <t>CIERRE DE CAJA</t>
        </is>
      </c>
      <c r="C45" s="13" t="inlineStr">
        <is>
          <t>IMPORTE</t>
        </is>
      </c>
      <c r="D45" s="14" t="n">
        <v>112557001</v>
      </c>
      <c r="E45" s="8" t="n"/>
      <c r="H45" s="9" t="n"/>
      <c r="I45" s="10" t="n"/>
      <c r="J45" s="5" t="n"/>
    </row>
    <row r="48">
      <c r="A48" s="1" t="inlineStr">
        <is>
          <t>Cierre Caja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3" t="inlineStr">
        <is>
          <t>Del 06/01/2022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98" t="inlineStr">
        <is>
          <t>Cierre Caja</t>
        </is>
      </c>
      <c r="B50" s="98" t="inlineStr">
        <is>
          <t>Fecha</t>
        </is>
      </c>
      <c r="C50" s="98" t="inlineStr">
        <is>
          <t>Cajero</t>
        </is>
      </c>
      <c r="D50" s="98" t="inlineStr">
        <is>
          <t>Nro Voucher</t>
        </is>
      </c>
      <c r="E50" s="98" t="inlineStr">
        <is>
          <t>Nro Cuenta</t>
        </is>
      </c>
      <c r="F50" s="98" t="inlineStr">
        <is>
          <t>Tipo Ingreso</t>
        </is>
      </c>
      <c r="G50" s="99" t="n"/>
      <c r="H50" s="100" t="n"/>
      <c r="I50" s="98" t="inlineStr">
        <is>
          <t>TIPO DE INGRESO</t>
        </is>
      </c>
      <c r="J50" s="98" t="inlineStr">
        <is>
          <t>Cobrador</t>
        </is>
      </c>
    </row>
    <row r="51">
      <c r="A51" s="101" t="n"/>
      <c r="B51" s="101" t="n"/>
      <c r="C51" s="101" t="n"/>
      <c r="D51" s="101" t="n"/>
      <c r="E51" s="101" t="n"/>
      <c r="F51" s="4" t="inlineStr">
        <is>
          <t>EFECTIVO</t>
        </is>
      </c>
      <c r="G51" s="4" t="inlineStr">
        <is>
          <t>CHEQUE</t>
        </is>
      </c>
      <c r="H51" s="4" t="inlineStr">
        <is>
          <t>TRANSFERENCIA</t>
        </is>
      </c>
      <c r="I51" s="101" t="n"/>
      <c r="J51" s="101" t="n"/>
    </row>
    <row r="52">
      <c r="A52" s="5" t="inlineStr">
        <is>
          <t>CCAJ-RB01/4/2023</t>
        </is>
      </c>
      <c r="B52" s="6" t="n">
        <v>44932.72282686343</v>
      </c>
      <c r="C52" s="5" t="inlineStr">
        <is>
          <t>0 VALERY TERCEROS - CAJA</t>
        </is>
      </c>
      <c r="D52" s="7" t="n"/>
      <c r="E52" s="8" t="n"/>
      <c r="F52" s="9" t="n">
        <v>9676.799999999999</v>
      </c>
      <c r="I52" s="10" t="inlineStr">
        <is>
          <t>EFECTIVO</t>
        </is>
      </c>
      <c r="J52" s="5" t="inlineStr">
        <is>
          <t>4637 ERICK EDUARDO IBAÑEZ ZAPATA</t>
        </is>
      </c>
    </row>
    <row r="53">
      <c r="A53" s="5" t="inlineStr">
        <is>
          <t>CCAJ-RB01/4/2023</t>
        </is>
      </c>
      <c r="B53" s="6" t="n">
        <v>44932.72282686343</v>
      </c>
      <c r="C53" s="5" t="inlineStr">
        <is>
          <t>0 VALERY TERCEROS - CAJA</t>
        </is>
      </c>
      <c r="D53" s="7" t="n"/>
      <c r="E53" s="8" t="n"/>
      <c r="F53" s="9" t="n">
        <v>45204.9</v>
      </c>
      <c r="I53" s="10" t="inlineStr">
        <is>
          <t>EFECTIVO</t>
        </is>
      </c>
      <c r="J53" s="8" t="inlineStr">
        <is>
          <t>4524 ALVARO GARCIA - T01</t>
        </is>
      </c>
    </row>
    <row r="54">
      <c r="A54" s="5" t="inlineStr">
        <is>
          <t>CCAJ-RB01/4/2023</t>
        </is>
      </c>
      <c r="B54" s="6" t="n">
        <v>44932.72282686343</v>
      </c>
      <c r="C54" s="5" t="inlineStr">
        <is>
          <t>0 VALERY TERCEROS - CAJA</t>
        </is>
      </c>
      <c r="D54" s="7" t="n"/>
      <c r="E54" s="8" t="n"/>
      <c r="F54" s="9" t="n">
        <v>5688.3</v>
      </c>
      <c r="I54" s="10" t="inlineStr">
        <is>
          <t>EFECTIVO</t>
        </is>
      </c>
      <c r="J54" s="8" t="inlineStr">
        <is>
          <t>4524 ALVARO GARCIA - T02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F55" s="37">
        <f>SUM(F52:G54)</f>
        <v/>
      </c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14" t="n">
        <v>112563619</v>
      </c>
      <c r="E56" s="8" t="n"/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09/01/2022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8" t="inlineStr">
        <is>
          <t>Cierre Caja</t>
        </is>
      </c>
      <c r="B61" s="98" t="inlineStr">
        <is>
          <t>Fecha</t>
        </is>
      </c>
      <c r="C61" s="98" t="inlineStr">
        <is>
          <t>Cajero</t>
        </is>
      </c>
      <c r="D61" s="98" t="inlineStr">
        <is>
          <t>Nro Voucher</t>
        </is>
      </c>
      <c r="E61" s="98" t="inlineStr">
        <is>
          <t>Nro Cuenta</t>
        </is>
      </c>
      <c r="F61" s="98" t="inlineStr">
        <is>
          <t>Tipo Ingreso</t>
        </is>
      </c>
      <c r="G61" s="99" t="n"/>
      <c r="H61" s="100" t="n"/>
      <c r="I61" s="98" t="inlineStr">
        <is>
          <t>TIPO DE INGRESO</t>
        </is>
      </c>
      <c r="J61" s="98" t="inlineStr">
        <is>
          <t>Cobrador</t>
        </is>
      </c>
    </row>
    <row r="62">
      <c r="A62" s="101" t="n"/>
      <c r="B62" s="101" t="n"/>
      <c r="C62" s="101" t="n"/>
      <c r="D62" s="101" t="n"/>
      <c r="E62" s="101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101" t="n"/>
      <c r="J62" s="101" t="n"/>
    </row>
    <row r="63">
      <c r="A63" s="5" t="inlineStr">
        <is>
          <t>CCAJ-RB01/5/2023</t>
        </is>
      </c>
      <c r="B63" s="6" t="n">
        <v>44935.80073586806</v>
      </c>
      <c r="C63" s="5" t="inlineStr">
        <is>
          <t>0 VALERY TERCEROS - CAJA</t>
        </is>
      </c>
      <c r="D63" s="7" t="n"/>
      <c r="E63" s="8" t="n"/>
      <c r="F63" s="9" t="n">
        <v>30501.7</v>
      </c>
      <c r="I63" s="10" t="inlineStr">
        <is>
          <t>EFECTIVO</t>
        </is>
      </c>
      <c r="J63" s="5" t="inlineStr">
        <is>
          <t>4637 ERICK EDUARDO IBAÑEZ ZAPATA</t>
        </is>
      </c>
    </row>
    <row r="64">
      <c r="A64" s="5" t="inlineStr">
        <is>
          <t>CCAJ-RB01/5/2023</t>
        </is>
      </c>
      <c r="B64" s="6" t="n">
        <v>44935.80073586806</v>
      </c>
      <c r="C64" s="5" t="inlineStr">
        <is>
          <t>0 VALERY TERCEROS - CAJA</t>
        </is>
      </c>
      <c r="D64" s="7" t="n"/>
      <c r="E64" s="8" t="n"/>
      <c r="F64" s="9" t="n">
        <v>7256.5</v>
      </c>
      <c r="I64" s="10" t="inlineStr">
        <is>
          <t>EFECTIVO</t>
        </is>
      </c>
      <c r="J64" s="8" t="inlineStr">
        <is>
          <t>4524 ALVARO GARCIA - T01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F65" s="37">
        <f>SUM(F63:G64)</f>
        <v/>
      </c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14" t="n">
        <v>112569788</v>
      </c>
      <c r="E66" s="8" t="n"/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10/01/2022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8" t="inlineStr">
        <is>
          <t>Cierre Caja</t>
        </is>
      </c>
      <c r="B71" s="98" t="inlineStr">
        <is>
          <t>Fecha</t>
        </is>
      </c>
      <c r="C71" s="98" t="inlineStr">
        <is>
          <t>Cajero</t>
        </is>
      </c>
      <c r="D71" s="98" t="inlineStr">
        <is>
          <t>Nro Voucher</t>
        </is>
      </c>
      <c r="E71" s="98" t="inlineStr">
        <is>
          <t>Nro Cuenta</t>
        </is>
      </c>
      <c r="F71" s="98" t="inlineStr">
        <is>
          <t>Tipo Ingreso</t>
        </is>
      </c>
      <c r="G71" s="99" t="n"/>
      <c r="H71" s="100" t="n"/>
      <c r="I71" s="98" t="inlineStr">
        <is>
          <t>TIPO DE INGRESO</t>
        </is>
      </c>
      <c r="J71" s="98" t="inlineStr">
        <is>
          <t>Cobrador</t>
        </is>
      </c>
    </row>
    <row r="72">
      <c r="A72" s="101" t="n"/>
      <c r="B72" s="101" t="n"/>
      <c r="C72" s="101" t="n"/>
      <c r="D72" s="101" t="n"/>
      <c r="E72" s="101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101" t="n"/>
      <c r="J72" s="101" t="n"/>
    </row>
    <row r="73">
      <c r="A73" s="5" t="inlineStr">
        <is>
          <t>CCAJ-RB01/6/2023</t>
        </is>
      </c>
      <c r="B73" s="6" t="n">
        <v>44936.7445430787</v>
      </c>
      <c r="C73" s="5" t="inlineStr">
        <is>
          <t>0 VALERY TERCEROS - CAJA</t>
        </is>
      </c>
      <c r="D73" s="7" t="n"/>
      <c r="E73" s="8" t="n"/>
      <c r="F73" s="9" t="n">
        <v>5345.8</v>
      </c>
      <c r="I73" s="10" t="inlineStr">
        <is>
          <t>EFECTIVO</t>
        </is>
      </c>
      <c r="J73" s="8" t="inlineStr">
        <is>
          <t>4631 ELI RIBERA COIMBRA</t>
        </is>
      </c>
    </row>
    <row r="74">
      <c r="A74" s="5" t="inlineStr">
        <is>
          <t>CCAJ-RB01/6/2023</t>
        </is>
      </c>
      <c r="B74" s="6" t="n">
        <v>44936.7445430787</v>
      </c>
      <c r="C74" s="5" t="inlineStr">
        <is>
          <t>0 VALERY TERCEROS - CAJA</t>
        </is>
      </c>
      <c r="D74" s="7" t="n"/>
      <c r="E74" s="8" t="n"/>
      <c r="F74" s="9" t="n">
        <v>19905.8</v>
      </c>
      <c r="I74" s="10" t="inlineStr">
        <is>
          <t>EFECTIVO</t>
        </is>
      </c>
      <c r="J74" s="5" t="inlineStr">
        <is>
          <t>4637 ERICK EDUARDO IBAÑEZ ZAPATA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F75" s="12">
        <f>SUM(F73:G74)</f>
        <v/>
      </c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14" t="n">
        <v>112576629</v>
      </c>
      <c r="E76" s="8" t="n"/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11/01/2022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8" t="inlineStr">
        <is>
          <t>Cierre Caja</t>
        </is>
      </c>
      <c r="B81" s="98" t="inlineStr">
        <is>
          <t>Fecha</t>
        </is>
      </c>
      <c r="C81" s="98" t="inlineStr">
        <is>
          <t>Cajero</t>
        </is>
      </c>
      <c r="D81" s="98" t="inlineStr">
        <is>
          <t>Nro Voucher</t>
        </is>
      </c>
      <c r="E81" s="98" t="inlineStr">
        <is>
          <t>Nro Cuenta</t>
        </is>
      </c>
      <c r="F81" s="98" t="inlineStr">
        <is>
          <t>Tipo Ingreso</t>
        </is>
      </c>
      <c r="G81" s="99" t="n"/>
      <c r="H81" s="100" t="n"/>
      <c r="I81" s="98" t="inlineStr">
        <is>
          <t>TIPO DE INGRESO</t>
        </is>
      </c>
      <c r="J81" s="98" t="inlineStr">
        <is>
          <t>Cobrador</t>
        </is>
      </c>
    </row>
    <row r="82">
      <c r="A82" s="101" t="n"/>
      <c r="B82" s="101" t="n"/>
      <c r="C82" s="101" t="n"/>
      <c r="D82" s="101" t="n"/>
      <c r="E82" s="101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101" t="n"/>
      <c r="J82" s="101" t="n"/>
    </row>
    <row r="83">
      <c r="A83" s="5" t="inlineStr">
        <is>
          <t>CCAJ-RB01/7/2023</t>
        </is>
      </c>
      <c r="B83" s="6" t="n">
        <v>44937.71585292824</v>
      </c>
      <c r="C83" s="5" t="inlineStr">
        <is>
          <t>0 VALERY TERCEROS - CAJA</t>
        </is>
      </c>
      <c r="D83" s="7" t="n"/>
      <c r="E83" s="8" t="n"/>
      <c r="F83" s="9" t="n">
        <v>3033.6</v>
      </c>
      <c r="I83" s="10" t="inlineStr">
        <is>
          <t>EFECTIVO</t>
        </is>
      </c>
      <c r="J83" s="8" t="inlineStr">
        <is>
          <t>4631 ELI RIBERA COIMBRA</t>
        </is>
      </c>
    </row>
    <row r="84">
      <c r="A84" s="5" t="inlineStr">
        <is>
          <t>CCAJ-RB01/7/2023</t>
        </is>
      </c>
      <c r="B84" s="6" t="n">
        <v>44937.71585292824</v>
      </c>
      <c r="C84" s="5" t="inlineStr">
        <is>
          <t>0 VALERY TERCEROS - CAJA</t>
        </is>
      </c>
      <c r="D84" s="7" t="n"/>
      <c r="E84" s="8" t="n"/>
      <c r="F84" s="9" t="n">
        <v>14084.6</v>
      </c>
      <c r="I84" s="10" t="inlineStr">
        <is>
          <t>EFECTIVO</t>
        </is>
      </c>
      <c r="J84" s="5" t="inlineStr">
        <is>
          <t>4637 ERICK EDUARDO IBAÑEZ ZAPATA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F85" s="37">
        <f>SUM(F83:G84)</f>
        <v/>
      </c>
      <c r="H85" s="9" t="n"/>
      <c r="I85" s="10" t="n"/>
      <c r="J85" s="8" t="n"/>
    </row>
    <row r="86" ht="15.75" customHeight="1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14" t="n">
        <v>112584223</v>
      </c>
      <c r="E86" s="8" t="n"/>
      <c r="H86" s="9" t="n"/>
      <c r="I86" s="10" t="n"/>
      <c r="J86" s="8" t="n"/>
    </row>
    <row r="89">
      <c r="A89" s="1" t="inlineStr">
        <is>
          <t>Cierre Caja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3" t="inlineStr">
        <is>
          <t>Del 12/01/2022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98" t="inlineStr">
        <is>
          <t>Cierre Caja</t>
        </is>
      </c>
      <c r="B91" s="98" t="inlineStr">
        <is>
          <t>Fecha</t>
        </is>
      </c>
      <c r="C91" s="98" t="inlineStr">
        <is>
          <t>Cajero</t>
        </is>
      </c>
      <c r="D91" s="98" t="inlineStr">
        <is>
          <t>Nro Voucher</t>
        </is>
      </c>
      <c r="E91" s="98" t="inlineStr">
        <is>
          <t>Nro Cuenta</t>
        </is>
      </c>
      <c r="F91" s="98" t="inlineStr">
        <is>
          <t>Tipo Ingreso</t>
        </is>
      </c>
      <c r="G91" s="99" t="n"/>
      <c r="H91" s="100" t="n"/>
      <c r="I91" s="98" t="inlineStr">
        <is>
          <t>TIPO DE INGRESO</t>
        </is>
      </c>
      <c r="J91" s="98" t="inlineStr">
        <is>
          <t>Cobrador</t>
        </is>
      </c>
    </row>
    <row r="92">
      <c r="A92" s="101" t="n"/>
      <c r="B92" s="101" t="n"/>
      <c r="C92" s="101" t="n"/>
      <c r="D92" s="101" t="n"/>
      <c r="E92" s="101" t="n"/>
      <c r="F92" s="4" t="inlineStr">
        <is>
          <t>EFECTIVO</t>
        </is>
      </c>
      <c r="G92" s="4" t="inlineStr">
        <is>
          <t>CHEQUE</t>
        </is>
      </c>
      <c r="H92" s="4" t="inlineStr">
        <is>
          <t>TRANSFERENCIA</t>
        </is>
      </c>
      <c r="I92" s="101" t="n"/>
      <c r="J92" s="101" t="n"/>
    </row>
    <row r="93">
      <c r="A93" s="5" t="inlineStr">
        <is>
          <t>CCAJ-RB01/8/2023</t>
        </is>
      </c>
      <c r="B93" s="6" t="n">
        <v>44938.71211355324</v>
      </c>
      <c r="C93" s="5" t="inlineStr">
        <is>
          <t>0 VALERY TERCEROS - CAJA</t>
        </is>
      </c>
      <c r="D93" s="15" t="n">
        <v>45133107278</v>
      </c>
      <c r="E93" s="8" t="inlineStr">
        <is>
          <t>BISA-100070103</t>
        </is>
      </c>
      <c r="H93" s="9" t="n">
        <v>1891.96</v>
      </c>
      <c r="I93" s="5" t="inlineStr">
        <is>
          <t>DEPÓSITO BANCARIO</t>
        </is>
      </c>
      <c r="J93" s="5" t="inlineStr">
        <is>
          <t>4637 ERICK EDUARDO IBAÑEZ ZAPATA</t>
        </is>
      </c>
    </row>
    <row r="94">
      <c r="A94" s="5" t="inlineStr">
        <is>
          <t>CCAJ-RB01/8/2023</t>
        </is>
      </c>
      <c r="B94" s="6" t="n">
        <v>44938.71211355324</v>
      </c>
      <c r="C94" s="5" t="inlineStr">
        <is>
          <t>0 VALERY TERCEROS - CAJA</t>
        </is>
      </c>
      <c r="D94" s="7" t="n"/>
      <c r="E94" s="8" t="n"/>
      <c r="F94" s="9" t="n">
        <v>2972.8</v>
      </c>
      <c r="I94" s="10" t="inlineStr">
        <is>
          <t>EFECTIVO</t>
        </is>
      </c>
      <c r="J94" s="8" t="inlineStr">
        <is>
          <t>4631 ELI RIBERA COIMBRA</t>
        </is>
      </c>
    </row>
    <row r="95">
      <c r="A95" s="5" t="inlineStr">
        <is>
          <t>CCAJ-RB01/8/2023</t>
        </is>
      </c>
      <c r="B95" s="6" t="n">
        <v>44938.71211355324</v>
      </c>
      <c r="C95" s="5" t="inlineStr">
        <is>
          <t>0 VALERY TERCEROS - CAJA</t>
        </is>
      </c>
      <c r="D95" s="7" t="n"/>
      <c r="E95" s="8" t="n"/>
      <c r="F95" s="9" t="n">
        <v>6002.5</v>
      </c>
      <c r="I95" s="10" t="inlineStr">
        <is>
          <t>EFECTIVO</t>
        </is>
      </c>
      <c r="J95" s="5" t="inlineStr">
        <is>
          <t>4637 ERICK EDUARDO IBAÑEZ ZAPATA</t>
        </is>
      </c>
    </row>
    <row r="96">
      <c r="A96" s="11" t="inlineStr">
        <is>
          <t>SAP</t>
        </is>
      </c>
      <c r="B96" s="3" t="n"/>
      <c r="C96" s="3" t="n"/>
      <c r="D96" s="7" t="n"/>
      <c r="E96" s="8" t="n"/>
      <c r="F96" s="49">
        <f>SUM(F93:G95)</f>
        <v/>
      </c>
      <c r="I96" s="10" t="n"/>
      <c r="J96" s="8" t="n"/>
    </row>
    <row r="97" ht="15.75" customHeight="1">
      <c r="A97" s="13" t="inlineStr">
        <is>
          <t>FECHA</t>
        </is>
      </c>
      <c r="B97" s="13" t="inlineStr">
        <is>
          <t>CIERRE DE CAJA</t>
        </is>
      </c>
      <c r="C97" s="13" t="inlineStr">
        <is>
          <t>IMPORTE</t>
        </is>
      </c>
      <c r="D97" s="14" t="n">
        <v>112587178</v>
      </c>
      <c r="E97" s="8" t="n"/>
      <c r="F97" s="9" t="n"/>
      <c r="I97" s="10" t="n"/>
      <c r="J97" s="8" t="n"/>
    </row>
    <row r="100">
      <c r="A100" s="1" t="inlineStr">
        <is>
          <t>Cierre Caja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3" t="inlineStr">
        <is>
          <t>Del 13/01/2022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98" t="inlineStr">
        <is>
          <t>Cierre Caja</t>
        </is>
      </c>
      <c r="B102" s="98" t="inlineStr">
        <is>
          <t>Fecha</t>
        </is>
      </c>
      <c r="C102" s="98" t="inlineStr">
        <is>
          <t>Cajero</t>
        </is>
      </c>
      <c r="D102" s="98" t="inlineStr">
        <is>
          <t>Nro Voucher</t>
        </is>
      </c>
      <c r="E102" s="98" t="inlineStr">
        <is>
          <t>Nro Cuenta</t>
        </is>
      </c>
      <c r="F102" s="98" t="inlineStr">
        <is>
          <t>Tipo Ingreso</t>
        </is>
      </c>
      <c r="G102" s="99" t="n"/>
      <c r="H102" s="100" t="n"/>
      <c r="I102" s="98" t="inlineStr">
        <is>
          <t>TIPO DE INGRESO</t>
        </is>
      </c>
      <c r="J102" s="98" t="inlineStr">
        <is>
          <t>Cobrador</t>
        </is>
      </c>
    </row>
    <row r="103">
      <c r="A103" s="101" t="n"/>
      <c r="B103" s="101" t="n"/>
      <c r="C103" s="101" t="n"/>
      <c r="D103" s="101" t="n"/>
      <c r="E103" s="101" t="n"/>
      <c r="F103" s="4" t="inlineStr">
        <is>
          <t>EFECTIVO</t>
        </is>
      </c>
      <c r="G103" s="4" t="inlineStr">
        <is>
          <t>CHEQUE</t>
        </is>
      </c>
      <c r="H103" s="4" t="inlineStr">
        <is>
          <t>TRANSFERENCIA</t>
        </is>
      </c>
      <c r="I103" s="101" t="n"/>
      <c r="J103" s="101" t="n"/>
    </row>
    <row r="104">
      <c r="A104" s="5" t="inlineStr">
        <is>
          <t>CCAJ-RB01/9/2023</t>
        </is>
      </c>
      <c r="B104" s="6" t="n">
        <v>44939.74341988426</v>
      </c>
      <c r="C104" s="5" t="inlineStr">
        <is>
          <t>0 VALERY TERCEROS - CAJA</t>
        </is>
      </c>
      <c r="D104" s="15" t="n">
        <v>45133110803</v>
      </c>
      <c r="E104" s="8" t="inlineStr">
        <is>
          <t>BISA-100070103</t>
        </is>
      </c>
      <c r="H104" s="9" t="n">
        <v>1517.75</v>
      </c>
      <c r="I104" s="5" t="inlineStr">
        <is>
          <t>DEPÓSITO BANCARIO</t>
        </is>
      </c>
      <c r="J104" s="5" t="inlineStr">
        <is>
          <t>4637 ERICK EDUARDO IBAÑEZ ZAPATA</t>
        </is>
      </c>
    </row>
    <row r="105">
      <c r="A105" s="5" t="inlineStr">
        <is>
          <t>CCAJ-RB01/9/2023</t>
        </is>
      </c>
      <c r="B105" s="6" t="n">
        <v>44939.74341988426</v>
      </c>
      <c r="C105" s="5" t="inlineStr">
        <is>
          <t>0 VALERY TERCEROS - CAJA</t>
        </is>
      </c>
      <c r="D105" s="7" t="n"/>
      <c r="E105" s="8" t="n"/>
      <c r="F105" s="9" t="n">
        <v>10330.4</v>
      </c>
      <c r="I105" s="10" t="inlineStr">
        <is>
          <t>EFECTIVO</t>
        </is>
      </c>
      <c r="J105" s="5" t="inlineStr">
        <is>
          <t>4637 ERICK EDUARDO IBAÑEZ ZAPATA</t>
        </is>
      </c>
    </row>
    <row r="106">
      <c r="A106" s="5" t="inlineStr">
        <is>
          <t>CCAJ-RB01/9/2023</t>
        </is>
      </c>
      <c r="B106" s="6" t="n">
        <v>44939.74341988426</v>
      </c>
      <c r="C106" s="5" t="inlineStr">
        <is>
          <t>0 VALERY TERCEROS - CAJA</t>
        </is>
      </c>
      <c r="D106" s="7" t="n"/>
      <c r="E106" s="8" t="n"/>
      <c r="F106" s="9" t="n">
        <v>21306</v>
      </c>
      <c r="I106" s="10" t="inlineStr">
        <is>
          <t>EFECTIVO</t>
        </is>
      </c>
      <c r="J106" s="8" t="inlineStr">
        <is>
          <t>4524 ALVARO GARCIA - T01</t>
        </is>
      </c>
    </row>
    <row r="107">
      <c r="A107" s="5" t="inlineStr">
        <is>
          <t>CCAJ-RB01/9/2023</t>
        </is>
      </c>
      <c r="B107" s="6" t="n">
        <v>44939.74341988426</v>
      </c>
      <c r="C107" s="5" t="inlineStr">
        <is>
          <t>0 VALERY TERCEROS - CAJA</t>
        </is>
      </c>
      <c r="D107" s="7" t="n"/>
      <c r="E107" s="8" t="n"/>
      <c r="F107" s="9" t="n">
        <v>2023.5</v>
      </c>
      <c r="I107" s="10" t="inlineStr">
        <is>
          <t>EFECTIVO</t>
        </is>
      </c>
      <c r="J107" s="8" t="inlineStr">
        <is>
          <t>4524 ALVARO GARCIA - T02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37">
        <f>SUM(F104:G107)</f>
        <v/>
      </c>
      <c r="H108" s="9" t="n"/>
      <c r="I108" s="5" t="n"/>
      <c r="J108" s="8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14" t="n">
        <v>112603557</v>
      </c>
      <c r="E109" s="8" t="n"/>
      <c r="H109" s="9" t="n"/>
      <c r="I109" s="5" t="n"/>
      <c r="J109" s="8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14/01/2022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8" t="inlineStr">
        <is>
          <t>Cierre Caja</t>
        </is>
      </c>
      <c r="B114" s="98" t="inlineStr">
        <is>
          <t>Fecha</t>
        </is>
      </c>
      <c r="C114" s="98" t="inlineStr">
        <is>
          <t>Cajero</t>
        </is>
      </c>
      <c r="D114" s="98" t="inlineStr">
        <is>
          <t>Nro Voucher</t>
        </is>
      </c>
      <c r="E114" s="98" t="inlineStr">
        <is>
          <t>Nro Cuenta</t>
        </is>
      </c>
      <c r="F114" s="98" t="inlineStr">
        <is>
          <t>Tipo Ingreso</t>
        </is>
      </c>
      <c r="G114" s="99" t="n"/>
      <c r="H114" s="100" t="n"/>
      <c r="I114" s="98" t="inlineStr">
        <is>
          <t>TIPO DE INGRESO</t>
        </is>
      </c>
      <c r="J114" s="98" t="inlineStr">
        <is>
          <t>Cobrador</t>
        </is>
      </c>
    </row>
    <row r="115">
      <c r="A115" s="101" t="n"/>
      <c r="B115" s="101" t="n"/>
      <c r="C115" s="101" t="n"/>
      <c r="D115" s="101" t="n"/>
      <c r="E115" s="101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101" t="n"/>
      <c r="J115" s="101" t="n"/>
    </row>
    <row r="116">
      <c r="A116" s="40" t="inlineStr">
        <is>
          <t>NO HUBO CIERRES DE CAJA, SABADO</t>
        </is>
      </c>
      <c r="B116" s="41" t="n"/>
      <c r="C116" s="42" t="n"/>
      <c r="D116" s="7" t="n"/>
      <c r="E116" s="8" t="n"/>
      <c r="F116" s="9" t="n"/>
      <c r="I116" s="10" t="n"/>
      <c r="J116" s="8" t="n"/>
    </row>
    <row r="117">
      <c r="A117" s="11" t="inlineStr">
        <is>
          <t>SAP</t>
        </is>
      </c>
      <c r="B117" s="3" t="n"/>
      <c r="C117" s="3" t="n"/>
      <c r="D117" s="7" t="n"/>
      <c r="E117" s="8" t="n"/>
      <c r="F117" s="9" t="n"/>
      <c r="I117" s="10" t="n"/>
      <c r="J117" s="8" t="n"/>
    </row>
    <row r="118">
      <c r="A118" s="13" t="inlineStr">
        <is>
          <t>FECHA</t>
        </is>
      </c>
      <c r="B118" s="13" t="inlineStr">
        <is>
          <t>CIERRE DE CAJA</t>
        </is>
      </c>
      <c r="C118" s="13" t="inlineStr">
        <is>
          <t>IMPORTE</t>
        </is>
      </c>
      <c r="D118" s="7" t="n"/>
      <c r="E118" s="8" t="n"/>
      <c r="F118" s="9" t="n"/>
      <c r="I118" s="10" t="n"/>
      <c r="J118" s="8" t="n"/>
    </row>
    <row r="121">
      <c r="A121" s="1" t="inlineStr">
        <is>
          <t>Cierre Caja</t>
        </is>
      </c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3" t="inlineStr">
        <is>
          <t>Del 16/01/2022</t>
        </is>
      </c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98" t="inlineStr">
        <is>
          <t>Cierre Caja</t>
        </is>
      </c>
      <c r="B123" s="98" t="inlineStr">
        <is>
          <t>Fecha</t>
        </is>
      </c>
      <c r="C123" s="98" t="inlineStr">
        <is>
          <t>Cajero</t>
        </is>
      </c>
      <c r="D123" s="98" t="inlineStr">
        <is>
          <t>Nro Voucher</t>
        </is>
      </c>
      <c r="E123" s="98" t="inlineStr">
        <is>
          <t>Nro Cuenta</t>
        </is>
      </c>
      <c r="F123" s="98" t="inlineStr">
        <is>
          <t>Tipo Ingreso</t>
        </is>
      </c>
      <c r="G123" s="99" t="n"/>
      <c r="H123" s="100" t="n"/>
      <c r="I123" s="98" t="inlineStr">
        <is>
          <t>TIPO DE INGRESO</t>
        </is>
      </c>
      <c r="J123" s="98" t="inlineStr">
        <is>
          <t>Cobrador</t>
        </is>
      </c>
    </row>
    <row r="124">
      <c r="A124" s="101" t="n"/>
      <c r="B124" s="101" t="n"/>
      <c r="C124" s="101" t="n"/>
      <c r="D124" s="101" t="n"/>
      <c r="E124" s="101" t="n"/>
      <c r="F124" s="4" t="inlineStr">
        <is>
          <t>EFECTIVO</t>
        </is>
      </c>
      <c r="G124" s="4" t="inlineStr">
        <is>
          <t>CHEQUE</t>
        </is>
      </c>
      <c r="H124" s="4" t="inlineStr">
        <is>
          <t>TRANSFERENCIA</t>
        </is>
      </c>
      <c r="I124" s="101" t="n"/>
      <c r="J124" s="101" t="n"/>
    </row>
    <row r="125">
      <c r="A125" s="5" t="inlineStr">
        <is>
          <t>CCAJ-RB01/10/2023</t>
        </is>
      </c>
      <c r="B125" s="6" t="n">
        <v>44942.75270907408</v>
      </c>
      <c r="C125" s="5" t="inlineStr">
        <is>
          <t>0 VALERY TERCEROS - CAJA</t>
        </is>
      </c>
      <c r="D125" s="15" t="n">
        <v>45173173598</v>
      </c>
      <c r="E125" s="8" t="inlineStr">
        <is>
          <t>BISA-100070103</t>
        </is>
      </c>
      <c r="H125" s="9" t="n">
        <v>3185</v>
      </c>
      <c r="I125" s="5" t="inlineStr">
        <is>
          <t>DEPÓSITO BANCARIO</t>
        </is>
      </c>
      <c r="J125" s="5" t="inlineStr">
        <is>
          <t>4637 ERICK EDUARDO IBAÑEZ ZAPATA</t>
        </is>
      </c>
    </row>
    <row r="126">
      <c r="A126" s="5" t="inlineStr">
        <is>
          <t>CCAJ-RB01/10/2023</t>
        </is>
      </c>
      <c r="B126" s="6" t="n">
        <v>44942.75270907408</v>
      </c>
      <c r="C126" s="5" t="inlineStr">
        <is>
          <t>0 VALERY TERCEROS - CAJA</t>
        </is>
      </c>
      <c r="D126" s="7" t="n"/>
      <c r="E126" s="8" t="n"/>
      <c r="F126" s="9" t="n">
        <v>7285.6</v>
      </c>
      <c r="I126" s="10" t="inlineStr">
        <is>
          <t>EFECTIVO</t>
        </is>
      </c>
      <c r="J126" s="8" t="inlineStr">
        <is>
          <t>4631 ELI RIBERA COIMBRA</t>
        </is>
      </c>
    </row>
    <row r="127">
      <c r="A127" s="5" t="inlineStr">
        <is>
          <t>CCAJ-RB01/10/2023</t>
        </is>
      </c>
      <c r="B127" s="6" t="n">
        <v>44942.75270907408</v>
      </c>
      <c r="C127" s="5" t="inlineStr">
        <is>
          <t>0 VALERY TERCEROS - CAJA</t>
        </is>
      </c>
      <c r="D127" s="7" t="n"/>
      <c r="E127" s="8" t="n"/>
      <c r="F127" s="9" t="n">
        <v>34689.2</v>
      </c>
      <c r="I127" s="10" t="inlineStr">
        <is>
          <t>EFECTIVO</t>
        </is>
      </c>
      <c r="J127" s="5" t="inlineStr">
        <is>
          <t>4637 ERICK EDUARDO IBAÑEZ ZAPATA</t>
        </is>
      </c>
    </row>
    <row r="128">
      <c r="A128" s="11" t="inlineStr">
        <is>
          <t>SAP</t>
        </is>
      </c>
      <c r="B128" s="3" t="n"/>
      <c r="C128" s="3" t="n"/>
      <c r="D128" s="7" t="n"/>
      <c r="E128" s="8" t="n"/>
      <c r="F128" s="37">
        <f>SUM(F125:G127)</f>
        <v/>
      </c>
      <c r="H128" s="9" t="n"/>
      <c r="I128" s="10" t="n"/>
      <c r="J128" s="5" t="n"/>
    </row>
    <row r="129" ht="15.75" customHeight="1">
      <c r="A129" s="13" t="inlineStr">
        <is>
          <t>FECHA</t>
        </is>
      </c>
      <c r="B129" s="13" t="inlineStr">
        <is>
          <t>CIERRE DE CAJA</t>
        </is>
      </c>
      <c r="C129" s="13" t="inlineStr">
        <is>
          <t>IMPORTE</t>
        </is>
      </c>
      <c r="D129" s="14" t="n">
        <v>112610048</v>
      </c>
      <c r="E129" s="8" t="n"/>
      <c r="H129" s="9" t="n"/>
      <c r="I129" s="10" t="n"/>
      <c r="J129" s="5" t="n"/>
    </row>
    <row r="132">
      <c r="A132" s="1" t="inlineStr">
        <is>
          <t>Cierre Caja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3" t="inlineStr">
        <is>
          <t>Del 17/01/2022</t>
        </is>
      </c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98" t="inlineStr">
        <is>
          <t>Cierre Caja</t>
        </is>
      </c>
      <c r="B134" s="98" t="inlineStr">
        <is>
          <t>Fecha</t>
        </is>
      </c>
      <c r="C134" s="98" t="inlineStr">
        <is>
          <t>Cajero</t>
        </is>
      </c>
      <c r="D134" s="98" t="inlineStr">
        <is>
          <t>Nro Voucher</t>
        </is>
      </c>
      <c r="E134" s="98" t="inlineStr">
        <is>
          <t>Nro Cuenta</t>
        </is>
      </c>
      <c r="F134" s="98" t="inlineStr">
        <is>
          <t>Tipo Ingreso</t>
        </is>
      </c>
      <c r="G134" s="99" t="n"/>
      <c r="H134" s="100" t="n"/>
      <c r="I134" s="98" t="inlineStr">
        <is>
          <t>TIPO DE INGRESO</t>
        </is>
      </c>
      <c r="J134" s="98" t="inlineStr">
        <is>
          <t>Cobrador</t>
        </is>
      </c>
    </row>
    <row r="135">
      <c r="A135" s="101" t="n"/>
      <c r="B135" s="101" t="n"/>
      <c r="C135" s="101" t="n"/>
      <c r="D135" s="101" t="n"/>
      <c r="E135" s="101" t="n"/>
      <c r="F135" s="4" t="inlineStr">
        <is>
          <t>EFECTIVO</t>
        </is>
      </c>
      <c r="G135" s="4" t="inlineStr">
        <is>
          <t>CHEQUE</t>
        </is>
      </c>
      <c r="H135" s="4" t="inlineStr">
        <is>
          <t>TRANSFERENCIA</t>
        </is>
      </c>
      <c r="I135" s="101" t="n"/>
      <c r="J135" s="101" t="n"/>
    </row>
    <row r="136">
      <c r="A136" s="5" t="inlineStr">
        <is>
          <t>CCAJ-RB01/11/2023</t>
        </is>
      </c>
      <c r="B136" s="6" t="n">
        <v>44943.76531005787</v>
      </c>
      <c r="C136" s="5" t="inlineStr">
        <is>
          <t>0 VALERY TERCEROS - CAJA</t>
        </is>
      </c>
      <c r="D136" s="7" t="n"/>
      <c r="E136" s="8" t="n"/>
      <c r="F136" s="9" t="n">
        <v>25676.5</v>
      </c>
      <c r="I136" s="10" t="inlineStr">
        <is>
          <t>EFECTIVO</t>
        </is>
      </c>
      <c r="J136" s="5" t="inlineStr">
        <is>
          <t>4637 ERICK EDUARDO IBAÑEZ ZAPATA</t>
        </is>
      </c>
    </row>
    <row r="137">
      <c r="A137" s="5" t="inlineStr">
        <is>
          <t>CCAJ-RB01/11/2023</t>
        </is>
      </c>
      <c r="B137" s="6" t="n">
        <v>44943.76531005787</v>
      </c>
      <c r="C137" s="5" t="inlineStr">
        <is>
          <t>0 VALERY TERCEROS - CAJA</t>
        </is>
      </c>
      <c r="D137" s="7" t="n"/>
      <c r="E137" s="8" t="n"/>
      <c r="F137" s="9" t="n">
        <v>4318.6</v>
      </c>
      <c r="I137" s="10" t="inlineStr">
        <is>
          <t>EFECTIVO</t>
        </is>
      </c>
      <c r="J137" s="8" t="inlineStr">
        <is>
          <t>4524 ALVARO GARCIA - T01</t>
        </is>
      </c>
    </row>
    <row r="138">
      <c r="A138" s="11" t="inlineStr">
        <is>
          <t>SAP</t>
        </is>
      </c>
      <c r="B138" s="3" t="n"/>
      <c r="C138" s="3" t="n"/>
      <c r="D138" s="7" t="n"/>
      <c r="E138" s="8" t="n"/>
      <c r="F138" s="37">
        <f>SUM(F136:G137)</f>
        <v/>
      </c>
      <c r="G138" s="9" t="n"/>
      <c r="I138" s="10" t="n"/>
      <c r="J138" s="5" t="n"/>
    </row>
    <row r="139" ht="15.75" customHeight="1">
      <c r="A139" s="13" t="inlineStr">
        <is>
          <t>FECHA</t>
        </is>
      </c>
      <c r="B139" s="13" t="inlineStr">
        <is>
          <t>CIERRE DE CAJA</t>
        </is>
      </c>
      <c r="C139" s="13" t="inlineStr">
        <is>
          <t>IMPORTE</t>
        </is>
      </c>
      <c r="D139" s="14" t="n">
        <v>112617032</v>
      </c>
      <c r="E139" s="8" t="n"/>
      <c r="G139" s="9" t="n"/>
      <c r="I139" s="10" t="n"/>
      <c r="J139" s="5" t="n"/>
    </row>
    <row r="142">
      <c r="A142" s="1" t="inlineStr">
        <is>
          <t>Cierre Caja</t>
        </is>
      </c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3" t="inlineStr">
        <is>
          <t>Del 18/01/2022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98" t="inlineStr">
        <is>
          <t>Cierre Caja</t>
        </is>
      </c>
      <c r="B144" s="98" t="inlineStr">
        <is>
          <t>Fecha</t>
        </is>
      </c>
      <c r="C144" s="98" t="inlineStr">
        <is>
          <t>Cajero</t>
        </is>
      </c>
      <c r="D144" s="98" t="inlineStr">
        <is>
          <t>Nro Voucher</t>
        </is>
      </c>
      <c r="E144" s="98" t="inlineStr">
        <is>
          <t>Nro Cuenta</t>
        </is>
      </c>
      <c r="F144" s="98" t="inlineStr">
        <is>
          <t>Tipo Ingreso</t>
        </is>
      </c>
      <c r="G144" s="99" t="n"/>
      <c r="H144" s="100" t="n"/>
      <c r="I144" s="98" t="inlineStr">
        <is>
          <t>TIPO DE INGRESO</t>
        </is>
      </c>
      <c r="J144" s="98" t="inlineStr">
        <is>
          <t>Cobrador</t>
        </is>
      </c>
    </row>
    <row r="145">
      <c r="A145" s="101" t="n"/>
      <c r="B145" s="101" t="n"/>
      <c r="C145" s="101" t="n"/>
      <c r="D145" s="101" t="n"/>
      <c r="E145" s="101" t="n"/>
      <c r="F145" s="4" t="inlineStr">
        <is>
          <t>EFECTIVO</t>
        </is>
      </c>
      <c r="G145" s="4" t="inlineStr">
        <is>
          <t>CHEQUE</t>
        </is>
      </c>
      <c r="H145" s="4" t="inlineStr">
        <is>
          <t>TRANSFERENCIA</t>
        </is>
      </c>
      <c r="I145" s="101" t="n"/>
      <c r="J145" s="101" t="n"/>
    </row>
    <row r="146">
      <c r="A146" s="5" t="inlineStr">
        <is>
          <t>CCAJ-RB01/12/2023</t>
        </is>
      </c>
      <c r="B146" s="6" t="n">
        <v>44944.74111590278</v>
      </c>
      <c r="C146" s="5" t="inlineStr">
        <is>
          <t>0 VALERY TERCEROS - CAJA</t>
        </is>
      </c>
      <c r="D146" s="15" t="n">
        <v>45133120170</v>
      </c>
      <c r="E146" s="8" t="inlineStr">
        <is>
          <t>BISA-100070103</t>
        </is>
      </c>
      <c r="H146" s="9" t="n">
        <v>856.99</v>
      </c>
      <c r="I146" s="5" t="inlineStr">
        <is>
          <t>DEPÓSITO BANCARIO</t>
        </is>
      </c>
      <c r="J146" s="5" t="inlineStr">
        <is>
          <t>4637 ERICK EDUARDO IBAÑEZ ZAPATA</t>
        </is>
      </c>
    </row>
    <row r="147">
      <c r="A147" s="5" t="inlineStr">
        <is>
          <t>CCAJ-RB01/12/2023</t>
        </is>
      </c>
      <c r="B147" s="6" t="n">
        <v>44944.74111590278</v>
      </c>
      <c r="C147" s="5" t="inlineStr">
        <is>
          <t>0 VALERY TERCEROS - CAJA</t>
        </is>
      </c>
      <c r="D147" s="15" t="n">
        <v>45113268820</v>
      </c>
      <c r="E147" s="8" t="inlineStr">
        <is>
          <t>BISA-100070103</t>
        </is>
      </c>
      <c r="H147" s="9" t="n">
        <v>4618.11</v>
      </c>
      <c r="I147" s="5" t="inlineStr">
        <is>
          <t>DEPÓSITO BANCARIO</t>
        </is>
      </c>
      <c r="J147" s="5" t="inlineStr">
        <is>
          <t>4637 ERICK EDUARDO IBAÑEZ ZAPATA</t>
        </is>
      </c>
    </row>
    <row r="148">
      <c r="A148" s="5" t="inlineStr">
        <is>
          <t>CCAJ-RB01/12/2023</t>
        </is>
      </c>
      <c r="B148" s="6" t="n">
        <v>44944.74111590278</v>
      </c>
      <c r="C148" s="5" t="inlineStr">
        <is>
          <t>0 VALERY TERCEROS - CAJA</t>
        </is>
      </c>
      <c r="D148" s="7" t="n"/>
      <c r="E148" s="8" t="n"/>
      <c r="F148" s="9" t="n">
        <v>15636.8</v>
      </c>
      <c r="I148" s="10" t="inlineStr">
        <is>
          <t>EFECTIVO</t>
        </is>
      </c>
      <c r="J148" s="5" t="inlineStr">
        <is>
          <t>4637 ERICK EDUARDO IBAÑEZ ZAPATA</t>
        </is>
      </c>
    </row>
    <row r="149">
      <c r="A149" s="11" t="inlineStr">
        <is>
          <t>SAP</t>
        </is>
      </c>
      <c r="B149" s="3" t="n"/>
      <c r="C149" s="3" t="n"/>
      <c r="D149" s="7" t="n"/>
      <c r="E149" s="8" t="n"/>
      <c r="F149" s="9" t="n"/>
      <c r="I149" s="10" t="n"/>
      <c r="J149" s="5" t="n"/>
    </row>
    <row r="150" ht="15.75" customHeight="1">
      <c r="A150" s="13" t="inlineStr">
        <is>
          <t>FECHA</t>
        </is>
      </c>
      <c r="B150" s="13" t="inlineStr">
        <is>
          <t>CIERRE DE CAJA</t>
        </is>
      </c>
      <c r="C150" s="13" t="inlineStr">
        <is>
          <t>IMPORTE</t>
        </is>
      </c>
      <c r="D150" s="14" t="n">
        <v>112624823</v>
      </c>
      <c r="E150" s="8" t="n"/>
      <c r="F150" s="9" t="n"/>
      <c r="I150" s="10" t="n"/>
      <c r="J150" s="5" t="n"/>
    </row>
    <row r="153">
      <c r="A153" s="1" t="inlineStr">
        <is>
          <t>Cierre Caja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3" t="inlineStr">
        <is>
          <t>Del 19/01/2022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98" t="inlineStr">
        <is>
          <t>Cierre Caja</t>
        </is>
      </c>
      <c r="B155" s="98" t="inlineStr">
        <is>
          <t>Fecha</t>
        </is>
      </c>
      <c r="C155" s="98" t="inlineStr">
        <is>
          <t>Cajero</t>
        </is>
      </c>
      <c r="D155" s="98" t="inlineStr">
        <is>
          <t>Nro Voucher</t>
        </is>
      </c>
      <c r="E155" s="98" t="inlineStr">
        <is>
          <t>Nro Cuenta</t>
        </is>
      </c>
      <c r="F155" s="98" t="inlineStr">
        <is>
          <t>Tipo Ingreso</t>
        </is>
      </c>
      <c r="G155" s="99" t="n"/>
      <c r="H155" s="100" t="n"/>
      <c r="I155" s="98" t="inlineStr">
        <is>
          <t>TIPO DE INGRESO</t>
        </is>
      </c>
      <c r="J155" s="98" t="inlineStr">
        <is>
          <t>Cobrador</t>
        </is>
      </c>
    </row>
    <row r="156">
      <c r="A156" s="101" t="n"/>
      <c r="B156" s="101" t="n"/>
      <c r="C156" s="101" t="n"/>
      <c r="D156" s="101" t="n"/>
      <c r="E156" s="101" t="n"/>
      <c r="F156" s="4" t="inlineStr">
        <is>
          <t>EFECTIVO</t>
        </is>
      </c>
      <c r="G156" s="4" t="inlineStr">
        <is>
          <t>CHEQUE</t>
        </is>
      </c>
      <c r="H156" s="4" t="inlineStr">
        <is>
          <t>TRANSFERENCIA</t>
        </is>
      </c>
      <c r="I156" s="101" t="n"/>
      <c r="J156" s="101" t="n"/>
    </row>
    <row r="157">
      <c r="A157" s="5" t="inlineStr">
        <is>
          <t>CCAJ-RB01/13/202</t>
        </is>
      </c>
      <c r="B157" s="6" t="n">
        <v>44945.71593662037</v>
      </c>
      <c r="C157" s="5" t="inlineStr">
        <is>
          <t>0 VALERY TERCEROS - CAJA</t>
        </is>
      </c>
      <c r="D157" s="7" t="n"/>
      <c r="E157" s="8" t="n"/>
      <c r="F157" s="9" t="n">
        <v>1719.7</v>
      </c>
      <c r="I157" s="10" t="inlineStr">
        <is>
          <t>EFECTIVO</t>
        </is>
      </c>
      <c r="J157" s="8" t="inlineStr">
        <is>
          <t>4631 ELI RIBERA COIMBRA</t>
        </is>
      </c>
    </row>
    <row r="158">
      <c r="A158" s="5" t="inlineStr">
        <is>
          <t>CCAJ-RB01/13/2023</t>
        </is>
      </c>
      <c r="B158" s="6" t="n">
        <v>44945.71593662037</v>
      </c>
      <c r="C158" s="5" t="inlineStr">
        <is>
          <t>0 VALERY TERCEROS - CAJA</t>
        </is>
      </c>
      <c r="D158" s="7" t="n"/>
      <c r="E158" s="8" t="n"/>
      <c r="F158" s="9" t="n">
        <v>7327.2</v>
      </c>
      <c r="I158" s="10" t="inlineStr">
        <is>
          <t>EFECTIVO</t>
        </is>
      </c>
      <c r="J158" s="5" t="inlineStr">
        <is>
          <t>4637 ERICK EDUARDO IBAÑEZ ZAPATA</t>
        </is>
      </c>
    </row>
    <row r="159">
      <c r="A159" s="11" t="inlineStr">
        <is>
          <t>SAP</t>
        </is>
      </c>
      <c r="B159" s="3" t="n"/>
      <c r="C159" s="3" t="n"/>
      <c r="D159" s="7" t="n"/>
      <c r="E159" s="8" t="n"/>
      <c r="F159" s="54">
        <f>SUM(F157:G158)</f>
        <v/>
      </c>
      <c r="H159" s="9" t="n"/>
      <c r="I159" s="10" t="n"/>
      <c r="J159" s="5" t="n"/>
    </row>
    <row r="160" ht="15.75" customHeight="1">
      <c r="A160" s="13" t="inlineStr">
        <is>
          <t>FECHA</t>
        </is>
      </c>
      <c r="B160" s="13" t="inlineStr">
        <is>
          <t>CIERRE DE CAJA</t>
        </is>
      </c>
      <c r="C160" s="13" t="inlineStr">
        <is>
          <t>IMPORTE</t>
        </is>
      </c>
      <c r="D160" s="14" t="n">
        <v>112636371</v>
      </c>
      <c r="E160" s="8" t="n"/>
      <c r="H160" s="9" t="n"/>
      <c r="I160" s="10" t="n"/>
      <c r="J160" s="5" t="n"/>
    </row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20/01/2023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98" t="inlineStr">
        <is>
          <t>Cierre Caja</t>
        </is>
      </c>
      <c r="B165" s="98" t="inlineStr">
        <is>
          <t>Fecha</t>
        </is>
      </c>
      <c r="C165" s="98" t="inlineStr">
        <is>
          <t>Cajero</t>
        </is>
      </c>
      <c r="D165" s="98" t="inlineStr">
        <is>
          <t>Nro Voucher</t>
        </is>
      </c>
      <c r="E165" s="98" t="inlineStr">
        <is>
          <t>Nro Cuenta</t>
        </is>
      </c>
      <c r="F165" s="98" t="inlineStr">
        <is>
          <t>Tipo Ingreso</t>
        </is>
      </c>
      <c r="G165" s="99" t="n"/>
      <c r="H165" s="100" t="n"/>
      <c r="I165" s="98" t="inlineStr">
        <is>
          <t>TIPO DE INGRESO</t>
        </is>
      </c>
      <c r="J165" s="98" t="inlineStr">
        <is>
          <t>Cobrador</t>
        </is>
      </c>
    </row>
    <row r="166">
      <c r="A166" s="101" t="n"/>
      <c r="B166" s="101" t="n"/>
      <c r="C166" s="101" t="n"/>
      <c r="D166" s="101" t="n"/>
      <c r="E166" s="101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101" t="n"/>
      <c r="J166" s="101" t="n"/>
    </row>
    <row r="167">
      <c r="A167" s="5" t="inlineStr">
        <is>
          <t>CCAJ-RB01/14/2023</t>
        </is>
      </c>
      <c r="B167" s="6" t="n">
        <v>44946.78338629629</v>
      </c>
      <c r="C167" s="5" t="inlineStr">
        <is>
          <t>0 VALERY TERCEROS - CAJA</t>
        </is>
      </c>
      <c r="D167" s="15" t="n">
        <v>45143491008</v>
      </c>
      <c r="E167" s="8" t="inlineStr">
        <is>
          <t>BISA-100070103</t>
        </is>
      </c>
      <c r="H167" s="9" t="n">
        <v>451.47</v>
      </c>
      <c r="I167" s="5" t="inlineStr">
        <is>
          <t>DEPÓSITO BANCARIO</t>
        </is>
      </c>
      <c r="J167" s="5" t="inlineStr">
        <is>
          <t>4637 ERICK EDUARDO IBAÑEZ ZAPATA</t>
        </is>
      </c>
    </row>
    <row r="168">
      <c r="A168" s="5" t="inlineStr">
        <is>
          <t>CCAJ-RB01/14/202</t>
        </is>
      </c>
      <c r="B168" s="6" t="n">
        <v>44946.78338629629</v>
      </c>
      <c r="C168" s="5" t="inlineStr">
        <is>
          <t>0 VALERY TERCEROS - CAJA</t>
        </is>
      </c>
      <c r="D168" s="7" t="n"/>
      <c r="E168" s="8" t="n"/>
      <c r="F168" s="9" t="n">
        <v>33899.4</v>
      </c>
      <c r="I168" s="10" t="inlineStr">
        <is>
          <t>EFECTIVO</t>
        </is>
      </c>
      <c r="J168" s="8" t="inlineStr">
        <is>
          <t>4524 ALVARO GARCIA - T01</t>
        </is>
      </c>
    </row>
    <row r="169">
      <c r="A169" s="5" t="inlineStr">
        <is>
          <t>CCAJ-RB01/14/2023</t>
        </is>
      </c>
      <c r="B169" s="6" t="n">
        <v>44946.78338629629</v>
      </c>
      <c r="C169" s="5" t="inlineStr">
        <is>
          <t>0 VALERY TERCEROS - CAJA</t>
        </is>
      </c>
      <c r="D169" s="7" t="n"/>
      <c r="E169" s="8" t="n"/>
      <c r="F169" s="9" t="n">
        <v>22953</v>
      </c>
      <c r="I169" s="10" t="inlineStr">
        <is>
          <t>EFECTIVO</t>
        </is>
      </c>
      <c r="J169" s="5" t="inlineStr">
        <is>
          <t>4637 ERICK EDUARDO IBAÑEZ ZAPATA</t>
        </is>
      </c>
    </row>
    <row r="170">
      <c r="A170" s="5" t="inlineStr">
        <is>
          <t>CCAJ-RB01/14/2023</t>
        </is>
      </c>
      <c r="B170" s="6" t="n">
        <v>44946.78338629629</v>
      </c>
      <c r="C170" s="5" t="inlineStr">
        <is>
          <t>0 VALERY TERCEROS - CAJA</t>
        </is>
      </c>
      <c r="D170" s="7" t="n"/>
      <c r="E170" s="8" t="n"/>
      <c r="F170" s="9" t="n">
        <v>4793.1</v>
      </c>
      <c r="I170" s="10" t="inlineStr">
        <is>
          <t>EFECTIVO</t>
        </is>
      </c>
      <c r="J170" s="8" t="inlineStr">
        <is>
          <t>4524 ALVARO GARCIA - T02</t>
        </is>
      </c>
    </row>
    <row r="171">
      <c r="A171" s="11" t="inlineStr">
        <is>
          <t>SAP</t>
        </is>
      </c>
      <c r="B171" s="3" t="n"/>
      <c r="C171" s="3" t="n"/>
      <c r="D171" s="10" t="n"/>
      <c r="E171" s="8" t="n"/>
      <c r="F171" s="37">
        <f>SUM(F167:G170)</f>
        <v/>
      </c>
      <c r="H171" s="9" t="n"/>
      <c r="I171" s="10" t="n"/>
      <c r="J171" s="5" t="n"/>
    </row>
    <row r="172" ht="15.75" customHeight="1">
      <c r="A172" s="13" t="inlineStr">
        <is>
          <t>FECHA</t>
        </is>
      </c>
      <c r="B172" s="13" t="inlineStr">
        <is>
          <t>CIERRE DE CAJA</t>
        </is>
      </c>
      <c r="C172" s="13" t="inlineStr">
        <is>
          <t>IMPORTE</t>
        </is>
      </c>
      <c r="D172" s="14" t="n">
        <v>112636372</v>
      </c>
      <c r="E172" s="8" t="n"/>
      <c r="H172" s="9" t="n"/>
      <c r="I172" s="10" t="n"/>
      <c r="J172" s="5" t="n"/>
    </row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21/01/2023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98" t="inlineStr">
        <is>
          <t>Cierre Caja</t>
        </is>
      </c>
      <c r="B177" s="98" t="inlineStr">
        <is>
          <t>Fecha</t>
        </is>
      </c>
      <c r="C177" s="98" t="inlineStr">
        <is>
          <t>Cajero</t>
        </is>
      </c>
      <c r="D177" s="98" t="inlineStr">
        <is>
          <t>Nro Voucher</t>
        </is>
      </c>
      <c r="E177" s="98" t="inlineStr">
        <is>
          <t>Nro Cuenta</t>
        </is>
      </c>
      <c r="F177" s="98" t="inlineStr">
        <is>
          <t>Tipo Ingreso</t>
        </is>
      </c>
      <c r="G177" s="99" t="n"/>
      <c r="H177" s="100" t="n"/>
      <c r="I177" s="98" t="inlineStr">
        <is>
          <t>TIPO DE INGRESO</t>
        </is>
      </c>
      <c r="J177" s="98" t="inlineStr">
        <is>
          <t>Cobrador</t>
        </is>
      </c>
    </row>
    <row r="178">
      <c r="A178" s="101" t="n"/>
      <c r="B178" s="101" t="n"/>
      <c r="C178" s="101" t="n"/>
      <c r="D178" s="101" t="n"/>
      <c r="E178" s="101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101" t="n"/>
      <c r="J178" s="101" t="n"/>
    </row>
    <row r="179">
      <c r="A179" s="40" t="inlineStr">
        <is>
          <t>NO HUBO CIERRES DE CAJA, SABADO</t>
        </is>
      </c>
      <c r="B179" s="41" t="n"/>
      <c r="C179" s="42" t="n"/>
      <c r="D179" s="7" t="n"/>
      <c r="E179" s="8" t="n"/>
      <c r="F179" s="9" t="n"/>
      <c r="I179" s="10" t="n"/>
      <c r="J179" s="8" t="n"/>
    </row>
    <row r="180">
      <c r="A180" s="11" t="inlineStr">
        <is>
          <t>SAP</t>
        </is>
      </c>
      <c r="B180" s="3" t="n"/>
      <c r="C180" s="3" t="n"/>
      <c r="D180" s="10" t="n"/>
      <c r="E180" s="8" t="n"/>
      <c r="H180" s="9" t="n"/>
      <c r="I180" s="10" t="n"/>
      <c r="J180" s="5" t="n"/>
    </row>
    <row r="18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0" t="n"/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23/01/2023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8" t="inlineStr">
        <is>
          <t>Cierre Caja</t>
        </is>
      </c>
      <c r="B186" s="98" t="inlineStr">
        <is>
          <t>Fecha</t>
        </is>
      </c>
      <c r="C186" s="98" t="inlineStr">
        <is>
          <t>Cajero</t>
        </is>
      </c>
      <c r="D186" s="98" t="inlineStr">
        <is>
          <t>Nro Voucher</t>
        </is>
      </c>
      <c r="E186" s="98" t="inlineStr">
        <is>
          <t>Nro Cuenta</t>
        </is>
      </c>
      <c r="F186" s="98" t="inlineStr">
        <is>
          <t>Tipo Ingreso</t>
        </is>
      </c>
      <c r="G186" s="99" t="n"/>
      <c r="H186" s="100" t="n"/>
      <c r="I186" s="98" t="inlineStr">
        <is>
          <t>TIPO DE INGRESO</t>
        </is>
      </c>
      <c r="J186" s="98" t="inlineStr">
        <is>
          <t>Cobrador</t>
        </is>
      </c>
    </row>
    <row r="187">
      <c r="A187" s="101" t="n"/>
      <c r="B187" s="101" t="n"/>
      <c r="C187" s="101" t="n"/>
      <c r="D187" s="101" t="n"/>
      <c r="E187" s="101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101" t="n"/>
      <c r="J187" s="101" t="n"/>
    </row>
    <row r="188">
      <c r="A188" s="40" t="inlineStr">
        <is>
          <t>NO HUBO CIERRES DE CAJA DEBIDO A FERIADO NACIONAL POR EL DIA DEL ESTADO PLURINACIONAL</t>
        </is>
      </c>
      <c r="B188" s="41" t="n"/>
      <c r="C188" s="42" t="n"/>
      <c r="D188" s="70" t="n"/>
      <c r="E188" s="71" t="n"/>
      <c r="F188" s="9" t="n"/>
      <c r="I188" s="10" t="n"/>
      <c r="J188" s="5" t="n"/>
    </row>
    <row r="189">
      <c r="A189" s="11" t="inlineStr">
        <is>
          <t>SAP</t>
        </is>
      </c>
      <c r="B189" s="3" t="n"/>
      <c r="C189" s="3" t="n"/>
      <c r="D189" s="7" t="n"/>
      <c r="E189" s="8" t="n"/>
      <c r="H189" s="9" t="n"/>
      <c r="I189" s="10" t="n"/>
      <c r="J189" s="5" t="n"/>
    </row>
    <row r="190" ht="15.75" customHeight="1">
      <c r="A190" s="13" t="inlineStr">
        <is>
          <t>FECHA</t>
        </is>
      </c>
      <c r="B190" s="13" t="inlineStr">
        <is>
          <t>CIERRE DE CAJA</t>
        </is>
      </c>
      <c r="C190" s="13" t="inlineStr">
        <is>
          <t>IMPORTE</t>
        </is>
      </c>
      <c r="D190" s="28" t="n"/>
      <c r="E190" s="14" t="n"/>
      <c r="H190" s="9" t="n"/>
      <c r="I190" s="10" t="n"/>
      <c r="J190" s="5" t="n"/>
    </row>
    <row r="193">
      <c r="A193" s="1" t="inlineStr">
        <is>
          <t>Cierre Caja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3" t="inlineStr">
        <is>
          <t>Del 24/01/2023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98" t="inlineStr">
        <is>
          <t>Cierre Caja</t>
        </is>
      </c>
      <c r="B195" s="98" t="inlineStr">
        <is>
          <t>Fecha</t>
        </is>
      </c>
      <c r="C195" s="98" t="inlineStr">
        <is>
          <t>Cajero</t>
        </is>
      </c>
      <c r="D195" s="98" t="inlineStr">
        <is>
          <t>Nro Voucher</t>
        </is>
      </c>
      <c r="E195" s="98" t="inlineStr">
        <is>
          <t>Nro Cuenta</t>
        </is>
      </c>
      <c r="F195" s="98" t="inlineStr">
        <is>
          <t>Tipo Ingreso</t>
        </is>
      </c>
      <c r="G195" s="99" t="n"/>
      <c r="H195" s="100" t="n"/>
      <c r="I195" s="98" t="inlineStr">
        <is>
          <t>TIPO DE INGRESO</t>
        </is>
      </c>
      <c r="J195" s="98" t="inlineStr">
        <is>
          <t>Cobrador</t>
        </is>
      </c>
    </row>
    <row r="196">
      <c r="A196" s="101" t="n"/>
      <c r="B196" s="101" t="n"/>
      <c r="C196" s="101" t="n"/>
      <c r="D196" s="101" t="n"/>
      <c r="E196" s="101" t="n"/>
      <c r="F196" s="4" t="inlineStr">
        <is>
          <t>EFECTIVO</t>
        </is>
      </c>
      <c r="G196" s="4" t="inlineStr">
        <is>
          <t>CHEQUE</t>
        </is>
      </c>
      <c r="H196" s="4" t="inlineStr">
        <is>
          <t>TRANSFERENCIA</t>
        </is>
      </c>
      <c r="I196" s="101" t="n"/>
      <c r="J196" s="101" t="n"/>
    </row>
    <row r="197">
      <c r="A197" s="5" t="inlineStr">
        <is>
          <t>CCAJ-RB01/15/2023</t>
        </is>
      </c>
      <c r="B197" s="6" t="n">
        <v>44950.74771141203</v>
      </c>
      <c r="C197" s="5" t="inlineStr">
        <is>
          <t>0 VALERY TERCEROS - CAJA</t>
        </is>
      </c>
      <c r="D197" s="15" t="n">
        <v>45143493573</v>
      </c>
      <c r="E197" s="8" t="inlineStr">
        <is>
          <t>BISA-100070103</t>
        </is>
      </c>
      <c r="H197" s="9" t="n">
        <v>15537.02</v>
      </c>
      <c r="I197" s="5" t="inlineStr">
        <is>
          <t>DEPÓSITO BANCARIO</t>
        </is>
      </c>
      <c r="J197" s="5" t="inlineStr">
        <is>
          <t>4637 ERICK EDUARDO IBAÑEZ ZAPATA</t>
        </is>
      </c>
    </row>
    <row r="198">
      <c r="A198" s="5" t="inlineStr">
        <is>
          <t>CCAJ-RB01/15/202</t>
        </is>
      </c>
      <c r="B198" s="6" t="n">
        <v>44950.74771141203</v>
      </c>
      <c r="C198" s="5" t="inlineStr">
        <is>
          <t>0 VALERY TERCEROS - CAJA</t>
        </is>
      </c>
      <c r="D198" s="7" t="n"/>
      <c r="E198" s="8" t="n"/>
      <c r="F198" s="9" t="n">
        <v>7373.1</v>
      </c>
      <c r="I198" s="10" t="inlineStr">
        <is>
          <t>EFECTIVO</t>
        </is>
      </c>
      <c r="J198" s="8" t="inlineStr">
        <is>
          <t>4524 ALVARO GARCIA - T01</t>
        </is>
      </c>
    </row>
    <row r="199">
      <c r="A199" s="5" t="inlineStr">
        <is>
          <t>CCAJ-RB01/15/2023</t>
        </is>
      </c>
      <c r="B199" s="6" t="n">
        <v>44950.74771141203</v>
      </c>
      <c r="C199" s="5" t="inlineStr">
        <is>
          <t>0 VALERY TERCEROS - CAJA</t>
        </is>
      </c>
      <c r="D199" s="7" t="n"/>
      <c r="E199" s="8" t="n"/>
      <c r="F199" s="9" t="n">
        <v>16509.7</v>
      </c>
      <c r="I199" s="10" t="inlineStr">
        <is>
          <t>EFECTIVO</t>
        </is>
      </c>
      <c r="J199" s="5" t="inlineStr">
        <is>
          <t>4637 ERICK EDUARDO IBAÑEZ ZAPATA</t>
        </is>
      </c>
    </row>
    <row r="200">
      <c r="A200" s="11" t="inlineStr">
        <is>
          <t>SAP</t>
        </is>
      </c>
      <c r="B200" s="3" t="n"/>
      <c r="C200" s="3" t="n"/>
      <c r="D200" s="7" t="n"/>
      <c r="E200" s="8" t="n"/>
      <c r="F200" s="12">
        <f>SUM(F197:G199)</f>
        <v/>
      </c>
      <c r="H200" s="9" t="n"/>
      <c r="I200" s="10" t="n"/>
      <c r="J200" s="5" t="n"/>
    </row>
    <row r="201" ht="15.75" customHeight="1">
      <c r="A201" s="13" t="inlineStr">
        <is>
          <t>FECHA</t>
        </is>
      </c>
      <c r="B201" s="13" t="inlineStr">
        <is>
          <t>CIERRE DE CAJA</t>
        </is>
      </c>
      <c r="C201" s="13" t="inlineStr">
        <is>
          <t>IMPORTE</t>
        </is>
      </c>
      <c r="D201" s="14" t="n">
        <v>112651384</v>
      </c>
      <c r="E201" s="8" t="n"/>
      <c r="H201" s="9" t="n"/>
      <c r="I201" s="10" t="n"/>
      <c r="J201" s="5" t="n"/>
    </row>
    <row r="204">
      <c r="A204" s="1" t="inlineStr">
        <is>
          <t>Cierre Caja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3" t="inlineStr">
        <is>
          <t>Del 25/01/2023</t>
        </is>
      </c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98" t="inlineStr">
        <is>
          <t>Cierre Caja</t>
        </is>
      </c>
      <c r="B206" s="98" t="inlineStr">
        <is>
          <t>Fecha</t>
        </is>
      </c>
      <c r="C206" s="98" t="inlineStr">
        <is>
          <t>Cajero</t>
        </is>
      </c>
      <c r="D206" s="98" t="inlineStr">
        <is>
          <t>Nro Voucher</t>
        </is>
      </c>
      <c r="E206" s="98" t="inlineStr">
        <is>
          <t>Nro Cuenta</t>
        </is>
      </c>
      <c r="F206" s="98" t="inlineStr">
        <is>
          <t>Tipo Ingreso</t>
        </is>
      </c>
      <c r="G206" s="99" t="n"/>
      <c r="H206" s="100" t="n"/>
      <c r="I206" s="98" t="inlineStr">
        <is>
          <t>TIPO DE INGRESO</t>
        </is>
      </c>
      <c r="J206" s="98" t="inlineStr">
        <is>
          <t>Cobrador</t>
        </is>
      </c>
    </row>
    <row r="207">
      <c r="A207" s="101" t="n"/>
      <c r="B207" s="101" t="n"/>
      <c r="C207" s="101" t="n"/>
      <c r="D207" s="101" t="n"/>
      <c r="E207" s="101" t="n"/>
      <c r="F207" s="4" t="inlineStr">
        <is>
          <t>EFECTIVO</t>
        </is>
      </c>
      <c r="G207" s="4" t="inlineStr">
        <is>
          <t>CHEQUE</t>
        </is>
      </c>
      <c r="H207" s="4" t="inlineStr">
        <is>
          <t>TRANSFERENCIA</t>
        </is>
      </c>
      <c r="I207" s="101" t="n"/>
      <c r="J207" s="101" t="n"/>
    </row>
    <row r="208">
      <c r="A208" s="5" t="inlineStr">
        <is>
          <t>CCAJ-RB01/16/2023</t>
        </is>
      </c>
      <c r="B208" s="6" t="n">
        <v>44951.7729322801</v>
      </c>
      <c r="C208" s="5" t="inlineStr">
        <is>
          <t>0 VALERY TERCEROS - CAJA</t>
        </is>
      </c>
      <c r="D208" s="7" t="n"/>
      <c r="E208" s="8" t="n"/>
      <c r="F208" s="9" t="n">
        <v>3552.3</v>
      </c>
      <c r="I208" s="10" t="inlineStr">
        <is>
          <t>EFECTIVO</t>
        </is>
      </c>
      <c r="J208" s="8" t="inlineStr">
        <is>
          <t>4631 ELI RIBERA COIMBRA</t>
        </is>
      </c>
    </row>
    <row r="209">
      <c r="A209" s="5" t="inlineStr">
        <is>
          <t>CCAJ-RB01/16/2023</t>
        </is>
      </c>
      <c r="B209" s="6" t="n">
        <v>44951.7729322801</v>
      </c>
      <c r="C209" s="5" t="inlineStr">
        <is>
          <t>0 VALERY TERCEROS - CAJA</t>
        </is>
      </c>
      <c r="D209" s="7" t="n"/>
      <c r="E209" s="8" t="n"/>
      <c r="F209" s="9" t="n">
        <v>24419.6</v>
      </c>
      <c r="I209" s="10" t="inlineStr">
        <is>
          <t>EFECTIVO</t>
        </is>
      </c>
      <c r="J209" s="5" t="inlineStr">
        <is>
          <t>4637 ERICK EDUARDO IBAÑEZ ZAPATA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SUM(F208:G209)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112672191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26/01/2023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98" t="inlineStr">
        <is>
          <t>Cierre Caja</t>
        </is>
      </c>
      <c r="B216" s="98" t="inlineStr">
        <is>
          <t>Fecha</t>
        </is>
      </c>
      <c r="C216" s="98" t="inlineStr">
        <is>
          <t>Cajero</t>
        </is>
      </c>
      <c r="D216" s="98" t="inlineStr">
        <is>
          <t>Nro Voucher</t>
        </is>
      </c>
      <c r="E216" s="98" t="inlineStr">
        <is>
          <t>Nro Cuenta</t>
        </is>
      </c>
      <c r="F216" s="98" t="inlineStr">
        <is>
          <t>Tipo Ingreso</t>
        </is>
      </c>
      <c r="G216" s="99" t="n"/>
      <c r="H216" s="100" t="n"/>
      <c r="I216" s="98" t="inlineStr">
        <is>
          <t>TIPO DE INGRESO</t>
        </is>
      </c>
      <c r="J216" s="98" t="inlineStr">
        <is>
          <t>Cobrador</t>
        </is>
      </c>
    </row>
    <row r="217">
      <c r="A217" s="101" t="n"/>
      <c r="B217" s="101" t="n"/>
      <c r="C217" s="101" t="n"/>
      <c r="D217" s="101" t="n"/>
      <c r="E217" s="101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101" t="n"/>
      <c r="J217" s="101" t="n"/>
    </row>
    <row r="218">
      <c r="A218" s="5" t="inlineStr">
        <is>
          <t>CCAJ-RB01/17/2023</t>
        </is>
      </c>
      <c r="B218" s="6" t="n">
        <v>44952.74143791667</v>
      </c>
      <c r="C218" s="5" t="inlineStr">
        <is>
          <t>0 VALERY TERCEROS - CAJA</t>
        </is>
      </c>
      <c r="D218" s="15" t="n">
        <v>45163219433</v>
      </c>
      <c r="E218" s="8" t="inlineStr">
        <is>
          <t>BISA-100070103</t>
        </is>
      </c>
      <c r="H218" s="9" t="n">
        <v>1385.03</v>
      </c>
      <c r="I218" s="5" t="inlineStr">
        <is>
          <t>DEPÓSITO BANCARIO</t>
        </is>
      </c>
      <c r="J218" s="5" t="inlineStr">
        <is>
          <t>4637 ERICK EDUARDO IBAÑEZ ZAPATA</t>
        </is>
      </c>
    </row>
    <row r="219">
      <c r="A219" s="5" t="inlineStr">
        <is>
          <t>CCAJ-RB01/17/2023</t>
        </is>
      </c>
      <c r="B219" s="6" t="n">
        <v>44952.74143791667</v>
      </c>
      <c r="C219" s="5" t="inlineStr">
        <is>
          <t>0 VALERY TERCEROS - CAJA</t>
        </is>
      </c>
      <c r="D219" s="7" t="n"/>
      <c r="E219" s="8" t="n"/>
      <c r="F219" s="9" t="n">
        <v>1927.7</v>
      </c>
      <c r="I219" s="10" t="inlineStr">
        <is>
          <t>EFECTIVO</t>
        </is>
      </c>
      <c r="J219" s="8" t="inlineStr">
        <is>
          <t>4631 ELI RIBERA COIMBRA</t>
        </is>
      </c>
    </row>
    <row r="220">
      <c r="A220" s="5" t="inlineStr">
        <is>
          <t>CCAJ-RB01/17/2023</t>
        </is>
      </c>
      <c r="B220" s="6" t="n">
        <v>44952.74143791667</v>
      </c>
      <c r="C220" s="5" t="inlineStr">
        <is>
          <t>0 VALERY TERCEROS - CAJA</t>
        </is>
      </c>
      <c r="D220" s="7" t="n"/>
      <c r="E220" s="8" t="n"/>
      <c r="F220" s="9" t="n">
        <v>13656</v>
      </c>
      <c r="I220" s="10" t="inlineStr">
        <is>
          <t>EFECTIVO</t>
        </is>
      </c>
      <c r="J220" s="5" t="inlineStr">
        <is>
          <t>4637 ERICK EDUARDO IBAÑEZ ZAPATA</t>
        </is>
      </c>
    </row>
    <row r="221">
      <c r="A221" s="11" t="inlineStr">
        <is>
          <t>SAP</t>
        </is>
      </c>
      <c r="B221" s="3" t="n"/>
      <c r="C221" s="3" t="n"/>
      <c r="D221" s="7" t="n"/>
      <c r="E221" s="8" t="n"/>
      <c r="F221" s="12">
        <f>SUM(F218:G220)</f>
        <v/>
      </c>
      <c r="H221" s="9" t="n"/>
      <c r="I221" s="10" t="n"/>
      <c r="J221" s="5" t="n"/>
    </row>
    <row r="222" ht="15.75" customHeight="1">
      <c r="A222" s="13" t="inlineStr">
        <is>
          <t>FECHA</t>
        </is>
      </c>
      <c r="B222" s="13" t="inlineStr">
        <is>
          <t>CIERRE DE CAJA</t>
        </is>
      </c>
      <c r="C222" s="13" t="inlineStr">
        <is>
          <t>IMPORTE</t>
        </is>
      </c>
      <c r="D222" s="14" t="n">
        <v>112672192</v>
      </c>
      <c r="E222" s="8" t="n"/>
      <c r="H222" s="9" t="n"/>
      <c r="I222" s="10" t="n"/>
      <c r="J222" s="5" t="n"/>
    </row>
    <row r="223">
      <c r="A223" s="5" t="n"/>
      <c r="B223" s="6" t="n"/>
      <c r="C223" s="5" t="n"/>
      <c r="D223" s="7" t="n"/>
      <c r="E223" s="8" t="n"/>
      <c r="H223" s="9" t="n"/>
      <c r="I223" s="10" t="n"/>
      <c r="J223" s="5" t="n"/>
    </row>
    <row r="225">
      <c r="A225" s="1" t="inlineStr">
        <is>
          <t>Cierre Caja</t>
        </is>
      </c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3" t="inlineStr">
        <is>
          <t>Del 27/01/2023</t>
        </is>
      </c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98" t="inlineStr">
        <is>
          <t>Cierre Caja</t>
        </is>
      </c>
      <c r="B227" s="98" t="inlineStr">
        <is>
          <t>Fecha</t>
        </is>
      </c>
      <c r="C227" s="98" t="inlineStr">
        <is>
          <t>Cajero</t>
        </is>
      </c>
      <c r="D227" s="98" t="inlineStr">
        <is>
          <t>Nro Voucher</t>
        </is>
      </c>
      <c r="E227" s="98" t="inlineStr">
        <is>
          <t>Nro Cuenta</t>
        </is>
      </c>
      <c r="F227" s="98" t="inlineStr">
        <is>
          <t>Tipo Ingreso</t>
        </is>
      </c>
      <c r="G227" s="99" t="n"/>
      <c r="H227" s="100" t="n"/>
      <c r="I227" s="98" t="inlineStr">
        <is>
          <t>TIPO DE INGRESO</t>
        </is>
      </c>
      <c r="J227" s="98" t="inlineStr">
        <is>
          <t>Cobrador</t>
        </is>
      </c>
    </row>
    <row r="228">
      <c r="A228" s="101" t="n"/>
      <c r="B228" s="101" t="n"/>
      <c r="C228" s="101" t="n"/>
      <c r="D228" s="101" t="n"/>
      <c r="E228" s="101" t="n"/>
      <c r="F228" s="4" t="inlineStr">
        <is>
          <t>EFECTIVO</t>
        </is>
      </c>
      <c r="G228" s="4" t="inlineStr">
        <is>
          <t>CHEQUE</t>
        </is>
      </c>
      <c r="H228" s="4" t="inlineStr">
        <is>
          <t>TRANSFERENCIA</t>
        </is>
      </c>
      <c r="I228" s="101" t="n"/>
      <c r="J228" s="101" t="n"/>
    </row>
    <row r="229">
      <c r="A229" s="5" t="inlineStr">
        <is>
          <t>CCAJ-RB01/18/2023</t>
        </is>
      </c>
      <c r="B229" s="6" t="n">
        <v>44953.78070805556</v>
      </c>
      <c r="C229" s="5" t="inlineStr">
        <is>
          <t>0 VALERY TERCEROS - CAJA</t>
        </is>
      </c>
      <c r="D229" s="7" t="n"/>
      <c r="E229" s="8" t="n"/>
      <c r="F229" s="9" t="n">
        <v>4163.4</v>
      </c>
      <c r="I229" s="10" t="inlineStr">
        <is>
          <t>EFECTIVO</t>
        </is>
      </c>
      <c r="J229" s="8" t="inlineStr">
        <is>
          <t>4631 ELI RIBERA COIMBRA</t>
        </is>
      </c>
    </row>
    <row r="230">
      <c r="A230" s="5" t="inlineStr">
        <is>
          <t>CCAJ-RB01/18/2023</t>
        </is>
      </c>
      <c r="B230" s="6" t="n">
        <v>44953.78070805556</v>
      </c>
      <c r="C230" s="5" t="inlineStr">
        <is>
          <t>0 VALERY TERCEROS - CAJA</t>
        </is>
      </c>
      <c r="D230" s="7" t="n"/>
      <c r="E230" s="8" t="n"/>
      <c r="F230" s="9" t="n">
        <v>24706.1</v>
      </c>
      <c r="I230" s="10" t="inlineStr">
        <is>
          <t>EFECTIVO</t>
        </is>
      </c>
      <c r="J230" s="5" t="inlineStr">
        <is>
          <t>4637 ERICK EDUARDO IBAÑEZ ZAPATA</t>
        </is>
      </c>
    </row>
    <row r="231">
      <c r="A231" s="5" t="inlineStr">
        <is>
          <t>CCAJ-RB01/18/2023</t>
        </is>
      </c>
      <c r="B231" s="6" t="n">
        <v>44953.78070805556</v>
      </c>
      <c r="C231" s="5" t="inlineStr">
        <is>
          <t>0 VALERY TERCEROS - CAJA</t>
        </is>
      </c>
      <c r="D231" s="7" t="n"/>
      <c r="E231" s="8" t="n"/>
      <c r="F231" s="9" t="n">
        <v>38216.7</v>
      </c>
      <c r="I231" s="10" t="inlineStr">
        <is>
          <t>EFECTIVO</t>
        </is>
      </c>
      <c r="J231" s="8" t="inlineStr">
        <is>
          <t>4524 ALVARO GARCIA - T01</t>
        </is>
      </c>
    </row>
    <row r="232">
      <c r="A232" s="5" t="inlineStr">
        <is>
          <t>CCAJ-RB01/18/2023</t>
        </is>
      </c>
      <c r="B232" s="6" t="n">
        <v>44953.78070805556</v>
      </c>
      <c r="C232" s="5" t="inlineStr">
        <is>
          <t>0 VALERY TERCEROS - CAJA</t>
        </is>
      </c>
      <c r="D232" s="7" t="n"/>
      <c r="E232" s="8" t="n"/>
      <c r="F232" s="9" t="n">
        <v>4059.5</v>
      </c>
      <c r="I232" s="10" t="inlineStr">
        <is>
          <t>EFECTIVO</t>
        </is>
      </c>
      <c r="J232" s="8" t="inlineStr">
        <is>
          <t>4524 ALVARO GARCIA - T02</t>
        </is>
      </c>
    </row>
    <row r="233">
      <c r="A233" s="11" t="inlineStr">
        <is>
          <t>SAP</t>
        </is>
      </c>
      <c r="B233" s="3" t="n"/>
      <c r="C233" s="3" t="n"/>
      <c r="D233" s="7" t="n"/>
      <c r="E233" s="8" t="n"/>
      <c r="F233" s="37">
        <f>SUM(F229:G232)</f>
        <v/>
      </c>
      <c r="H233" s="9" t="n"/>
      <c r="I233" s="5" t="n"/>
      <c r="J233" s="8" t="n"/>
    </row>
    <row r="234" ht="15.75" customHeight="1">
      <c r="A234" s="13" t="inlineStr">
        <is>
          <t>FECHA</t>
        </is>
      </c>
      <c r="B234" s="13" t="inlineStr">
        <is>
          <t>CIERRE DE CAJA</t>
        </is>
      </c>
      <c r="C234" s="13" t="inlineStr">
        <is>
          <t>IMPORTE</t>
        </is>
      </c>
      <c r="D234" s="14" t="n">
        <v>112681935</v>
      </c>
      <c r="E234" s="8" t="n"/>
      <c r="H234" s="9" t="n"/>
      <c r="I234" s="5" t="n"/>
      <c r="J234" s="8" t="n"/>
    </row>
    <row r="235">
      <c r="A235" s="5" t="n"/>
      <c r="B235" s="6" t="n"/>
      <c r="C235" s="5" t="n"/>
      <c r="D235" s="7" t="n"/>
      <c r="E235" s="8" t="n"/>
      <c r="H235" s="9" t="n"/>
      <c r="I235" s="5" t="n"/>
      <c r="J235" s="8" t="n"/>
    </row>
    <row r="237">
      <c r="A237" s="1" t="inlineStr">
        <is>
          <t>Cierre Caja</t>
        </is>
      </c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3" t="inlineStr">
        <is>
          <t>Del 28/01/2023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98" t="inlineStr">
        <is>
          <t>Cierre Caja</t>
        </is>
      </c>
      <c r="B239" s="98" t="inlineStr">
        <is>
          <t>Fecha</t>
        </is>
      </c>
      <c r="C239" s="98" t="inlineStr">
        <is>
          <t>Cajero</t>
        </is>
      </c>
      <c r="D239" s="98" t="inlineStr">
        <is>
          <t>Nro Voucher</t>
        </is>
      </c>
      <c r="E239" s="98" t="inlineStr">
        <is>
          <t>Nro Cuenta</t>
        </is>
      </c>
      <c r="F239" s="98" t="inlineStr">
        <is>
          <t>Tipo Ingreso</t>
        </is>
      </c>
      <c r="G239" s="99" t="n"/>
      <c r="H239" s="100" t="n"/>
      <c r="I239" s="98" t="inlineStr">
        <is>
          <t>TIPO DE INGRESO</t>
        </is>
      </c>
      <c r="J239" s="98" t="inlineStr">
        <is>
          <t>Cobrador</t>
        </is>
      </c>
    </row>
    <row r="240">
      <c r="A240" s="101" t="n"/>
      <c r="B240" s="101" t="n"/>
      <c r="C240" s="101" t="n"/>
      <c r="D240" s="101" t="n"/>
      <c r="E240" s="101" t="n"/>
      <c r="F240" s="4" t="inlineStr">
        <is>
          <t>EFECTIVO</t>
        </is>
      </c>
      <c r="G240" s="4" t="inlineStr">
        <is>
          <t>CHEQUE</t>
        </is>
      </c>
      <c r="H240" s="4" t="inlineStr">
        <is>
          <t>TRANSFERENCIA</t>
        </is>
      </c>
      <c r="I240" s="101" t="n"/>
      <c r="J240" s="101" t="n"/>
    </row>
    <row r="241">
      <c r="A241" s="40" t="inlineStr">
        <is>
          <t>NO HUBO CIERRES DE CAJA, SABADO</t>
        </is>
      </c>
      <c r="B241" s="41" t="n"/>
      <c r="C241" s="42" t="n"/>
      <c r="D241" s="7" t="n"/>
      <c r="E241" s="8" t="n"/>
      <c r="F241" s="9" t="n"/>
      <c r="I241" s="10" t="n"/>
      <c r="J241" s="8" t="n"/>
    </row>
    <row r="242">
      <c r="A242" s="11" t="inlineStr">
        <is>
          <t>SAP</t>
        </is>
      </c>
      <c r="B242" s="3" t="n"/>
      <c r="C242" s="3" t="n"/>
      <c r="D242" s="7" t="n"/>
      <c r="E242" s="8" t="n"/>
      <c r="H242" s="9" t="n"/>
      <c r="I242" s="5" t="n"/>
      <c r="J242" s="8" t="n"/>
    </row>
    <row r="243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7" t="n"/>
      <c r="E243" s="8" t="n"/>
      <c r="H243" s="9" t="n"/>
      <c r="I243" s="5" t="n"/>
      <c r="J243" s="8" t="n"/>
    </row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30/01/2023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8" t="inlineStr">
        <is>
          <t>Cierre Caja</t>
        </is>
      </c>
      <c r="B248" s="98" t="inlineStr">
        <is>
          <t>Fecha</t>
        </is>
      </c>
      <c r="C248" s="98" t="inlineStr">
        <is>
          <t>Cajero</t>
        </is>
      </c>
      <c r="D248" s="98" t="inlineStr">
        <is>
          <t>Nro Voucher</t>
        </is>
      </c>
      <c r="E248" s="98" t="inlineStr">
        <is>
          <t>Nro Cuenta</t>
        </is>
      </c>
      <c r="F248" s="98" t="inlineStr">
        <is>
          <t>Tipo Ingreso</t>
        </is>
      </c>
      <c r="G248" s="99" t="n"/>
      <c r="H248" s="100" t="n"/>
      <c r="I248" s="98" t="inlineStr">
        <is>
          <t>TIPO DE INGRESO</t>
        </is>
      </c>
      <c r="J248" s="98" t="inlineStr">
        <is>
          <t>Cobrador</t>
        </is>
      </c>
    </row>
    <row r="249">
      <c r="A249" s="101" t="n"/>
      <c r="B249" s="101" t="n"/>
      <c r="C249" s="101" t="n"/>
      <c r="D249" s="101" t="n"/>
      <c r="E249" s="101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101" t="n"/>
      <c r="J249" s="101" t="n"/>
    </row>
    <row r="250">
      <c r="A250" s="5" t="inlineStr">
        <is>
          <t>CCAJ-RB01/19/2023</t>
        </is>
      </c>
      <c r="B250" s="6" t="n">
        <v>44956.75265819445</v>
      </c>
      <c r="C250" s="5" t="inlineStr">
        <is>
          <t>0 VALERY TERCEROS - CAJA</t>
        </is>
      </c>
      <c r="D250" s="7" t="n"/>
      <c r="E250" s="8" t="n"/>
      <c r="F250" s="9" t="n">
        <v>3186.2</v>
      </c>
      <c r="I250" s="10" t="inlineStr">
        <is>
          <t>EFECTIVO</t>
        </is>
      </c>
      <c r="J250" s="8" t="inlineStr">
        <is>
          <t>4631 ELI RIBERA COIMBRA</t>
        </is>
      </c>
    </row>
    <row r="251">
      <c r="A251" s="5" t="inlineStr">
        <is>
          <t>CCAJ-RB01/19/2023</t>
        </is>
      </c>
      <c r="B251" s="6" t="n">
        <v>44956.75265819445</v>
      </c>
      <c r="C251" s="5" t="inlineStr">
        <is>
          <t>0 VALERY TERCEROS - CAJA</t>
        </is>
      </c>
      <c r="D251" s="7" t="n"/>
      <c r="E251" s="8" t="n"/>
      <c r="F251" s="9" t="n">
        <v>34786.9</v>
      </c>
      <c r="I251" s="10" t="inlineStr">
        <is>
          <t>EFECTIVO</t>
        </is>
      </c>
      <c r="J251" s="5" t="inlineStr">
        <is>
          <t>4637 ERICK EDUARDO IBAÑEZ ZAPATA</t>
        </is>
      </c>
    </row>
    <row r="252">
      <c r="A252" s="5" t="inlineStr">
        <is>
          <t>CCAJ-RB01/19/2023</t>
        </is>
      </c>
      <c r="B252" s="6" t="n">
        <v>44956.75265819445</v>
      </c>
      <c r="C252" s="5" t="inlineStr">
        <is>
          <t>0 VALERY TERCEROS - CAJA</t>
        </is>
      </c>
      <c r="D252" s="7" t="n"/>
      <c r="E252" s="8" t="n"/>
      <c r="F252" s="9" t="n">
        <v>2233.7</v>
      </c>
      <c r="I252" s="10" t="inlineStr">
        <is>
          <t>EFECTIVO</t>
        </is>
      </c>
      <c r="J252" s="8" t="inlineStr">
        <is>
          <t>4524 ALVARO GARCIA - T01</t>
        </is>
      </c>
    </row>
    <row r="253">
      <c r="A253" s="11" t="inlineStr">
        <is>
          <t>SAP</t>
        </is>
      </c>
      <c r="B253" s="3" t="n"/>
      <c r="C253" s="3" t="n"/>
      <c r="D253" s="7" t="n"/>
      <c r="E253" s="8" t="n"/>
      <c r="F253" s="37">
        <f>SUM(F250:G252)</f>
        <v/>
      </c>
      <c r="G253" s="9" t="n"/>
      <c r="I253" s="10" t="n"/>
      <c r="J253" s="8" t="n"/>
    </row>
    <row r="254" ht="15.75" customHeight="1">
      <c r="A254" s="13" t="inlineStr">
        <is>
          <t>FECHA</t>
        </is>
      </c>
      <c r="B254" s="13" t="inlineStr">
        <is>
          <t>CIERRE DE CAJA</t>
        </is>
      </c>
      <c r="C254" s="13" t="inlineStr">
        <is>
          <t>IMPORTE</t>
        </is>
      </c>
      <c r="D254" s="14" t="n">
        <v>112691663</v>
      </c>
      <c r="E254" s="8" t="n"/>
      <c r="G254" s="9" t="n"/>
      <c r="I254" s="10" t="n"/>
      <c r="J254" s="8" t="n"/>
    </row>
    <row r="257">
      <c r="A257" s="1" t="inlineStr">
        <is>
          <t>Cierre Caja</t>
        </is>
      </c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3" t="inlineStr">
        <is>
          <t>Del 31/01/2023</t>
        </is>
      </c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98" t="inlineStr">
        <is>
          <t>Cierre Caja</t>
        </is>
      </c>
      <c r="B259" s="98" t="inlineStr">
        <is>
          <t>Fecha</t>
        </is>
      </c>
      <c r="C259" s="98" t="inlineStr">
        <is>
          <t>Cajero</t>
        </is>
      </c>
      <c r="D259" s="98" t="inlineStr">
        <is>
          <t>Nro Voucher</t>
        </is>
      </c>
      <c r="E259" s="98" t="inlineStr">
        <is>
          <t>Nro Cuenta</t>
        </is>
      </c>
      <c r="F259" s="98" t="inlineStr">
        <is>
          <t>Tipo Ingreso</t>
        </is>
      </c>
      <c r="G259" s="99" t="n"/>
      <c r="H259" s="100" t="n"/>
      <c r="I259" s="98" t="inlineStr">
        <is>
          <t>TIPO DE INGRESO</t>
        </is>
      </c>
      <c r="J259" s="98" t="inlineStr">
        <is>
          <t>Cobrador</t>
        </is>
      </c>
    </row>
    <row r="260">
      <c r="A260" s="101" t="n"/>
      <c r="B260" s="101" t="n"/>
      <c r="C260" s="101" t="n"/>
      <c r="D260" s="101" t="n"/>
      <c r="E260" s="101" t="n"/>
      <c r="F260" s="4" t="inlineStr">
        <is>
          <t>EFECTIVO</t>
        </is>
      </c>
      <c r="G260" s="4" t="inlineStr">
        <is>
          <t>CHEQUE</t>
        </is>
      </c>
      <c r="H260" s="4" t="inlineStr">
        <is>
          <t>TRANSFERENCIA</t>
        </is>
      </c>
      <c r="I260" s="101" t="n"/>
      <c r="J260" s="101" t="n"/>
    </row>
    <row r="261">
      <c r="A261" s="5" t="inlineStr">
        <is>
          <t>CCAJ-RB01/20/2023</t>
        </is>
      </c>
      <c r="B261" s="6" t="n">
        <v>44957.78194576389</v>
      </c>
      <c r="C261" s="5" t="inlineStr">
        <is>
          <t>0 VALERY TERCEROS - CAJA</t>
        </is>
      </c>
      <c r="D261" s="15" t="n">
        <v>45123270467</v>
      </c>
      <c r="E261" s="8" t="inlineStr">
        <is>
          <t>BISA-100070103</t>
        </is>
      </c>
      <c r="H261" s="9" t="n">
        <v>293.91</v>
      </c>
      <c r="I261" s="5" t="inlineStr">
        <is>
          <t>DEPÓSITO BANCARIO</t>
        </is>
      </c>
      <c r="J261" s="5" t="inlineStr">
        <is>
          <t>4637 ERICK EDUARDO IBAÑEZ ZAPATA</t>
        </is>
      </c>
    </row>
    <row r="262">
      <c r="A262" s="5" t="inlineStr">
        <is>
          <t>CCAJ-RB01/20/2023</t>
        </is>
      </c>
      <c r="B262" s="6" t="n">
        <v>44957.78194576389</v>
      </c>
      <c r="C262" s="5" t="inlineStr">
        <is>
          <t>0 VALERY TERCEROS - CAJA</t>
        </is>
      </c>
      <c r="D262" s="7" t="n"/>
      <c r="E262" s="8" t="n"/>
      <c r="F262" s="9" t="n">
        <v>3437.1</v>
      </c>
      <c r="I262" s="10" t="inlineStr">
        <is>
          <t>EFECTIVO</t>
        </is>
      </c>
      <c r="J262" s="8" t="inlineStr">
        <is>
          <t>4631 ELI RIBERA COIMBRA</t>
        </is>
      </c>
    </row>
    <row r="263">
      <c r="A263" s="5" t="inlineStr">
        <is>
          <t>CCAJ-RB01/20/2023</t>
        </is>
      </c>
      <c r="B263" s="6" t="n">
        <v>44957.78194576389</v>
      </c>
      <c r="C263" s="5" t="inlineStr">
        <is>
          <t>0 VALERY TERCEROS - CAJA</t>
        </is>
      </c>
      <c r="D263" s="7" t="n"/>
      <c r="E263" s="8" t="n"/>
      <c r="F263" s="9" t="n">
        <v>12948.7</v>
      </c>
      <c r="I263" s="10" t="inlineStr">
        <is>
          <t>EFECTIVO</t>
        </is>
      </c>
      <c r="J263" s="5" t="inlineStr">
        <is>
          <t>4637 ERICK EDUARDO IBAÑEZ ZAPATA</t>
        </is>
      </c>
    </row>
    <row r="264">
      <c r="A264" s="11" t="inlineStr">
        <is>
          <t>SAP</t>
        </is>
      </c>
      <c r="B264" s="3" t="n"/>
      <c r="C264" s="3" t="n"/>
      <c r="D264" s="7" t="n"/>
      <c r="E264" s="8" t="n"/>
      <c r="F264" s="37">
        <f>SUM(F261:G263)</f>
        <v/>
      </c>
      <c r="G264" s="9" t="n"/>
      <c r="I264" s="10" t="n"/>
      <c r="J264" s="5" t="n"/>
    </row>
    <row r="265" ht="15.75" customHeight="1">
      <c r="A265" s="13" t="inlineStr">
        <is>
          <t>FECHA</t>
        </is>
      </c>
      <c r="B265" s="13" t="inlineStr">
        <is>
          <t>CIERRE DE CAJA</t>
        </is>
      </c>
      <c r="C265" s="13" t="inlineStr">
        <is>
          <t>IMPORTE</t>
        </is>
      </c>
      <c r="D265" s="14" t="n">
        <v>112695392</v>
      </c>
      <c r="E265" s="8" t="n"/>
      <c r="G265" s="9" t="n"/>
      <c r="I265" s="10" t="n"/>
      <c r="J265" s="5" t="n"/>
    </row>
    <row r="268">
      <c r="A268" s="1" t="inlineStr">
        <is>
          <t>Cierre Caja</t>
        </is>
      </c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3" t="inlineStr">
        <is>
          <t>Del 01/02/2023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98" t="inlineStr">
        <is>
          <t>Cierre Caja</t>
        </is>
      </c>
      <c r="B270" s="98" t="inlineStr">
        <is>
          <t>Fecha</t>
        </is>
      </c>
      <c r="C270" s="98" t="inlineStr">
        <is>
          <t>Cajero</t>
        </is>
      </c>
      <c r="D270" s="98" t="inlineStr">
        <is>
          <t>Nro Voucher</t>
        </is>
      </c>
      <c r="E270" s="98" t="inlineStr">
        <is>
          <t>Nro Cuenta</t>
        </is>
      </c>
      <c r="F270" s="98" t="inlineStr">
        <is>
          <t>Tipo Ingreso</t>
        </is>
      </c>
      <c r="G270" s="99" t="n"/>
      <c r="H270" s="100" t="n"/>
      <c r="I270" s="98" t="inlineStr">
        <is>
          <t>TIPO DE INGRESO</t>
        </is>
      </c>
      <c r="J270" s="98" t="inlineStr">
        <is>
          <t>Cobrador</t>
        </is>
      </c>
    </row>
    <row r="271">
      <c r="A271" s="101" t="n"/>
      <c r="B271" s="101" t="n"/>
      <c r="C271" s="101" t="n"/>
      <c r="D271" s="101" t="n"/>
      <c r="E271" s="101" t="n"/>
      <c r="F271" s="4" t="inlineStr">
        <is>
          <t>EFECTIVO</t>
        </is>
      </c>
      <c r="G271" s="4" t="inlineStr">
        <is>
          <t>CHEQUE</t>
        </is>
      </c>
      <c r="H271" s="4" t="inlineStr">
        <is>
          <t>TRANSFERENCIA</t>
        </is>
      </c>
      <c r="I271" s="101" t="n"/>
      <c r="J271" s="101" t="n"/>
    </row>
    <row r="272">
      <c r="A272" s="5" t="inlineStr">
        <is>
          <t>CCAJ-RB01/21/2023</t>
        </is>
      </c>
      <c r="B272" s="6" t="n">
        <v>44958.9151959838</v>
      </c>
      <c r="C272" s="5" t="inlineStr">
        <is>
          <t>0 VALERY TERCEROS - CAJA</t>
        </is>
      </c>
      <c r="D272" s="15" t="n">
        <v>45153136511</v>
      </c>
      <c r="E272" s="8" t="inlineStr">
        <is>
          <t>BISA-100070103</t>
        </is>
      </c>
      <c r="H272" s="9" t="n">
        <v>1300</v>
      </c>
      <c r="I272" s="5" t="inlineStr">
        <is>
          <t>DEPÓSITO BANCARIO</t>
        </is>
      </c>
      <c r="J272" s="5" t="inlineStr">
        <is>
          <t>4637 ERICK EDUARDO IBAÑEZ ZAPATA</t>
        </is>
      </c>
    </row>
    <row r="273">
      <c r="A273" s="5" t="inlineStr">
        <is>
          <t>CCAJ-RB01/21/2023</t>
        </is>
      </c>
      <c r="B273" s="6" t="n">
        <v>44958.9151959838</v>
      </c>
      <c r="C273" s="5" t="inlineStr">
        <is>
          <t>0 VALERY TERCEROS - CAJA</t>
        </is>
      </c>
      <c r="D273" s="7" t="n"/>
      <c r="E273" s="8" t="n"/>
      <c r="F273" s="9" t="n">
        <v>9423.200000000001</v>
      </c>
      <c r="I273" s="10" t="inlineStr">
        <is>
          <t>EFECTIVO</t>
        </is>
      </c>
      <c r="J273" s="5" t="inlineStr">
        <is>
          <t>4637 ERICK EDUARDO IBAÑEZ ZAPATA</t>
        </is>
      </c>
    </row>
    <row r="274">
      <c r="A274" s="5" t="inlineStr">
        <is>
          <t>CCAJ-RB01/21/2023</t>
        </is>
      </c>
      <c r="B274" s="6" t="n">
        <v>44958.9151959838</v>
      </c>
      <c r="C274" s="5" t="inlineStr">
        <is>
          <t>0 VALERY TERCEROS - CAJA</t>
        </is>
      </c>
      <c r="D274" s="7" t="n"/>
      <c r="E274" s="8" t="n"/>
      <c r="F274" s="9" t="n">
        <v>3948</v>
      </c>
      <c r="I274" s="10" t="inlineStr">
        <is>
          <t>EFECTIVO</t>
        </is>
      </c>
      <c r="J274" s="8" t="inlineStr">
        <is>
          <t>4524 ALVARO GARCIA - T01</t>
        </is>
      </c>
    </row>
    <row r="275">
      <c r="A275" s="11" t="inlineStr">
        <is>
          <t>SAP</t>
        </is>
      </c>
      <c r="B275" s="3" t="n"/>
      <c r="C275" s="3" t="n"/>
      <c r="D275" s="7" t="n"/>
      <c r="E275" s="8" t="n"/>
      <c r="F275" s="12">
        <f>SUM(F272:G274)</f>
        <v/>
      </c>
      <c r="H275" s="9" t="n"/>
      <c r="I275" s="10" t="n"/>
      <c r="J275" s="8" t="n"/>
    </row>
    <row r="276" ht="15.75" customHeight="1">
      <c r="A276" s="13" t="inlineStr">
        <is>
          <t>FECHA</t>
        </is>
      </c>
      <c r="B276" s="13" t="inlineStr">
        <is>
          <t>CIERRE DE CAJA</t>
        </is>
      </c>
      <c r="C276" s="13" t="inlineStr">
        <is>
          <t>IMPORTE</t>
        </is>
      </c>
      <c r="D276" s="14" t="n">
        <v>112695394</v>
      </c>
      <c r="E276" s="8" t="n"/>
      <c r="H276" s="9" t="n"/>
      <c r="I276" s="10" t="n"/>
      <c r="J276" s="8" t="n"/>
    </row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02/02/2023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8" t="inlineStr">
        <is>
          <t>Cierre Caja</t>
        </is>
      </c>
      <c r="B281" s="98" t="inlineStr">
        <is>
          <t>Fecha</t>
        </is>
      </c>
      <c r="C281" s="98" t="inlineStr">
        <is>
          <t>Cajero</t>
        </is>
      </c>
      <c r="D281" s="98" t="inlineStr">
        <is>
          <t>Nro Voucher</t>
        </is>
      </c>
      <c r="E281" s="98" t="inlineStr">
        <is>
          <t>Nro Cuenta</t>
        </is>
      </c>
      <c r="F281" s="98" t="inlineStr">
        <is>
          <t>Tipo Ingreso</t>
        </is>
      </c>
      <c r="G281" s="99" t="n"/>
      <c r="H281" s="100" t="n"/>
      <c r="I281" s="98" t="inlineStr">
        <is>
          <t>TIPO DE INGRESO</t>
        </is>
      </c>
      <c r="J281" s="98" t="inlineStr">
        <is>
          <t>Cobrador</t>
        </is>
      </c>
    </row>
    <row r="282">
      <c r="A282" s="101" t="n"/>
      <c r="B282" s="101" t="n"/>
      <c r="C282" s="101" t="n"/>
      <c r="D282" s="101" t="n"/>
      <c r="E282" s="101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101" t="n"/>
      <c r="J282" s="101" t="n"/>
    </row>
    <row r="283">
      <c r="A283" s="5" t="inlineStr">
        <is>
          <t>CCAJ-RB01/22/202</t>
        </is>
      </c>
      <c r="B283" s="6" t="n">
        <v>44959.75422791667</v>
      </c>
      <c r="C283" s="5" t="inlineStr">
        <is>
          <t>0 VALERY TERCEROS - CAJA</t>
        </is>
      </c>
      <c r="D283" s="7" t="n"/>
      <c r="E283" s="8" t="n"/>
      <c r="F283" s="9" t="n">
        <v>6970.2</v>
      </c>
      <c r="I283" s="10" t="inlineStr">
        <is>
          <t>EFECTIVO</t>
        </is>
      </c>
      <c r="J283" s="5" t="inlineStr">
        <is>
          <t>4637 ERICK EDUARDO IBAÑEZ ZAPATA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14" t="n">
        <v>112722310</v>
      </c>
      <c r="E285" s="8" t="n"/>
      <c r="H285" s="9" t="n"/>
      <c r="I285" s="10" t="n"/>
      <c r="J285" s="5" t="n"/>
    </row>
    <row r="287">
      <c r="A287" s="17" t="inlineStr">
        <is>
          <t>No relizó el deposito debido a feriado regional o aniversario de Riberalta se lo depositara al dia siguiente.</t>
        </is>
      </c>
      <c r="B287" s="17" t="n"/>
      <c r="C287" s="17" t="n"/>
      <c r="D287" s="30" t="n"/>
      <c r="E287" s="30" t="n"/>
      <c r="F287" s="30" t="n"/>
    </row>
    <row r="289">
      <c r="A289" s="1" t="inlineStr">
        <is>
          <t>Cierre Caja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3" t="inlineStr">
        <is>
          <t>Del 03/02/2023</t>
        </is>
      </c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98" t="inlineStr">
        <is>
          <t>Cierre Caja</t>
        </is>
      </c>
      <c r="B291" s="98" t="inlineStr">
        <is>
          <t>Fecha</t>
        </is>
      </c>
      <c r="C291" s="98" t="inlineStr">
        <is>
          <t>Cajero</t>
        </is>
      </c>
      <c r="D291" s="98" t="inlineStr">
        <is>
          <t>Nro Voucher</t>
        </is>
      </c>
      <c r="E291" s="98" t="inlineStr">
        <is>
          <t>Nro Cuenta</t>
        </is>
      </c>
      <c r="F291" s="98" t="inlineStr">
        <is>
          <t>Tipo Ingreso</t>
        </is>
      </c>
      <c r="G291" s="99" t="n"/>
      <c r="H291" s="100" t="n"/>
      <c r="I291" s="98" t="inlineStr">
        <is>
          <t>TIPO DE INGRESO</t>
        </is>
      </c>
      <c r="J291" s="98" t="inlineStr">
        <is>
          <t>Cobrador</t>
        </is>
      </c>
    </row>
    <row r="292">
      <c r="A292" s="101" t="n"/>
      <c r="B292" s="101" t="n"/>
      <c r="C292" s="101" t="n"/>
      <c r="D292" s="101" t="n"/>
      <c r="E292" s="101" t="n"/>
      <c r="F292" s="4" t="inlineStr">
        <is>
          <t>EFECTIVO</t>
        </is>
      </c>
      <c r="G292" s="4" t="inlineStr">
        <is>
          <t>CHEQUE</t>
        </is>
      </c>
      <c r="H292" s="4" t="inlineStr">
        <is>
          <t>TRANSFERENCIA</t>
        </is>
      </c>
      <c r="I292" s="101" t="n"/>
      <c r="J292" s="101" t="n"/>
    </row>
    <row r="293">
      <c r="A293" s="5" t="inlineStr">
        <is>
          <t>CCAJ-RB01/23/2023</t>
        </is>
      </c>
      <c r="B293" s="6" t="n">
        <v>44960.80666435185</v>
      </c>
      <c r="C293" s="5" t="inlineStr">
        <is>
          <t>0 VALERY TERCEROS - CAJA</t>
        </is>
      </c>
      <c r="D293" s="7" t="n"/>
      <c r="E293" s="8" t="n"/>
      <c r="F293" s="9" t="n">
        <v>12220.1</v>
      </c>
      <c r="I293" s="10" t="inlineStr">
        <is>
          <t>EFECTIVO</t>
        </is>
      </c>
      <c r="J293" s="5" t="inlineStr">
        <is>
          <t>4637 ERICK EDUARDO IBAÑEZ ZAPATA</t>
        </is>
      </c>
    </row>
    <row r="294">
      <c r="A294" s="5" t="inlineStr">
        <is>
          <t>CCAJ-RB01/23/2023</t>
        </is>
      </c>
      <c r="B294" s="6" t="n">
        <v>44960.80666435185</v>
      </c>
      <c r="C294" s="5" t="inlineStr">
        <is>
          <t>0 VALERY TERCEROS - CAJA</t>
        </is>
      </c>
      <c r="D294" s="7" t="n"/>
      <c r="E294" s="8" t="n"/>
      <c r="F294" s="9" t="n">
        <v>1715.5</v>
      </c>
      <c r="I294" s="10" t="inlineStr">
        <is>
          <t>EFECTIVO</t>
        </is>
      </c>
      <c r="J294" s="8" t="inlineStr">
        <is>
          <t>4524 ALVARO GARCIA - T01</t>
        </is>
      </c>
    </row>
    <row r="295">
      <c r="A295" s="5" t="inlineStr">
        <is>
          <t>CCAJ-RB01/23/2023</t>
        </is>
      </c>
      <c r="B295" s="6" t="n">
        <v>44960.80666435185</v>
      </c>
      <c r="C295" s="5" t="inlineStr">
        <is>
          <t>0 VALERY TERCEROS - CAJA</t>
        </is>
      </c>
      <c r="D295" s="7" t="n"/>
      <c r="E295" s="8" t="n"/>
      <c r="F295" s="9" t="n">
        <v>2569.2</v>
      </c>
      <c r="I295" s="10" t="inlineStr">
        <is>
          <t>EFECTIVO</t>
        </is>
      </c>
      <c r="J295" s="8" t="inlineStr">
        <is>
          <t>4524 ALVARO GARCIA - T02</t>
        </is>
      </c>
    </row>
    <row r="296">
      <c r="A296" s="11" t="inlineStr">
        <is>
          <t>SAP</t>
        </is>
      </c>
      <c r="B296" s="3" t="n"/>
      <c r="C296" s="3" t="n"/>
      <c r="D296" s="7" t="n"/>
      <c r="E296" s="8" t="n"/>
      <c r="F296" s="37">
        <f>SUM(F293:G295)</f>
        <v/>
      </c>
      <c r="H296" s="9" t="n"/>
      <c r="I296" s="10" t="n"/>
      <c r="J296" s="5" t="n"/>
    </row>
    <row r="297" ht="15.75" customHeight="1">
      <c r="A297" s="13" t="inlineStr">
        <is>
          <t>FECHA</t>
        </is>
      </c>
      <c r="B297" s="13" t="inlineStr">
        <is>
          <t>CIERRE DE CAJA</t>
        </is>
      </c>
      <c r="C297" s="13" t="inlineStr">
        <is>
          <t>IMPORTE</t>
        </is>
      </c>
      <c r="D297" s="14" t="n">
        <v>112722314</v>
      </c>
      <c r="E297" s="8" t="n"/>
      <c r="H297" s="9" t="n"/>
      <c r="I297" s="10" t="n"/>
      <c r="J297" s="5" t="n"/>
    </row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06/02/2023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98" t="inlineStr">
        <is>
          <t>Cierre Caja</t>
        </is>
      </c>
      <c r="B302" s="98" t="inlineStr">
        <is>
          <t>Fecha</t>
        </is>
      </c>
      <c r="C302" s="98" t="inlineStr">
        <is>
          <t>Cajero</t>
        </is>
      </c>
      <c r="D302" s="98" t="inlineStr">
        <is>
          <t>Nro Voucher</t>
        </is>
      </c>
      <c r="E302" s="98" t="inlineStr">
        <is>
          <t>Nro Cuenta</t>
        </is>
      </c>
      <c r="F302" s="98" t="inlineStr">
        <is>
          <t>Tipo Ingreso</t>
        </is>
      </c>
      <c r="G302" s="99" t="n"/>
      <c r="H302" s="100" t="n"/>
      <c r="I302" s="98" t="inlineStr">
        <is>
          <t>TIPO DE INGRESO</t>
        </is>
      </c>
      <c r="J302" s="98" t="inlineStr">
        <is>
          <t>Cobrador</t>
        </is>
      </c>
    </row>
    <row r="303">
      <c r="A303" s="101" t="n"/>
      <c r="B303" s="101" t="n"/>
      <c r="C303" s="101" t="n"/>
      <c r="D303" s="101" t="n"/>
      <c r="E303" s="101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101" t="n"/>
      <c r="J303" s="101" t="n"/>
    </row>
    <row r="304">
      <c r="A304" s="5" t="inlineStr">
        <is>
          <t>CCAJ-RB01/24/2023</t>
        </is>
      </c>
      <c r="B304" s="6" t="n">
        <v>44963.82033598379</v>
      </c>
      <c r="C304" s="5" t="inlineStr">
        <is>
          <t>0 VALERY TERCEROS - CAJA</t>
        </is>
      </c>
      <c r="D304" s="15" t="n">
        <v>45133150435</v>
      </c>
      <c r="E304" s="8" t="inlineStr">
        <is>
          <t>BISA-100070103</t>
        </is>
      </c>
      <c r="H304" s="9" t="n">
        <v>1186.1</v>
      </c>
      <c r="I304" s="5" t="inlineStr">
        <is>
          <t>DEPÓSITO BANCARIO</t>
        </is>
      </c>
      <c r="J304" s="5" t="inlineStr">
        <is>
          <t>4637 ERICK EDUARDO IBAÑEZ ZAPATA</t>
        </is>
      </c>
    </row>
    <row r="305">
      <c r="A305" s="5" t="inlineStr">
        <is>
          <t>CCAJ-RB01/24/2023</t>
        </is>
      </c>
      <c r="B305" s="6" t="n">
        <v>44963.82033598379</v>
      </c>
      <c r="C305" s="5" t="inlineStr">
        <is>
          <t>0 VALERY TERCEROS - CAJA</t>
        </is>
      </c>
      <c r="D305" s="7" t="n"/>
      <c r="E305" s="8" t="n"/>
      <c r="F305" s="9" t="n">
        <v>53605.1</v>
      </c>
      <c r="I305" s="10" t="inlineStr">
        <is>
          <t>EFECTIVO</t>
        </is>
      </c>
      <c r="J305" s="8" t="inlineStr">
        <is>
          <t>4631 ELI RIBERA COIMBRA</t>
        </is>
      </c>
    </row>
    <row r="306">
      <c r="A306" s="5" t="inlineStr">
        <is>
          <t>CCAJ-RB01/24/2023</t>
        </is>
      </c>
      <c r="B306" s="6" t="n">
        <v>44963.82033598379</v>
      </c>
      <c r="C306" s="5" t="inlineStr">
        <is>
          <t>0 VALERY TERCEROS - CAJA</t>
        </is>
      </c>
      <c r="D306" s="7" t="n"/>
      <c r="E306" s="8" t="n"/>
      <c r="F306" s="9" t="n">
        <v>26901.7</v>
      </c>
      <c r="I306" s="10" t="inlineStr">
        <is>
          <t>EFECTIVO</t>
        </is>
      </c>
      <c r="J306" s="5" t="inlineStr">
        <is>
          <t>4637 ERICK EDUARDO IBAÑEZ ZAPATA</t>
        </is>
      </c>
    </row>
    <row r="307">
      <c r="A307" s="5" t="inlineStr">
        <is>
          <t>CCAJ-RB01/24/2023</t>
        </is>
      </c>
      <c r="B307" s="6" t="n">
        <v>44963.82033598379</v>
      </c>
      <c r="C307" s="5" t="inlineStr">
        <is>
          <t>0 VALERY TERCEROS - CAJA</t>
        </is>
      </c>
      <c r="D307" s="7" t="n"/>
      <c r="E307" s="8" t="n"/>
      <c r="F307" s="9" t="n">
        <v>1774.4</v>
      </c>
      <c r="I307" s="10" t="inlineStr">
        <is>
          <t>EFECTIVO</t>
        </is>
      </c>
      <c r="J307" s="8" t="inlineStr">
        <is>
          <t>4524 ALVARO GARCIA - T01</t>
        </is>
      </c>
    </row>
    <row r="308">
      <c r="A308" s="11" t="inlineStr">
        <is>
          <t>SAP</t>
        </is>
      </c>
      <c r="B308" s="3" t="n"/>
      <c r="C308" s="3" t="n"/>
      <c r="D308" s="7" t="n"/>
      <c r="E308" s="8" t="n"/>
      <c r="F308" s="12">
        <f>SUM(F304:G307)</f>
        <v/>
      </c>
      <c r="H308" s="9" t="n"/>
      <c r="I308" s="10" t="n"/>
      <c r="J308" s="5" t="n"/>
    </row>
    <row r="309">
      <c r="A309" s="13" t="inlineStr">
        <is>
          <t>FECHA</t>
        </is>
      </c>
      <c r="B309" s="13" t="inlineStr">
        <is>
          <t>CIERRE DE CAJA</t>
        </is>
      </c>
      <c r="C309" s="13" t="inlineStr">
        <is>
          <t>IMPORTE</t>
        </is>
      </c>
      <c r="D309" s="7" t="n"/>
      <c r="E309" s="8" t="n"/>
      <c r="H309" s="9" t="n"/>
      <c r="I309" s="10" t="n"/>
      <c r="J309" s="5" t="n"/>
    </row>
    <row r="310">
      <c r="A310" s="5" t="n"/>
      <c r="B310" s="6" t="n"/>
      <c r="C310" s="5" t="n"/>
      <c r="D310" s="7" t="n"/>
      <c r="E310" s="8" t="n"/>
      <c r="H310" s="9" t="n"/>
      <c r="I310" s="10" t="n"/>
      <c r="J310" s="5" t="n"/>
    </row>
  </sheetData>
  <mergeCells count="240">
    <mergeCell ref="A291:A292"/>
    <mergeCell ref="B291:B292"/>
    <mergeCell ref="C291:C292"/>
    <mergeCell ref="D291:D292"/>
    <mergeCell ref="E291:E292"/>
    <mergeCell ref="F291:H291"/>
    <mergeCell ref="I291:I292"/>
    <mergeCell ref="J291:J292"/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I227:I228"/>
    <mergeCell ref="J227:J228"/>
    <mergeCell ref="A227:A228"/>
    <mergeCell ref="B227:B228"/>
    <mergeCell ref="C227:C228"/>
    <mergeCell ref="D227:D228"/>
    <mergeCell ref="E227:E228"/>
    <mergeCell ref="F227:H227"/>
    <mergeCell ref="A239:A240"/>
    <mergeCell ref="B239:B240"/>
    <mergeCell ref="C239:C240"/>
    <mergeCell ref="D239:D240"/>
    <mergeCell ref="E239:E240"/>
    <mergeCell ref="F239:H239"/>
    <mergeCell ref="I239:I240"/>
    <mergeCell ref="J239:J240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I206:I207"/>
    <mergeCell ref="J206:J207"/>
    <mergeCell ref="A206:A207"/>
    <mergeCell ref="B206:B207"/>
    <mergeCell ref="C206:C207"/>
    <mergeCell ref="D206:D207"/>
    <mergeCell ref="E206:E207"/>
    <mergeCell ref="F206:H206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A165:A166"/>
    <mergeCell ref="B165:B166"/>
    <mergeCell ref="C165:C166"/>
    <mergeCell ref="D165:D166"/>
    <mergeCell ref="E165:E166"/>
    <mergeCell ref="F165:H165"/>
    <mergeCell ref="I165:I166"/>
    <mergeCell ref="J165:J166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I155:I156"/>
    <mergeCell ref="J155:J156"/>
    <mergeCell ref="A155:A156"/>
    <mergeCell ref="B155:B156"/>
    <mergeCell ref="C155:C156"/>
    <mergeCell ref="D155:D156"/>
    <mergeCell ref="E155:E156"/>
    <mergeCell ref="F155:H155"/>
    <mergeCell ref="I144:I145"/>
    <mergeCell ref="J144:J145"/>
    <mergeCell ref="A144:A145"/>
    <mergeCell ref="B144:B145"/>
    <mergeCell ref="C144:C145"/>
    <mergeCell ref="D144:D145"/>
    <mergeCell ref="E144:E145"/>
    <mergeCell ref="F144:H144"/>
    <mergeCell ref="I123:I124"/>
    <mergeCell ref="J123:J124"/>
    <mergeCell ref="A123:A124"/>
    <mergeCell ref="B123:B124"/>
    <mergeCell ref="C123:C124"/>
    <mergeCell ref="D123:D124"/>
    <mergeCell ref="E123:E124"/>
    <mergeCell ref="F123:H123"/>
    <mergeCell ref="I134:I135"/>
    <mergeCell ref="J134:J135"/>
    <mergeCell ref="A134:A135"/>
    <mergeCell ref="B134:B135"/>
    <mergeCell ref="C134:C135"/>
    <mergeCell ref="D134:D135"/>
    <mergeCell ref="E134:E135"/>
    <mergeCell ref="F134:H134"/>
    <mergeCell ref="I81:I82"/>
    <mergeCell ref="J81:J82"/>
    <mergeCell ref="A81:A82"/>
    <mergeCell ref="B81:B82"/>
    <mergeCell ref="C81:C82"/>
    <mergeCell ref="D81:D82"/>
    <mergeCell ref="E81:E82"/>
    <mergeCell ref="F81:H81"/>
    <mergeCell ref="I91:I92"/>
    <mergeCell ref="J91:J92"/>
    <mergeCell ref="A91:A92"/>
    <mergeCell ref="B91:B92"/>
    <mergeCell ref="C91:C92"/>
    <mergeCell ref="D91:D92"/>
    <mergeCell ref="E91:E92"/>
    <mergeCell ref="F91:H91"/>
    <mergeCell ref="I71:I72"/>
    <mergeCell ref="J71:J72"/>
    <mergeCell ref="A71:A72"/>
    <mergeCell ref="B71:B72"/>
    <mergeCell ref="C71:C72"/>
    <mergeCell ref="D71:D72"/>
    <mergeCell ref="E71:E72"/>
    <mergeCell ref="F71:H71"/>
    <mergeCell ref="A31:A32"/>
    <mergeCell ref="C31:C32"/>
    <mergeCell ref="J31:J32"/>
    <mergeCell ref="B31:B32"/>
    <mergeCell ref="D31:D32"/>
    <mergeCell ref="E31:E32"/>
    <mergeCell ref="F31:H31"/>
    <mergeCell ref="I31:I32"/>
    <mergeCell ref="F41:H41"/>
    <mergeCell ref="I41:I42"/>
    <mergeCell ref="J41:J42"/>
    <mergeCell ref="A41:A42"/>
    <mergeCell ref="B41:B42"/>
    <mergeCell ref="C41:C42"/>
    <mergeCell ref="D41:D42"/>
    <mergeCell ref="E41:E4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13:I14"/>
    <mergeCell ref="J13:J14"/>
    <mergeCell ref="A13:A14"/>
    <mergeCell ref="B13:B14"/>
    <mergeCell ref="C13:C14"/>
    <mergeCell ref="D13:D14"/>
    <mergeCell ref="E13:E14"/>
    <mergeCell ref="F13:H13"/>
    <mergeCell ref="I50:I51"/>
    <mergeCell ref="J50:J51"/>
    <mergeCell ref="A50:A51"/>
    <mergeCell ref="B50:B51"/>
    <mergeCell ref="C50:C51"/>
    <mergeCell ref="D50:D51"/>
    <mergeCell ref="E50:E51"/>
    <mergeCell ref="F50:H50"/>
    <mergeCell ref="I61:I62"/>
    <mergeCell ref="J61:J62"/>
    <mergeCell ref="A61:A62"/>
    <mergeCell ref="B61:B62"/>
    <mergeCell ref="C61:C62"/>
    <mergeCell ref="D61:D62"/>
    <mergeCell ref="E61:E62"/>
    <mergeCell ref="F61:H61"/>
    <mergeCell ref="I259:I260"/>
    <mergeCell ref="J259:J260"/>
    <mergeCell ref="A259:A260"/>
    <mergeCell ref="B259:B260"/>
    <mergeCell ref="C259:C260"/>
    <mergeCell ref="D259:D260"/>
    <mergeCell ref="E259:E260"/>
    <mergeCell ref="F259:H259"/>
    <mergeCell ref="I102:I103"/>
    <mergeCell ref="J102:J103"/>
    <mergeCell ref="A102:A103"/>
    <mergeCell ref="B102:B103"/>
    <mergeCell ref="C102:C103"/>
    <mergeCell ref="D102:D103"/>
    <mergeCell ref="E102:E103"/>
    <mergeCell ref="F102:H102"/>
    <mergeCell ref="F114:H114"/>
    <mergeCell ref="I114:I115"/>
    <mergeCell ref="J114:J115"/>
    <mergeCell ref="A114:A115"/>
    <mergeCell ref="B114:B115"/>
    <mergeCell ref="C114:C115"/>
    <mergeCell ref="D114:D115"/>
    <mergeCell ref="E114:E115"/>
    <mergeCell ref="I302:I303"/>
    <mergeCell ref="J302:J303"/>
    <mergeCell ref="A302:A303"/>
    <mergeCell ref="B302:B303"/>
    <mergeCell ref="C302:C303"/>
    <mergeCell ref="D302:D303"/>
    <mergeCell ref="E302:E303"/>
    <mergeCell ref="F302:H302"/>
    <mergeCell ref="A216:A217"/>
    <mergeCell ref="B216:B217"/>
    <mergeCell ref="C216:C217"/>
    <mergeCell ref="D216:D217"/>
    <mergeCell ref="E216:E217"/>
    <mergeCell ref="F216:H216"/>
    <mergeCell ref="I216:I217"/>
    <mergeCell ref="J216:J217"/>
    <mergeCell ref="A270:A271"/>
    <mergeCell ref="B270:B271"/>
    <mergeCell ref="C270:C271"/>
    <mergeCell ref="D270:D271"/>
    <mergeCell ref="E270:E271"/>
    <mergeCell ref="F270:H270"/>
    <mergeCell ref="I270:I271"/>
    <mergeCell ref="J270:J27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462"/>
  <sheetViews>
    <sheetView topLeftCell="A452" workbookViewId="0">
      <selection activeCell="E447" sqref="E447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3.28515625" customWidth="1" min="4" max="4"/>
    <col width="15.42578125" bestFit="1" customWidth="1" min="5" max="5"/>
    <col width="7.8554687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CCAJ-LP01/572/22</t>
        </is>
      </c>
      <c r="B5" s="6" t="n">
        <v>44926.66688694445</v>
      </c>
      <c r="C5" s="5" t="inlineStr">
        <is>
          <t>3825 ABEL URBANO ALARCON ARROYO</t>
        </is>
      </c>
      <c r="D5" s="7" t="n"/>
      <c r="E5" s="8" t="n"/>
      <c r="F5" s="9" t="n">
        <v>1502.69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H6" s="9" t="n"/>
      <c r="I6" s="10" t="n"/>
      <c r="J6" s="5" t="n"/>
    </row>
    <row r="7" ht="15.75" customHeight="1">
      <c r="A7" s="13" t="inlineStr">
        <is>
          <t>FECHA</t>
        </is>
      </c>
      <c r="B7" s="13" t="inlineStr">
        <is>
          <t>CIERRE DE CAJA</t>
        </is>
      </c>
      <c r="C7" s="13" t="inlineStr">
        <is>
          <t>IMPORTE</t>
        </is>
      </c>
      <c r="D7" s="28" t="n">
        <v>112517517</v>
      </c>
      <c r="E7" s="14" t="n">
        <v>112517657</v>
      </c>
      <c r="H7" s="9" t="n"/>
      <c r="I7" s="10" t="n"/>
      <c r="J7" s="5" t="n"/>
    </row>
    <row r="8">
      <c r="A8" s="5" t="n"/>
      <c r="B8" s="6" t="n"/>
      <c r="C8" s="5" t="n"/>
      <c r="D8" s="7" t="n"/>
      <c r="E8" s="8" t="n"/>
      <c r="H8" s="9" t="n"/>
      <c r="I8" s="10" t="n"/>
      <c r="J8" s="5" t="n"/>
    </row>
    <row r="9">
      <c r="A9" s="5" t="n"/>
      <c r="B9" s="6" t="n"/>
      <c r="C9" s="5" t="n"/>
      <c r="D9" s="7" t="n"/>
      <c r="E9" s="8" t="n"/>
      <c r="H9" s="9" t="n"/>
      <c r="I9" s="10" t="n"/>
      <c r="J9" s="5" t="n"/>
    </row>
    <row r="10">
      <c r="A10" s="5" t="inlineStr">
        <is>
          <t>CCAJ-LP01/573/22</t>
        </is>
      </c>
      <c r="B10" s="6" t="n">
        <v>44926.66843983797</v>
      </c>
      <c r="C10" s="5" t="inlineStr">
        <is>
          <t>2936 JUAN CARLOS CAPCHA ORELLANA</t>
        </is>
      </c>
      <c r="D10" s="7" t="n"/>
      <c r="E10" s="8" t="n"/>
      <c r="F10" s="9" t="n">
        <v>3118.85</v>
      </c>
      <c r="I10" s="10" t="inlineStr">
        <is>
          <t>EFECTIVO</t>
        </is>
      </c>
      <c r="J10" s="5" t="inlineStr">
        <is>
          <t>2936 JUAN CARLOS CAPCHA ORELLANA</t>
        </is>
      </c>
    </row>
    <row r="11">
      <c r="A11" s="11" t="inlineStr">
        <is>
          <t>SAP</t>
        </is>
      </c>
      <c r="B11" s="3" t="n"/>
      <c r="C11" s="3" t="n"/>
      <c r="D11" s="7" t="n"/>
      <c r="E11" s="8" t="n"/>
      <c r="H11" s="9" t="n"/>
      <c r="I11" s="10" t="n"/>
      <c r="J11" s="5" t="n"/>
    </row>
    <row r="12" ht="15.75" customHeight="1">
      <c r="A12" s="13" t="inlineStr">
        <is>
          <t>FECHA</t>
        </is>
      </c>
      <c r="B12" s="13" t="inlineStr">
        <is>
          <t>CIERRE DE CAJA</t>
        </is>
      </c>
      <c r="C12" s="13" t="inlineStr">
        <is>
          <t>IMPORTE</t>
        </is>
      </c>
      <c r="D12" s="28" t="n">
        <v>112517519</v>
      </c>
      <c r="E12" s="14" t="n">
        <v>112517658</v>
      </c>
      <c r="H12" s="9" t="n"/>
      <c r="I12" s="10" t="n"/>
      <c r="J12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02/01/2022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98" t="inlineStr">
        <is>
          <t>Cierre Caja</t>
        </is>
      </c>
      <c r="B17" s="98" t="inlineStr">
        <is>
          <t>Fecha</t>
        </is>
      </c>
      <c r="C17" s="98" t="inlineStr">
        <is>
          <t>Cajero</t>
        </is>
      </c>
      <c r="D17" s="98" t="inlineStr">
        <is>
          <t>Nro Voucher</t>
        </is>
      </c>
      <c r="E17" s="98" t="inlineStr">
        <is>
          <t>Nro Cuenta</t>
        </is>
      </c>
      <c r="F17" s="98" t="inlineStr">
        <is>
          <t>Tipo Ingreso</t>
        </is>
      </c>
      <c r="G17" s="99" t="n"/>
      <c r="H17" s="100" t="n"/>
      <c r="I17" s="98" t="inlineStr">
        <is>
          <t>TIPO DE INGRESO</t>
        </is>
      </c>
      <c r="J17" s="98" t="inlineStr">
        <is>
          <t>Cobrador</t>
        </is>
      </c>
    </row>
    <row r="18">
      <c r="A18" s="101" t="n"/>
      <c r="B18" s="101" t="n"/>
      <c r="C18" s="101" t="n"/>
      <c r="D18" s="101" t="n"/>
      <c r="E18" s="101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101" t="n"/>
      <c r="J18" s="101" t="n"/>
    </row>
    <row r="19">
      <c r="A19" s="17" t="inlineStr">
        <is>
          <t>NO HUBO CIERRES DE CAJA, DEBIDO A FERIADO POR AÑO NUEVO</t>
        </is>
      </c>
      <c r="B19" s="30" t="n"/>
      <c r="C19" s="30" t="n"/>
    </row>
    <row r="20">
      <c r="A20" s="11" t="inlineStr">
        <is>
          <t>SAP</t>
        </is>
      </c>
      <c r="B20" s="3" t="n"/>
      <c r="C20" s="3" t="n"/>
    </row>
    <row r="21">
      <c r="A21" s="13" t="inlineStr">
        <is>
          <t>FECHA</t>
        </is>
      </c>
      <c r="B21" s="13" t="inlineStr">
        <is>
          <t>CIERRE DE CAJA</t>
        </is>
      </c>
      <c r="C21" s="13" t="inlineStr">
        <is>
          <t>IMPORTE</t>
        </is>
      </c>
    </row>
    <row r="22">
      <c r="A22" s="29" t="n"/>
      <c r="B22" s="29" t="n"/>
      <c r="C22" s="29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03/01/2022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98" t="inlineStr">
        <is>
          <t>Cierre Caja</t>
        </is>
      </c>
      <c r="B26" s="98" t="inlineStr">
        <is>
          <t>Fecha</t>
        </is>
      </c>
      <c r="C26" s="98" t="inlineStr">
        <is>
          <t>Cajero</t>
        </is>
      </c>
      <c r="D26" s="98" t="inlineStr">
        <is>
          <t>Nro Voucher</t>
        </is>
      </c>
      <c r="E26" s="98" t="inlineStr">
        <is>
          <t>Nro Cuenta</t>
        </is>
      </c>
      <c r="F26" s="98" t="inlineStr">
        <is>
          <t>Tipo Ingreso</t>
        </is>
      </c>
      <c r="G26" s="99" t="n"/>
      <c r="H26" s="100" t="n"/>
      <c r="I26" s="98" t="inlineStr">
        <is>
          <t>TIPO DE INGRESO</t>
        </is>
      </c>
      <c r="J26" s="98" t="inlineStr">
        <is>
          <t>Cobrador</t>
        </is>
      </c>
    </row>
    <row r="27">
      <c r="A27" s="101" t="n"/>
      <c r="B27" s="101" t="n"/>
      <c r="C27" s="101" t="n"/>
      <c r="D27" s="101" t="n"/>
      <c r="E27" s="101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101" t="n"/>
      <c r="J27" s="101" t="n"/>
    </row>
    <row r="28">
      <c r="A28" s="5" t="inlineStr">
        <is>
          <t>CCAJ-LP01/1/23</t>
        </is>
      </c>
      <c r="B28" s="6" t="n">
        <v>44929.75479491898</v>
      </c>
      <c r="C28" s="5" t="inlineStr">
        <is>
          <t>2936 JUAN CARLOS CAPCHA ORELLANA</t>
        </is>
      </c>
      <c r="D28" s="7" t="n"/>
      <c r="E28" s="8" t="n"/>
      <c r="F28" s="9" t="n">
        <v>2439.67</v>
      </c>
      <c r="I28" s="10" t="inlineStr">
        <is>
          <t>EFECTIVO</t>
        </is>
      </c>
      <c r="J28" s="5" t="inlineStr">
        <is>
          <t>2936 JUAN CARLOS CAPCHA ORELLANA</t>
        </is>
      </c>
    </row>
    <row r="29">
      <c r="A29" s="5" t="inlineStr">
        <is>
          <t>CCAJ-LP01/1/23</t>
        </is>
      </c>
      <c r="B29" s="6" t="n">
        <v>44929.75479491898</v>
      </c>
      <c r="C29" s="5" t="inlineStr">
        <is>
          <t>2936 JUAN CARLOS CAPCHA ORELLANA</t>
        </is>
      </c>
      <c r="D29" s="7" t="n"/>
      <c r="E29" s="8" t="n"/>
      <c r="H29" s="9" t="n">
        <v>159.24</v>
      </c>
      <c r="I29" s="5" t="inlineStr">
        <is>
          <t>TARJETA DE DÉBITO/CRÉDITO</t>
        </is>
      </c>
      <c r="J29" s="5" t="inlineStr">
        <is>
          <t>2936 JUAN CARLOS CAPCHA ORELLANA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H30" s="9" t="n"/>
      <c r="I30" s="10" t="n"/>
      <c r="J30" s="8" t="n"/>
    </row>
    <row r="31" ht="15.75" customHeight="1">
      <c r="A31" s="13" t="inlineStr">
        <is>
          <t>FECHA</t>
        </is>
      </c>
      <c r="B31" s="13" t="inlineStr">
        <is>
          <t>CIERRE DE CAJA</t>
        </is>
      </c>
      <c r="C31" s="13" t="inlineStr">
        <is>
          <t>IMPORTE</t>
        </is>
      </c>
      <c r="D31" s="28" t="n">
        <v>112518859</v>
      </c>
      <c r="E31" s="14" t="n">
        <v>112519087</v>
      </c>
      <c r="H31" s="9" t="n"/>
      <c r="I31" s="10" t="n"/>
      <c r="J31" s="8" t="n"/>
    </row>
    <row r="32">
      <c r="A32" s="5" t="n"/>
      <c r="B32" s="6" t="n"/>
      <c r="C32" s="5" t="n"/>
      <c r="D32" s="7" t="n"/>
      <c r="E32" s="8" t="n"/>
      <c r="H32" s="9" t="n"/>
      <c r="I32" s="10" t="n"/>
      <c r="J32" s="8" t="n"/>
    </row>
    <row r="33">
      <c r="A33" s="5" t="n"/>
      <c r="B33" s="6" t="n"/>
      <c r="C33" s="5" t="n"/>
      <c r="D33" s="7" t="n"/>
      <c r="E33" s="8" t="n"/>
      <c r="H33" s="9" t="n"/>
      <c r="I33" s="10" t="n"/>
      <c r="J33" s="8" t="n"/>
    </row>
    <row r="34">
      <c r="A34" s="5" t="inlineStr">
        <is>
          <t>CCAJ-LP01/2/23</t>
        </is>
      </c>
      <c r="B34" s="6" t="n">
        <v>44929.79267784722</v>
      </c>
      <c r="C34" s="5" t="inlineStr">
        <is>
          <t>3825 ABEL URBANO ALARCON ARROYO</t>
        </is>
      </c>
      <c r="D34" s="7" t="n"/>
      <c r="E34" s="8" t="n"/>
      <c r="F34" s="9" t="n">
        <v>3241.75</v>
      </c>
      <c r="I34" s="10" t="inlineStr">
        <is>
          <t>EFECTIVO</t>
        </is>
      </c>
      <c r="J34" s="5" t="inlineStr">
        <is>
          <t>3825 ABEL URBANO ALARCON ARROYO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112518864</v>
      </c>
      <c r="E36" s="14" t="n">
        <v>112519092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04/01/2022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8" t="inlineStr">
        <is>
          <t>Cierre Caja</t>
        </is>
      </c>
      <c r="B41" s="98" t="inlineStr">
        <is>
          <t>Fecha</t>
        </is>
      </c>
      <c r="C41" s="98" t="inlineStr">
        <is>
          <t>Cajero</t>
        </is>
      </c>
      <c r="D41" s="98" t="inlineStr">
        <is>
          <t>Nro Voucher</t>
        </is>
      </c>
      <c r="E41" s="98" t="inlineStr">
        <is>
          <t>Nro Cuenta</t>
        </is>
      </c>
      <c r="F41" s="98" t="inlineStr">
        <is>
          <t>Tipo Ingreso</t>
        </is>
      </c>
      <c r="G41" s="99" t="n"/>
      <c r="H41" s="100" t="n"/>
      <c r="I41" s="98" t="inlineStr">
        <is>
          <t>TIPO DE INGRESO</t>
        </is>
      </c>
      <c r="J41" s="98" t="inlineStr">
        <is>
          <t>Cobrador</t>
        </is>
      </c>
    </row>
    <row r="42">
      <c r="A42" s="101" t="n"/>
      <c r="B42" s="101" t="n"/>
      <c r="C42" s="101" t="n"/>
      <c r="D42" s="101" t="n"/>
      <c r="E42" s="101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101" t="n"/>
      <c r="J42" s="101" t="n"/>
    </row>
    <row r="43">
      <c r="A43" s="5" t="inlineStr">
        <is>
          <t>CCAJ-LP01/3/23</t>
        </is>
      </c>
      <c r="B43" s="6" t="n">
        <v>44930.75218519676</v>
      </c>
      <c r="C43" s="5" t="inlineStr">
        <is>
          <t xml:space="preserve">2936 JUAN CARLOS CAPCHA </t>
        </is>
      </c>
      <c r="D43" s="7" t="n"/>
      <c r="E43" s="8" t="n"/>
      <c r="F43" s="9" t="n">
        <v>4812.81</v>
      </c>
      <c r="I43" s="10" t="inlineStr">
        <is>
          <t>EFECTIVO</t>
        </is>
      </c>
      <c r="J43" s="5" t="inlineStr">
        <is>
          <t>2936 JUAN CARLOS CAPCHA ORELLANA</t>
        </is>
      </c>
    </row>
    <row r="44">
      <c r="A44" s="5" t="inlineStr">
        <is>
          <t>CCAJ-LP01/3/23</t>
        </is>
      </c>
      <c r="B44" s="6" t="n">
        <v>44930.75218519676</v>
      </c>
      <c r="C44" s="5" t="inlineStr">
        <is>
          <t>2936 JUAN CARLOS CAPCHA ORELLANA</t>
        </is>
      </c>
      <c r="D44" s="7" t="n"/>
      <c r="E44" s="8" t="n"/>
      <c r="H44" s="9" t="n">
        <v>1473.18</v>
      </c>
      <c r="I44" s="5" t="inlineStr">
        <is>
          <t>TARJETA DE DÉBITO/CRÉDITO</t>
        </is>
      </c>
      <c r="J44" s="5" t="inlineStr">
        <is>
          <t>2936 JUAN CARLOS CAPCHA ORELLANA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H45" s="9" t="n"/>
      <c r="I45" s="10" t="n"/>
      <c r="J45" s="8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112521151</v>
      </c>
      <c r="E46" s="14" t="n">
        <v>112521340</v>
      </c>
      <c r="H46" s="9" t="n"/>
      <c r="I46" s="10" t="n"/>
      <c r="J46" s="8" t="n"/>
    </row>
    <row r="47">
      <c r="A47" s="5" t="n"/>
      <c r="B47" s="6" t="n"/>
      <c r="C47" s="5" t="n"/>
      <c r="D47" s="7" t="n"/>
      <c r="E47" s="8" t="n"/>
      <c r="H47" s="9" t="n"/>
      <c r="I47" s="10" t="n"/>
      <c r="J47" s="8" t="n"/>
    </row>
    <row r="48">
      <c r="A48" s="5" t="n"/>
      <c r="B48" s="6" t="n"/>
      <c r="C48" s="5" t="n"/>
      <c r="D48" s="7" t="n"/>
      <c r="E48" s="8" t="n"/>
      <c r="H48" s="9" t="n"/>
      <c r="I48" s="10" t="n"/>
      <c r="J48" s="8" t="n"/>
    </row>
    <row r="49">
      <c r="A49" s="5" t="inlineStr">
        <is>
          <t>CCAJ-LP01/4/23</t>
        </is>
      </c>
      <c r="B49" s="6" t="n">
        <v>44930.79297564815</v>
      </c>
      <c r="C49" s="5" t="inlineStr">
        <is>
          <t>3825 ABEL URBANO ALARCON ARROYO</t>
        </is>
      </c>
      <c r="D49" s="7" t="n"/>
      <c r="E49" s="8" t="n"/>
      <c r="F49" s="9" t="n">
        <v>6405.92</v>
      </c>
      <c r="I49" s="10" t="inlineStr">
        <is>
          <t>EFECTIVO</t>
        </is>
      </c>
      <c r="J49" s="5" t="inlineStr">
        <is>
          <t>3825 ABEL URBANO ALARCON ARROYO</t>
        </is>
      </c>
    </row>
    <row r="50">
      <c r="A50" s="11" t="inlineStr">
        <is>
          <t>SAP</t>
        </is>
      </c>
      <c r="B50" s="3" t="n"/>
      <c r="C50" s="3" t="n"/>
      <c r="D50" s="7" t="n"/>
      <c r="E50" s="8" t="n"/>
      <c r="H50" s="9" t="n"/>
      <c r="I50" s="10" t="n"/>
      <c r="J50" s="8" t="n"/>
    </row>
    <row r="51" ht="15.75" customHeight="1">
      <c r="A51" s="13" t="inlineStr">
        <is>
          <t>FECHA</t>
        </is>
      </c>
      <c r="B51" s="13" t="inlineStr">
        <is>
          <t>CIERRE DE CAJA</t>
        </is>
      </c>
      <c r="C51" s="13" t="inlineStr">
        <is>
          <t>IMPORTE</t>
        </is>
      </c>
      <c r="D51" s="28" t="n">
        <v>112521167</v>
      </c>
      <c r="E51" s="14" t="n">
        <v>112521342</v>
      </c>
      <c r="H51" s="9" t="n"/>
      <c r="I51" s="10" t="n"/>
      <c r="J51" s="8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05/01/2022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98" t="inlineStr">
        <is>
          <t>Cierre Caja</t>
        </is>
      </c>
      <c r="B56" s="98" t="inlineStr">
        <is>
          <t>Fecha</t>
        </is>
      </c>
      <c r="C56" s="98" t="inlineStr">
        <is>
          <t>Cajero</t>
        </is>
      </c>
      <c r="D56" s="98" t="inlineStr">
        <is>
          <t>Nro Voucher</t>
        </is>
      </c>
      <c r="E56" s="98" t="inlineStr">
        <is>
          <t>Nro Cuenta</t>
        </is>
      </c>
      <c r="F56" s="98" t="inlineStr">
        <is>
          <t>Tipo Ingreso</t>
        </is>
      </c>
      <c r="G56" s="99" t="n"/>
      <c r="H56" s="100" t="n"/>
      <c r="I56" s="98" t="inlineStr">
        <is>
          <t>TIPO DE INGRESO</t>
        </is>
      </c>
      <c r="J56" s="98" t="inlineStr">
        <is>
          <t>Cobrador</t>
        </is>
      </c>
    </row>
    <row r="57">
      <c r="A57" s="101" t="n"/>
      <c r="B57" s="101" t="n"/>
      <c r="C57" s="101" t="n"/>
      <c r="D57" s="101" t="n"/>
      <c r="E57" s="101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101" t="n"/>
      <c r="J57" s="101" t="n"/>
    </row>
    <row r="58">
      <c r="A58" s="5" t="inlineStr">
        <is>
          <t>CCAJ-LP01/5/23</t>
        </is>
      </c>
      <c r="B58" s="6" t="n">
        <v>44931.75193623843</v>
      </c>
      <c r="C58" s="5" t="inlineStr">
        <is>
          <t>2936 JUAN CARLOS CAPCHA ORELLANA</t>
        </is>
      </c>
      <c r="D58" s="7" t="n"/>
      <c r="E58" s="8" t="n"/>
      <c r="F58" s="9" t="n">
        <v>3771.76</v>
      </c>
      <c r="I58" s="10" t="inlineStr">
        <is>
          <t>EFECTIVO</t>
        </is>
      </c>
      <c r="J58" s="5" t="inlineStr">
        <is>
          <t>2936 JUAN CARLOS CAPCHA ORELLANA</t>
        </is>
      </c>
    </row>
    <row r="59">
      <c r="A59" s="5" t="inlineStr">
        <is>
          <t>CCAJ-LP01/5/23</t>
        </is>
      </c>
      <c r="B59" s="6" t="n">
        <v>44931.75193623843</v>
      </c>
      <c r="C59" s="5" t="inlineStr">
        <is>
          <t>2936 JUAN CARLOS CAPCHA ORELLANA</t>
        </is>
      </c>
      <c r="D59" s="7" t="n"/>
      <c r="E59" s="8" t="n"/>
      <c r="H59" s="9" t="n">
        <v>412</v>
      </c>
      <c r="I59" s="5" t="inlineStr">
        <is>
          <t>TARJETA DE DÉBITO/CRÉDITO</t>
        </is>
      </c>
      <c r="J59" s="5" t="inlineStr">
        <is>
          <t>2936 JUAN CARLOS CAPCHA ORELLANA</t>
        </is>
      </c>
    </row>
    <row r="60">
      <c r="A60" s="11" t="inlineStr">
        <is>
          <t>SAP</t>
        </is>
      </c>
      <c r="B60" s="3" t="n"/>
      <c r="C60" s="3" t="n"/>
      <c r="D60" s="7" t="n"/>
      <c r="E60" s="8" t="n"/>
      <c r="H60" s="9" t="n"/>
      <c r="I60" s="10" t="n"/>
      <c r="J60" s="5" t="n"/>
    </row>
    <row r="61" ht="15.75" customHeight="1">
      <c r="A61" s="13" t="inlineStr">
        <is>
          <t>FECHA</t>
        </is>
      </c>
      <c r="B61" s="13" t="inlineStr">
        <is>
          <t>CIERRE DE CAJA</t>
        </is>
      </c>
      <c r="C61" s="13" t="inlineStr">
        <is>
          <t>IMPORTE</t>
        </is>
      </c>
      <c r="D61" s="28" t="n">
        <v>112535797</v>
      </c>
      <c r="E61" s="14" t="n">
        <v>112556908</v>
      </c>
      <c r="H61" s="9" t="n"/>
      <c r="I61" s="10" t="n"/>
      <c r="J61" s="5" t="n"/>
    </row>
    <row r="62">
      <c r="A62" s="5" t="n"/>
      <c r="B62" s="6" t="n"/>
      <c r="C62" s="5" t="n"/>
      <c r="D62" s="7" t="n"/>
      <c r="E62" s="8" t="n"/>
      <c r="H62" s="9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CCAJ-LP01/6/23</t>
        </is>
      </c>
      <c r="B64" s="6" t="n">
        <v>44931.79224598379</v>
      </c>
      <c r="C64" s="5" t="inlineStr">
        <is>
          <t>3825 ABEL URBANO ALARCON ARROYO</t>
        </is>
      </c>
      <c r="D64" s="7" t="n"/>
      <c r="E64" s="8" t="n"/>
      <c r="F64" s="9" t="n">
        <v>3554.24</v>
      </c>
      <c r="I64" s="10" t="inlineStr">
        <is>
          <t>EFECTIVO</t>
        </is>
      </c>
      <c r="J64" s="5" t="inlineStr">
        <is>
          <t>3825 ABEL URBANO ALARCON ARROYO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112535869</v>
      </c>
      <c r="E66" s="14" t="n">
        <v>112556909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06/01/2022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8" t="inlineStr">
        <is>
          <t>Cierre Caja</t>
        </is>
      </c>
      <c r="B71" s="98" t="inlineStr">
        <is>
          <t>Fecha</t>
        </is>
      </c>
      <c r="C71" s="98" t="inlineStr">
        <is>
          <t>Cajero</t>
        </is>
      </c>
      <c r="D71" s="98" t="inlineStr">
        <is>
          <t>Nro Voucher</t>
        </is>
      </c>
      <c r="E71" s="98" t="inlineStr">
        <is>
          <t>Nro Cuenta</t>
        </is>
      </c>
      <c r="F71" s="98" t="inlineStr">
        <is>
          <t>Tipo Ingreso</t>
        </is>
      </c>
      <c r="G71" s="99" t="n"/>
      <c r="H71" s="100" t="n"/>
      <c r="I71" s="98" t="inlineStr">
        <is>
          <t>TIPO DE INGRESO</t>
        </is>
      </c>
      <c r="J71" s="98" t="inlineStr">
        <is>
          <t>Cobrador</t>
        </is>
      </c>
    </row>
    <row r="72">
      <c r="A72" s="101" t="n"/>
      <c r="B72" s="101" t="n"/>
      <c r="C72" s="101" t="n"/>
      <c r="D72" s="101" t="n"/>
      <c r="E72" s="101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101" t="n"/>
      <c r="J72" s="101" t="n"/>
    </row>
    <row r="73">
      <c r="A73" s="5" t="inlineStr">
        <is>
          <t>CCAJ-LP01/7/23</t>
        </is>
      </c>
      <c r="B73" s="6" t="n">
        <v>44932.75426141204</v>
      </c>
      <c r="C73" s="5" t="inlineStr">
        <is>
          <t>2936 JUAN CARLOS CAPCHA ORELLANA</t>
        </is>
      </c>
      <c r="D73" s="7" t="n"/>
      <c r="E73" s="8" t="n"/>
      <c r="F73" s="9" t="n">
        <v>6366.28</v>
      </c>
      <c r="I73" s="10" t="inlineStr">
        <is>
          <t>EFECTIVO</t>
        </is>
      </c>
      <c r="J73" s="5" t="inlineStr">
        <is>
          <t>2936 JUAN CARLOS CAPCHA ORELLANA</t>
        </is>
      </c>
    </row>
    <row r="74">
      <c r="A74" s="5" t="inlineStr">
        <is>
          <t>CCAJ-LP01/7/23</t>
        </is>
      </c>
      <c r="B74" s="6" t="n">
        <v>44932.75426141204</v>
      </c>
      <c r="C74" s="5" t="inlineStr">
        <is>
          <t>2936 JUAN CARLOS CAPCHA ORELLANA</t>
        </is>
      </c>
      <c r="D74" s="7" t="n"/>
      <c r="E74" s="8" t="n"/>
      <c r="H74" s="9" t="n">
        <v>372.56</v>
      </c>
      <c r="I74" s="5" t="inlineStr">
        <is>
          <t>TARJETA DE DÉBITO/CRÉDITO</t>
        </is>
      </c>
      <c r="J74" s="5" t="inlineStr">
        <is>
          <t>2936 JUAN CARLOS CAPCHA ORELLANA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112535871</v>
      </c>
      <c r="E76" s="14" t="n">
        <v>112556910</v>
      </c>
      <c r="H76" s="9" t="n"/>
      <c r="I76" s="10" t="n"/>
      <c r="J76" s="5" t="n"/>
    </row>
    <row r="77">
      <c r="A77" s="5" t="n"/>
      <c r="B77" s="6" t="n"/>
      <c r="C77" s="5" t="n"/>
      <c r="D77" s="7" t="n"/>
      <c r="E77" s="8" t="n"/>
      <c r="H77" s="9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CCAJ-LP01/8/23</t>
        </is>
      </c>
      <c r="B79" s="6" t="n">
        <v>44932.7919889699</v>
      </c>
      <c r="C79" s="5" t="inlineStr">
        <is>
          <t>3825 ABEL URBANO ALARCON ARROYO</t>
        </is>
      </c>
      <c r="D79" s="7" t="n"/>
      <c r="E79" s="8" t="n"/>
      <c r="F79" s="9" t="n">
        <v>3941.46</v>
      </c>
      <c r="I79" s="10" t="inlineStr">
        <is>
          <t>EFECTIVO</t>
        </is>
      </c>
      <c r="J79" s="5" t="inlineStr">
        <is>
          <t>3825 ABEL URBANO ALARCON ARROYO</t>
        </is>
      </c>
    </row>
    <row r="80">
      <c r="A80" s="11" t="inlineStr">
        <is>
          <t>SAP</t>
        </is>
      </c>
      <c r="B80" s="3" t="n"/>
      <c r="C80" s="3" t="n"/>
      <c r="D80" s="7" t="n"/>
      <c r="E80" s="8" t="n"/>
      <c r="H80" s="9" t="n"/>
      <c r="I80" s="10" t="n"/>
      <c r="J80" s="5" t="n"/>
    </row>
    <row r="81" ht="15.75" customHeight="1">
      <c r="A81" s="13" t="inlineStr">
        <is>
          <t>FECHA</t>
        </is>
      </c>
      <c r="B81" s="13" t="inlineStr">
        <is>
          <t>CIERRE DE CAJA</t>
        </is>
      </c>
      <c r="C81" s="13" t="inlineStr">
        <is>
          <t>IMPORTE</t>
        </is>
      </c>
      <c r="D81" s="28" t="n">
        <v>112535873</v>
      </c>
      <c r="E81" s="14" t="n">
        <v>112556911</v>
      </c>
      <c r="H81" s="9" t="n"/>
      <c r="I81" s="10" t="n"/>
      <c r="J81" s="5" t="n"/>
    </row>
    <row r="82">
      <c r="A82" s="5" t="n"/>
      <c r="B82" s="6" t="n"/>
      <c r="C82" s="5" t="n"/>
      <c r="D82" s="7" t="n"/>
      <c r="E82" s="8" t="n"/>
      <c r="H82" s="9" t="n"/>
      <c r="I82" s="10" t="n"/>
      <c r="J82" s="5" t="n"/>
    </row>
    <row r="83">
      <c r="A83" s="5" t="n"/>
      <c r="B83" s="6" t="n"/>
      <c r="C83" s="5" t="n"/>
      <c r="D83" s="7" t="n"/>
      <c r="E83" s="8" t="n"/>
      <c r="H83" s="9" t="n"/>
      <c r="I83" s="10" t="n"/>
      <c r="J83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07/01/2022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98" t="inlineStr">
        <is>
          <t>Cierre Caja</t>
        </is>
      </c>
      <c r="B86" s="98" t="inlineStr">
        <is>
          <t>Fecha</t>
        </is>
      </c>
      <c r="C86" s="98" t="inlineStr">
        <is>
          <t>Cajero</t>
        </is>
      </c>
      <c r="D86" s="98" t="inlineStr">
        <is>
          <t>Nro Voucher</t>
        </is>
      </c>
      <c r="E86" s="98" t="inlineStr">
        <is>
          <t>Nro Cuenta</t>
        </is>
      </c>
      <c r="F86" s="98" t="inlineStr">
        <is>
          <t>Tipo Ingreso</t>
        </is>
      </c>
      <c r="G86" s="99" t="n"/>
      <c r="H86" s="100" t="n"/>
      <c r="I86" s="98" t="inlineStr">
        <is>
          <t>TIPO DE INGRESO</t>
        </is>
      </c>
      <c r="J86" s="98" t="inlineStr">
        <is>
          <t>Cobrador</t>
        </is>
      </c>
    </row>
    <row r="87">
      <c r="A87" s="101" t="n"/>
      <c r="B87" s="101" t="n"/>
      <c r="C87" s="101" t="n"/>
      <c r="D87" s="101" t="n"/>
      <c r="E87" s="101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101" t="n"/>
      <c r="J87" s="101" t="n"/>
    </row>
    <row r="88">
      <c r="A88" s="5" t="inlineStr">
        <is>
          <t>CCAJ-LP01/9/23</t>
        </is>
      </c>
      <c r="B88" s="6" t="n">
        <v>44933.58605052083</v>
      </c>
      <c r="C88" s="5" t="inlineStr">
        <is>
          <t xml:space="preserve">3825 ABEL URBANO ALARCON </t>
        </is>
      </c>
      <c r="D88" s="7" t="n"/>
      <c r="E88" s="8" t="n"/>
      <c r="F88" s="9" t="n">
        <v>1991.46</v>
      </c>
      <c r="I88" s="10" t="inlineStr">
        <is>
          <t>EFECTIVO</t>
        </is>
      </c>
      <c r="J88" s="5" t="inlineStr">
        <is>
          <t>3825 ABEL URBANO ALARCON ARROYO</t>
        </is>
      </c>
    </row>
    <row r="89">
      <c r="A89" s="11" t="inlineStr">
        <is>
          <t>SAP</t>
        </is>
      </c>
      <c r="B89" s="3" t="n"/>
      <c r="C89" s="3" t="n"/>
      <c r="D89" s="7" t="n"/>
      <c r="E89" s="8" t="n"/>
      <c r="H89" s="9" t="n"/>
      <c r="I89" s="10" t="n"/>
      <c r="J89" s="5" t="n"/>
    </row>
    <row r="90" ht="15.75" customHeight="1">
      <c r="A90" s="13" t="inlineStr">
        <is>
          <t>FECHA</t>
        </is>
      </c>
      <c r="B90" s="13" t="inlineStr">
        <is>
          <t>CIERRE DE CAJA</t>
        </is>
      </c>
      <c r="C90" s="13" t="inlineStr">
        <is>
          <t>IMPORTE</t>
        </is>
      </c>
      <c r="D90" s="28" t="n">
        <v>112562766</v>
      </c>
      <c r="E90" s="14" t="n">
        <v>112563569</v>
      </c>
      <c r="H90" s="9" t="n"/>
      <c r="I90" s="10" t="n"/>
      <c r="J90" s="5" t="n"/>
    </row>
    <row r="91">
      <c r="A91" s="5" t="n"/>
      <c r="B91" s="6" t="n"/>
      <c r="C91" s="5" t="n"/>
      <c r="D91" s="7" t="n"/>
      <c r="E91" s="8" t="n"/>
      <c r="H91" s="9" t="n"/>
      <c r="I91" s="10" t="n"/>
      <c r="J91" s="5" t="n"/>
    </row>
    <row r="92">
      <c r="A92" s="5" t="n"/>
      <c r="B92" s="6" t="n"/>
      <c r="C92" s="5" t="n"/>
      <c r="D92" s="7" t="n"/>
      <c r="E92" s="8" t="n"/>
      <c r="H92" s="9" t="n"/>
      <c r="I92" s="10" t="n"/>
      <c r="J92" s="5" t="n"/>
    </row>
    <row r="93">
      <c r="A93" s="5" t="inlineStr">
        <is>
          <t>CCAJ-LP01/10/23</t>
        </is>
      </c>
      <c r="B93" s="6" t="n">
        <v>44933.59003481481</v>
      </c>
      <c r="C93" s="5" t="inlineStr">
        <is>
          <t>2936 JUAN CARLOS CAPCHA ORELLANA</t>
        </is>
      </c>
      <c r="D93" s="7" t="n"/>
      <c r="E93" s="8" t="n"/>
      <c r="F93" s="9" t="n">
        <v>3702.51</v>
      </c>
      <c r="I93" s="10" t="inlineStr">
        <is>
          <t>EFECTIVO</t>
        </is>
      </c>
      <c r="J93" s="5" t="inlineStr">
        <is>
          <t>2936 JUAN CARLOS CAPCHA ORELLANA</t>
        </is>
      </c>
    </row>
    <row r="94">
      <c r="A94" s="5" t="inlineStr">
        <is>
          <t>CCAJ-LP01/10/23</t>
        </is>
      </c>
      <c r="B94" s="6" t="n">
        <v>44933.59003481481</v>
      </c>
      <c r="C94" s="5" t="inlineStr">
        <is>
          <t>2936 JUAN CARLOS CAPCHA ORELLANA</t>
        </is>
      </c>
      <c r="D94" s="7" t="n"/>
      <c r="E94" s="8" t="n"/>
      <c r="H94" s="9" t="n">
        <v>225.25</v>
      </c>
      <c r="I94" s="5" t="inlineStr">
        <is>
          <t>TARJETA DE DÉBITO/CRÉDITO</t>
        </is>
      </c>
      <c r="J94" s="5" t="inlineStr">
        <is>
          <t>2936 JUAN CARLOS CAPCHA ORELLANA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5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112563283</v>
      </c>
      <c r="E96" s="14" t="n">
        <v>112563570</v>
      </c>
      <c r="H96" s="9" t="n"/>
      <c r="I96" s="10" t="n"/>
      <c r="J96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09/01/2022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98" t="inlineStr">
        <is>
          <t>Cierre Caja</t>
        </is>
      </c>
      <c r="B101" s="98" t="inlineStr">
        <is>
          <t>Fecha</t>
        </is>
      </c>
      <c r="C101" s="98" t="inlineStr">
        <is>
          <t>Cajero</t>
        </is>
      </c>
      <c r="D101" s="98" t="inlineStr">
        <is>
          <t>Nro Voucher</t>
        </is>
      </c>
      <c r="E101" s="98" t="inlineStr">
        <is>
          <t>Nro Cuenta</t>
        </is>
      </c>
      <c r="F101" s="98" t="inlineStr">
        <is>
          <t>Tipo Ingreso</t>
        </is>
      </c>
      <c r="G101" s="99" t="n"/>
      <c r="H101" s="100" t="n"/>
      <c r="I101" s="98" t="inlineStr">
        <is>
          <t>TIPO DE INGRESO</t>
        </is>
      </c>
      <c r="J101" s="98" t="inlineStr">
        <is>
          <t>Cobrador</t>
        </is>
      </c>
    </row>
    <row r="102">
      <c r="A102" s="101" t="n"/>
      <c r="B102" s="101" t="n"/>
      <c r="C102" s="101" t="n"/>
      <c r="D102" s="101" t="n"/>
      <c r="E102" s="101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101" t="n"/>
      <c r="J102" s="101" t="n"/>
    </row>
    <row r="103">
      <c r="A103" s="5" t="inlineStr">
        <is>
          <t>CCAJ-LP01/11/23</t>
        </is>
      </c>
      <c r="B103" s="6" t="n">
        <v>44935.7501546412</v>
      </c>
      <c r="C103" s="5" t="inlineStr">
        <is>
          <t>3825 ABEL URBANO ALARCON ARROYO</t>
        </is>
      </c>
      <c r="D103" s="7" t="n"/>
      <c r="E103" s="8" t="n"/>
      <c r="F103" s="9" t="n">
        <v>3128.1</v>
      </c>
      <c r="I103" s="10" t="inlineStr">
        <is>
          <t>EFECTIVO</t>
        </is>
      </c>
      <c r="J103" s="5" t="inlineStr">
        <is>
          <t>3825 ABEL URBANO ALARCON ARROYO</t>
        </is>
      </c>
    </row>
    <row r="104">
      <c r="A104" s="11" t="inlineStr">
        <is>
          <t>SAP</t>
        </is>
      </c>
      <c r="B104" s="3" t="n"/>
      <c r="C104" s="3" t="n"/>
      <c r="D104" s="7" t="n"/>
      <c r="E104" s="8" t="n"/>
      <c r="H104" s="9" t="n"/>
      <c r="I104" s="10" t="n"/>
      <c r="J104" s="5" t="n"/>
    </row>
    <row r="105" ht="15.75" customHeight="1">
      <c r="A105" s="13" t="inlineStr">
        <is>
          <t>FECHA</t>
        </is>
      </c>
      <c r="B105" s="13" t="inlineStr">
        <is>
          <t>CIERRE DE CAJA</t>
        </is>
      </c>
      <c r="C105" s="13" t="inlineStr">
        <is>
          <t>IMPORTE</t>
        </is>
      </c>
      <c r="D105" s="28" t="n">
        <v>112569579</v>
      </c>
      <c r="E105" s="14" t="n">
        <v>112569846</v>
      </c>
      <c r="H105" s="9" t="n"/>
      <c r="I105" s="10" t="n"/>
      <c r="J105" s="5" t="n"/>
    </row>
    <row r="106">
      <c r="A106" s="5" t="n"/>
      <c r="B106" s="6" t="n"/>
      <c r="C106" s="5" t="n"/>
      <c r="D106" s="7" t="n"/>
      <c r="E106" s="8" t="n"/>
      <c r="H106" s="9" t="n"/>
      <c r="I106" s="10" t="n"/>
      <c r="J106" s="5" t="n"/>
    </row>
    <row r="107">
      <c r="A107" s="5" t="n"/>
      <c r="B107" s="6" t="n"/>
      <c r="C107" s="5" t="n"/>
      <c r="D107" s="7" t="n"/>
      <c r="E107" s="8" t="n"/>
      <c r="H107" s="9" t="n"/>
      <c r="I107" s="10" t="n"/>
      <c r="J107" s="5" t="n"/>
    </row>
    <row r="108">
      <c r="A108" s="5" t="inlineStr">
        <is>
          <t>CCAJ-LP01/12/23</t>
        </is>
      </c>
      <c r="B108" s="6" t="n">
        <v>44935.79697888889</v>
      </c>
      <c r="C108" s="5" t="inlineStr">
        <is>
          <t>2936 JUAN CARLOS CAPCHA ORELLANA</t>
        </is>
      </c>
      <c r="D108" s="7" t="n"/>
      <c r="E108" s="8" t="n"/>
      <c r="F108" s="9" t="n">
        <v>6985.8</v>
      </c>
      <c r="I108" s="10" t="inlineStr">
        <is>
          <t>EFECTIVO</t>
        </is>
      </c>
      <c r="J108" s="5" t="inlineStr">
        <is>
          <t>2936 JUAN CARLOS CAPCHA ORELLANA</t>
        </is>
      </c>
    </row>
    <row r="109">
      <c r="A109" s="11" t="inlineStr">
        <is>
          <t>SAP</t>
        </is>
      </c>
      <c r="B109" s="3" t="n"/>
      <c r="C109" s="3" t="n"/>
      <c r="D109" s="7" t="n"/>
      <c r="E109" s="8" t="n"/>
      <c r="H109" s="9" t="n"/>
      <c r="I109" s="10" t="n"/>
      <c r="J109" s="5" t="n"/>
    </row>
    <row r="110" ht="15.75" customHeight="1">
      <c r="A110" s="13" t="inlineStr">
        <is>
          <t>FECHA</t>
        </is>
      </c>
      <c r="B110" s="13" t="inlineStr">
        <is>
          <t>CIERRE DE CAJA</t>
        </is>
      </c>
      <c r="C110" s="13" t="inlineStr">
        <is>
          <t>IMPORTE</t>
        </is>
      </c>
      <c r="D110" s="28" t="n">
        <v>112569685</v>
      </c>
      <c r="E110" s="14" t="n">
        <v>112569847</v>
      </c>
      <c r="H110" s="9" t="n"/>
      <c r="I110" s="10" t="n"/>
      <c r="J110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10/01/2022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98" t="inlineStr">
        <is>
          <t>Cierre Caja</t>
        </is>
      </c>
      <c r="B115" s="98" t="inlineStr">
        <is>
          <t>Fecha</t>
        </is>
      </c>
      <c r="C115" s="98" t="inlineStr">
        <is>
          <t>Cajero</t>
        </is>
      </c>
      <c r="D115" s="98" t="inlineStr">
        <is>
          <t>Nro Voucher</t>
        </is>
      </c>
      <c r="E115" s="98" t="inlineStr">
        <is>
          <t>Nro Cuenta</t>
        </is>
      </c>
      <c r="F115" s="98" t="inlineStr">
        <is>
          <t>Tipo Ingreso</t>
        </is>
      </c>
      <c r="G115" s="99" t="n"/>
      <c r="H115" s="100" t="n"/>
      <c r="I115" s="98" t="inlineStr">
        <is>
          <t>TIPO DE INGRESO</t>
        </is>
      </c>
      <c r="J115" s="98" t="inlineStr">
        <is>
          <t>Cobrador</t>
        </is>
      </c>
    </row>
    <row r="116">
      <c r="A116" s="101" t="n"/>
      <c r="B116" s="101" t="n"/>
      <c r="C116" s="101" t="n"/>
      <c r="D116" s="101" t="n"/>
      <c r="E116" s="101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101" t="n"/>
      <c r="J116" s="101" t="n"/>
    </row>
    <row r="117">
      <c r="A117" s="5" t="inlineStr">
        <is>
          <t>CCAJ-LP01/13/23</t>
        </is>
      </c>
      <c r="B117" s="6" t="n">
        <v>44936.75038490741</v>
      </c>
      <c r="C117" s="5" t="inlineStr">
        <is>
          <t>3825 ABEL URBANO ALARCON ARROYO</t>
        </is>
      </c>
      <c r="D117" s="7" t="n"/>
      <c r="E117" s="8" t="n"/>
      <c r="F117" s="9" t="n">
        <v>4224.42</v>
      </c>
      <c r="I117" s="10" t="inlineStr">
        <is>
          <t>EFECTIVO</t>
        </is>
      </c>
      <c r="J117" s="5" t="inlineStr">
        <is>
          <t>3825 ABEL URBANO ALARCON ARROYO</t>
        </is>
      </c>
    </row>
    <row r="118">
      <c r="A118" s="11" t="inlineStr">
        <is>
          <t>SAP</t>
        </is>
      </c>
      <c r="B118" s="3" t="n"/>
      <c r="C118" s="3" t="n"/>
      <c r="D118" s="7" t="n"/>
      <c r="E118" s="8" t="n"/>
      <c r="H118" s="9" t="n"/>
      <c r="I118" s="10" t="n"/>
      <c r="J118" s="5" t="n"/>
    </row>
    <row r="119" ht="15.75" customHeight="1">
      <c r="A119" s="13" t="inlineStr">
        <is>
          <t>FECHA</t>
        </is>
      </c>
      <c r="B119" s="13" t="inlineStr">
        <is>
          <t>CIERRE DE CAJA</t>
        </is>
      </c>
      <c r="C119" s="13" t="inlineStr">
        <is>
          <t>IMPORTE</t>
        </is>
      </c>
      <c r="D119" s="28" t="n">
        <v>112576433</v>
      </c>
      <c r="E119" s="14" t="n">
        <v>112576518</v>
      </c>
      <c r="H119" s="9" t="n"/>
      <c r="I119" s="10" t="n"/>
      <c r="J119" s="5" t="n"/>
    </row>
    <row r="120">
      <c r="A120" s="5" t="n"/>
      <c r="B120" s="6" t="n"/>
      <c r="C120" s="5" t="n"/>
      <c r="D120" s="7" t="n"/>
      <c r="E120" s="8" t="n"/>
      <c r="H120" s="9" t="n"/>
      <c r="I120" s="10" t="n"/>
      <c r="J120" s="5" t="n"/>
    </row>
    <row r="121">
      <c r="A121" s="5" t="n"/>
      <c r="B121" s="6" t="n"/>
      <c r="C121" s="5" t="n"/>
      <c r="D121" s="7" t="n"/>
      <c r="E121" s="8" t="n"/>
      <c r="H121" s="9" t="n"/>
      <c r="I121" s="10" t="n"/>
      <c r="J121" s="5" t="n"/>
    </row>
    <row r="122">
      <c r="A122" s="5" t="inlineStr">
        <is>
          <t>CCAJ-LP01/14/23</t>
        </is>
      </c>
      <c r="B122" s="6" t="n">
        <v>44936.79272905093</v>
      </c>
      <c r="C122" s="5" t="inlineStr">
        <is>
          <t>2936 JUAN CARLOS CAPCHA ORELLANA</t>
        </is>
      </c>
      <c r="D122" s="7" t="n"/>
      <c r="E122" s="8" t="n"/>
      <c r="F122" s="9" t="n">
        <v>5896.41</v>
      </c>
      <c r="I122" s="10" t="inlineStr">
        <is>
          <t>EFECTIVO</t>
        </is>
      </c>
      <c r="J122" s="5" t="inlineStr">
        <is>
          <t>2936 JUAN CARLOS CAPCHA ORELLANA</t>
        </is>
      </c>
    </row>
    <row r="123">
      <c r="A123" s="5" t="inlineStr">
        <is>
          <t>CCAJ-LP01/14/23</t>
        </is>
      </c>
      <c r="B123" s="6" t="n">
        <v>44936.79272905093</v>
      </c>
      <c r="C123" s="5" t="inlineStr">
        <is>
          <t>2936 JUAN CARLOS CAPCHA ORELLANA</t>
        </is>
      </c>
      <c r="D123" s="7" t="n"/>
      <c r="E123" s="8" t="n"/>
      <c r="H123" s="9" t="n">
        <v>201.7</v>
      </c>
      <c r="I123" s="5" t="inlineStr">
        <is>
          <t>TARJETA DE DÉBITO/CRÉDITO</t>
        </is>
      </c>
      <c r="J123" s="5" t="inlineStr">
        <is>
          <t>2936 JUAN CARLOS CAPCHA ORELLANA</t>
        </is>
      </c>
    </row>
    <row r="124">
      <c r="A124" s="11" t="inlineStr">
        <is>
          <t>SAP</t>
        </is>
      </c>
      <c r="B124" s="3" t="n"/>
      <c r="C124" s="3" t="n"/>
      <c r="D124" s="7" t="n"/>
      <c r="E124" s="8" t="n"/>
      <c r="H124" s="9" t="n"/>
      <c r="I124" s="10" t="n"/>
      <c r="J124" s="5" t="n"/>
    </row>
    <row r="125" ht="15.75" customHeight="1">
      <c r="A125" s="13" t="inlineStr">
        <is>
          <t>FECHA</t>
        </is>
      </c>
      <c r="B125" s="13" t="inlineStr">
        <is>
          <t>CIERRE DE CAJA</t>
        </is>
      </c>
      <c r="C125" s="13" t="inlineStr">
        <is>
          <t>IMPORTE</t>
        </is>
      </c>
      <c r="D125" s="28" t="n">
        <v>112576435</v>
      </c>
      <c r="E125" s="14" t="n">
        <v>112576519</v>
      </c>
      <c r="H125" s="9" t="n"/>
      <c r="I125" s="10" t="n"/>
      <c r="J125" s="5" t="n"/>
    </row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11/01/2022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98" t="inlineStr">
        <is>
          <t>Cierre Caja</t>
        </is>
      </c>
      <c r="B130" s="98" t="inlineStr">
        <is>
          <t>Fecha</t>
        </is>
      </c>
      <c r="C130" s="98" t="inlineStr">
        <is>
          <t>Cajero</t>
        </is>
      </c>
      <c r="D130" s="98" t="inlineStr">
        <is>
          <t>Nro Voucher</t>
        </is>
      </c>
      <c r="E130" s="98" t="inlineStr">
        <is>
          <t>Nro Cuenta</t>
        </is>
      </c>
      <c r="F130" s="98" t="inlineStr">
        <is>
          <t>Tipo Ingreso</t>
        </is>
      </c>
      <c r="G130" s="99" t="n"/>
      <c r="H130" s="100" t="n"/>
      <c r="I130" s="98" t="inlineStr">
        <is>
          <t>TIPO DE INGRESO</t>
        </is>
      </c>
      <c r="J130" s="98" t="inlineStr">
        <is>
          <t>Cobrador</t>
        </is>
      </c>
    </row>
    <row r="131">
      <c r="A131" s="101" t="n"/>
      <c r="B131" s="101" t="n"/>
      <c r="C131" s="101" t="n"/>
      <c r="D131" s="101" t="n"/>
      <c r="E131" s="101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101" t="n"/>
      <c r="J131" s="101" t="n"/>
    </row>
    <row r="132">
      <c r="A132" s="5" t="inlineStr">
        <is>
          <t>CCAJ-LP01/15/23</t>
        </is>
      </c>
      <c r="B132" s="6" t="n">
        <v>44937.75024506944</v>
      </c>
      <c r="C132" s="5" t="inlineStr">
        <is>
          <t>3825 ABEL URBANO ALARCON ARROYO</t>
        </is>
      </c>
      <c r="D132" s="7" t="n"/>
      <c r="E132" s="8" t="n"/>
      <c r="F132" s="9" t="n">
        <v>3025.56</v>
      </c>
      <c r="I132" s="10" t="inlineStr">
        <is>
          <t>EFECTIVO</t>
        </is>
      </c>
      <c r="J132" s="5" t="inlineStr">
        <is>
          <t>3825 ABEL URBANO ALARCON ARROYO</t>
        </is>
      </c>
    </row>
    <row r="133">
      <c r="A133" s="11" t="inlineStr">
        <is>
          <t>SAP</t>
        </is>
      </c>
      <c r="B133" s="3" t="n"/>
      <c r="C133" s="3" t="n"/>
      <c r="D133" s="7" t="n"/>
      <c r="E133" s="8" t="n"/>
      <c r="H133" s="9" t="n"/>
      <c r="I133" s="10" t="n"/>
      <c r="J133" s="8" t="n"/>
    </row>
    <row r="134" ht="15.75" customHeight="1">
      <c r="A134" s="13" t="inlineStr">
        <is>
          <t>FECHA</t>
        </is>
      </c>
      <c r="B134" s="13" t="inlineStr">
        <is>
          <t>CIERRE DE CAJA</t>
        </is>
      </c>
      <c r="C134" s="13" t="inlineStr">
        <is>
          <t>IMPORTE</t>
        </is>
      </c>
      <c r="D134" s="28" t="n">
        <v>112579962</v>
      </c>
      <c r="E134" s="14" t="n">
        <v>112584146</v>
      </c>
      <c r="H134" s="9" t="n"/>
      <c r="I134" s="10" t="n"/>
      <c r="J134" s="8" t="n"/>
    </row>
    <row r="135">
      <c r="A135" s="5" t="n"/>
      <c r="B135" s="6" t="n"/>
      <c r="C135" s="5" t="n"/>
      <c r="D135" s="7" t="n"/>
      <c r="E135" s="8" t="n"/>
      <c r="H135" s="9" t="n"/>
      <c r="I135" s="10" t="n"/>
      <c r="J135" s="8" t="n"/>
    </row>
    <row r="136">
      <c r="A136" s="5" t="n"/>
      <c r="B136" s="6" t="n"/>
      <c r="C136" s="5" t="n"/>
      <c r="D136" s="7" t="n"/>
      <c r="E136" s="8" t="n"/>
      <c r="H136" s="9" t="n"/>
      <c r="I136" s="10" t="n"/>
      <c r="J136" s="8" t="n"/>
    </row>
    <row r="137">
      <c r="A137" s="5" t="inlineStr">
        <is>
          <t>CCAJ-LP01/16/23</t>
        </is>
      </c>
      <c r="B137" s="6" t="n">
        <v>44937.79308440972</v>
      </c>
      <c r="C137" s="5" t="inlineStr">
        <is>
          <t>2936 JUAN CARLOS CAPCHA ORELLANA</t>
        </is>
      </c>
      <c r="D137" s="7" t="n"/>
      <c r="E137" s="8" t="n"/>
      <c r="F137" s="9" t="n">
        <v>4018.79</v>
      </c>
      <c r="I137" s="10" t="inlineStr">
        <is>
          <t>EFECTIVO</t>
        </is>
      </c>
      <c r="J137" s="5" t="inlineStr">
        <is>
          <t>2936 JUAN CARLOS CAPCHA ORELLANA</t>
        </is>
      </c>
    </row>
    <row r="138">
      <c r="A138" s="5" t="inlineStr">
        <is>
          <t>CCAJ-LP01/16/23</t>
        </is>
      </c>
      <c r="B138" s="6" t="n">
        <v>44937.79308440972</v>
      </c>
      <c r="C138" s="5" t="inlineStr">
        <is>
          <t>2936 JUAN CARLOS CAPCHA ORELLANA</t>
        </is>
      </c>
      <c r="D138" s="7" t="n"/>
      <c r="E138" s="8" t="n"/>
      <c r="H138" s="9" t="n">
        <v>404.91</v>
      </c>
      <c r="I138" s="5" t="inlineStr">
        <is>
          <t>TARJETA DE DÉBITO/CRÉDITO</t>
        </is>
      </c>
      <c r="J138" s="5" t="inlineStr">
        <is>
          <t>2936 JUAN CARLOS CAPCHA ORELLANA</t>
        </is>
      </c>
    </row>
    <row r="139">
      <c r="A139" s="11" t="inlineStr">
        <is>
          <t>SAP</t>
        </is>
      </c>
      <c r="B139" s="3" t="n"/>
      <c r="C139" s="3" t="n"/>
      <c r="D139" s="7" t="n"/>
      <c r="E139" s="8" t="n"/>
      <c r="H139" s="9" t="n"/>
      <c r="I139" s="10" t="n"/>
      <c r="J139" s="8" t="n"/>
    </row>
    <row r="140" ht="15.75" customHeight="1">
      <c r="A140" s="13" t="inlineStr">
        <is>
          <t>FECHA</t>
        </is>
      </c>
      <c r="B140" s="13" t="inlineStr">
        <is>
          <t>CIERRE DE CAJA</t>
        </is>
      </c>
      <c r="C140" s="13" t="inlineStr">
        <is>
          <t>IMPORTE</t>
        </is>
      </c>
      <c r="D140" s="28" t="n">
        <v>112580380</v>
      </c>
      <c r="E140" s="14" t="n">
        <v>112584147</v>
      </c>
      <c r="H140" s="9" t="n"/>
      <c r="I140" s="10" t="n"/>
      <c r="J140" s="8" t="n"/>
    </row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12/01/2022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98" t="inlineStr">
        <is>
          <t>Cierre Caja</t>
        </is>
      </c>
      <c r="B145" s="98" t="inlineStr">
        <is>
          <t>Fecha</t>
        </is>
      </c>
      <c r="C145" s="98" t="inlineStr">
        <is>
          <t>Cajero</t>
        </is>
      </c>
      <c r="D145" s="98" t="inlineStr">
        <is>
          <t>Nro Voucher</t>
        </is>
      </c>
      <c r="E145" s="98" t="inlineStr">
        <is>
          <t>Nro Cuenta</t>
        </is>
      </c>
      <c r="F145" s="98" t="inlineStr">
        <is>
          <t>Tipo Ingreso</t>
        </is>
      </c>
      <c r="G145" s="99" t="n"/>
      <c r="H145" s="100" t="n"/>
      <c r="I145" s="98" t="inlineStr">
        <is>
          <t>TIPO DE INGRESO</t>
        </is>
      </c>
      <c r="J145" s="98" t="inlineStr">
        <is>
          <t>Cobrador</t>
        </is>
      </c>
    </row>
    <row r="146">
      <c r="A146" s="101" t="n"/>
      <c r="B146" s="101" t="n"/>
      <c r="C146" s="101" t="n"/>
      <c r="D146" s="101" t="n"/>
      <c r="E146" s="101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101" t="n"/>
      <c r="J146" s="101" t="n"/>
    </row>
    <row r="147">
      <c r="A147" s="5" t="inlineStr">
        <is>
          <t>CCAJ-LP01/17/23</t>
        </is>
      </c>
      <c r="B147" s="6" t="n">
        <v>44938.750070625</v>
      </c>
      <c r="C147" s="5" t="inlineStr">
        <is>
          <t>3825 ABEL URBANO ALARCON ARROYO</t>
        </is>
      </c>
      <c r="D147" s="7" t="n"/>
      <c r="E147" s="8" t="n"/>
      <c r="F147" s="9" t="n">
        <v>3108.18</v>
      </c>
      <c r="I147" s="10" t="inlineStr">
        <is>
          <t>EFECTIVO</t>
        </is>
      </c>
      <c r="J147" s="5" t="inlineStr">
        <is>
          <t>3825 ABEL URBANO ALARCON ARROYO</t>
        </is>
      </c>
    </row>
    <row r="148">
      <c r="A148" s="11" t="inlineStr">
        <is>
          <t>SAP</t>
        </is>
      </c>
      <c r="B148" s="3" t="n"/>
      <c r="C148" s="3" t="n"/>
      <c r="D148" s="7" t="n"/>
      <c r="E148" s="8" t="n"/>
      <c r="F148" s="9" t="n"/>
      <c r="I148" s="10" t="n"/>
      <c r="J148" s="8" t="n"/>
    </row>
    <row r="149" ht="15.75" customHeight="1">
      <c r="A149" s="13" t="inlineStr">
        <is>
          <t>FECHA</t>
        </is>
      </c>
      <c r="B149" s="13" t="inlineStr">
        <is>
          <t>CIERRE DE CAJA</t>
        </is>
      </c>
      <c r="C149" s="13" t="inlineStr">
        <is>
          <t>IMPORTE</t>
        </is>
      </c>
      <c r="D149" s="28" t="n">
        <v>112587012</v>
      </c>
      <c r="E149" s="14" t="n">
        <v>112587188</v>
      </c>
      <c r="F149" s="9" t="n"/>
      <c r="I149" s="10" t="n"/>
      <c r="J149" s="8" t="n"/>
    </row>
    <row r="150">
      <c r="A150" s="5" t="n"/>
      <c r="B150" s="6" t="n"/>
      <c r="C150" s="5" t="n"/>
      <c r="D150" s="7" t="n"/>
      <c r="E150" s="8" t="n"/>
      <c r="F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F151" s="9" t="n"/>
      <c r="I151" s="10" t="n"/>
      <c r="J151" s="8" t="n"/>
    </row>
    <row r="152">
      <c r="A152" s="5" t="inlineStr">
        <is>
          <t>CCAJ-LP01/18/23</t>
        </is>
      </c>
      <c r="B152" s="6" t="n">
        <v>44938.79187302083</v>
      </c>
      <c r="C152" s="5" t="inlineStr">
        <is>
          <t>2936 JUAN CARLOS CAPCHA ORELLANA</t>
        </is>
      </c>
      <c r="D152" s="7" t="n"/>
      <c r="E152" s="8" t="n"/>
      <c r="F152" s="9" t="n">
        <v>4877.5</v>
      </c>
      <c r="I152" s="10" t="inlineStr">
        <is>
          <t>EFECTIVO</t>
        </is>
      </c>
      <c r="J152" s="5" t="inlineStr">
        <is>
          <t>2936 JUAN CARLOS CAPCHA ORELLANA</t>
        </is>
      </c>
    </row>
    <row r="153">
      <c r="A153" s="5" t="inlineStr">
        <is>
          <t>CCAJ-LP01/18/23</t>
        </is>
      </c>
      <c r="B153" s="6" t="n">
        <v>44938.79187302083</v>
      </c>
      <c r="C153" s="5" t="inlineStr">
        <is>
          <t>2936 JUAN CARLOS CAPCHA ORELLANA</t>
        </is>
      </c>
      <c r="D153" s="7" t="n"/>
      <c r="E153" s="8" t="n"/>
      <c r="H153" s="9" t="n">
        <v>242.03</v>
      </c>
      <c r="I153" s="5" t="inlineStr">
        <is>
          <t>TARJETA DE DÉBITO/CRÉDITO</t>
        </is>
      </c>
      <c r="J153" s="5" t="inlineStr">
        <is>
          <t>2936 JUAN CARLOS CAPCHA ORELLANA</t>
        </is>
      </c>
    </row>
    <row r="154">
      <c r="A154" s="11" t="inlineStr">
        <is>
          <t>SAP</t>
        </is>
      </c>
      <c r="B154" s="3" t="n"/>
      <c r="C154" s="3" t="n"/>
      <c r="D154" s="7" t="n"/>
      <c r="E154" s="8" t="n"/>
      <c r="F154" s="9" t="n"/>
      <c r="I154" s="10" t="n"/>
      <c r="J154" s="8" t="n"/>
    </row>
    <row r="155" ht="15.75" customHeight="1">
      <c r="A155" s="13" t="inlineStr">
        <is>
          <t>FECHA</t>
        </is>
      </c>
      <c r="B155" s="13" t="inlineStr">
        <is>
          <t>CIERRE DE CAJA</t>
        </is>
      </c>
      <c r="C155" s="13" t="inlineStr">
        <is>
          <t>IMPORTE</t>
        </is>
      </c>
      <c r="D155" s="28" t="n">
        <v>112587015</v>
      </c>
      <c r="E155" s="14" t="n">
        <v>112587189</v>
      </c>
      <c r="F155" s="9" t="n"/>
      <c r="I155" s="10" t="n"/>
      <c r="J155" s="8" t="n"/>
    </row>
    <row r="158">
      <c r="A158" s="1" t="inlineStr">
        <is>
          <t>Cierre Caja</t>
        </is>
      </c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3" t="inlineStr">
        <is>
          <t>Del 13/01/2022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98" t="inlineStr">
        <is>
          <t>Cierre Caja</t>
        </is>
      </c>
      <c r="B160" s="98" t="inlineStr">
        <is>
          <t>Fecha</t>
        </is>
      </c>
      <c r="C160" s="98" t="inlineStr">
        <is>
          <t>Cajero</t>
        </is>
      </c>
      <c r="D160" s="98" t="inlineStr">
        <is>
          <t>Nro Voucher</t>
        </is>
      </c>
      <c r="E160" s="98" t="inlineStr">
        <is>
          <t>Nro Cuenta</t>
        </is>
      </c>
      <c r="F160" s="98" t="inlineStr">
        <is>
          <t>Tipo Ingreso</t>
        </is>
      </c>
      <c r="G160" s="99" t="n"/>
      <c r="H160" s="100" t="n"/>
      <c r="I160" s="98" t="inlineStr">
        <is>
          <t>TIPO DE INGRESO</t>
        </is>
      </c>
      <c r="J160" s="98" t="inlineStr">
        <is>
          <t>Cobrador</t>
        </is>
      </c>
    </row>
    <row r="161">
      <c r="A161" s="101" t="n"/>
      <c r="B161" s="101" t="n"/>
      <c r="C161" s="101" t="n"/>
      <c r="D161" s="101" t="n"/>
      <c r="E161" s="101" t="n"/>
      <c r="F161" s="4" t="inlineStr">
        <is>
          <t>EFECTIVO</t>
        </is>
      </c>
      <c r="G161" s="4" t="inlineStr">
        <is>
          <t>CHEQUE</t>
        </is>
      </c>
      <c r="H161" s="4" t="inlineStr">
        <is>
          <t>TRANSFERENCIA</t>
        </is>
      </c>
      <c r="I161" s="101" t="n"/>
      <c r="J161" s="101" t="n"/>
    </row>
    <row r="162">
      <c r="A162" s="5" t="inlineStr">
        <is>
          <t>CCAJ-LP01/19/23</t>
        </is>
      </c>
      <c r="B162" s="6" t="n">
        <v>44939.7563071875</v>
      </c>
      <c r="C162" s="5" t="inlineStr">
        <is>
          <t>3825 ABEL URBANO ALARCON ARROYO</t>
        </is>
      </c>
      <c r="D162" s="7" t="n"/>
      <c r="E162" s="8" t="n"/>
      <c r="F162" s="9" t="n">
        <v>3987.73</v>
      </c>
      <c r="I162" s="10" t="inlineStr">
        <is>
          <t>EFECTIVO</t>
        </is>
      </c>
      <c r="J162" s="5" t="inlineStr">
        <is>
          <t>3825 ABEL URBANO ALARCON ARROYO</t>
        </is>
      </c>
    </row>
    <row r="163">
      <c r="A163" s="11" t="inlineStr">
        <is>
          <t>SAP</t>
        </is>
      </c>
      <c r="B163" s="3" t="n"/>
      <c r="C163" s="3" t="n"/>
      <c r="D163" s="7" t="n"/>
      <c r="E163" s="8" t="n"/>
      <c r="H163" s="9" t="n"/>
      <c r="I163" s="5" t="n"/>
      <c r="J163" s="8" t="n"/>
    </row>
    <row r="164" ht="15.75" customHeight="1">
      <c r="A164" s="13" t="inlineStr">
        <is>
          <t>FECHA</t>
        </is>
      </c>
      <c r="B164" s="13" t="inlineStr">
        <is>
          <t>CIERRE DE CAJA</t>
        </is>
      </c>
      <c r="C164" s="13" t="inlineStr">
        <is>
          <t>IMPORTE</t>
        </is>
      </c>
      <c r="D164" s="28" t="n">
        <v>112587016</v>
      </c>
      <c r="E164" s="14" t="n">
        <v>112587191</v>
      </c>
      <c r="H164" s="9" t="n"/>
      <c r="I164" s="5" t="n"/>
      <c r="J164" s="8" t="n"/>
    </row>
    <row r="165">
      <c r="A165" s="5" t="n"/>
      <c r="B165" s="6" t="n"/>
      <c r="C165" s="5" t="n"/>
      <c r="D165" s="7" t="n"/>
      <c r="E165" s="8" t="n"/>
      <c r="H165" s="9" t="n"/>
      <c r="I165" s="5" t="n"/>
      <c r="J165" s="8" t="n"/>
    </row>
    <row r="166">
      <c r="A166" s="5" t="n"/>
      <c r="B166" s="6" t="n"/>
      <c r="C166" s="5" t="n"/>
      <c r="D166" s="7" t="n"/>
      <c r="E166" s="8" t="n"/>
      <c r="H166" s="9" t="n"/>
      <c r="I166" s="5" t="n"/>
      <c r="J166" s="8" t="n"/>
    </row>
    <row r="167">
      <c r="A167" s="5" t="inlineStr">
        <is>
          <t>CCAJ-LP01/20/23</t>
        </is>
      </c>
      <c r="B167" s="6" t="n">
        <v>44939.79391778935</v>
      </c>
      <c r="C167" s="5" t="inlineStr">
        <is>
          <t>2936 JUAN CARLOS CAPCHA ORELLANA</t>
        </is>
      </c>
      <c r="D167" s="7" t="n"/>
      <c r="E167" s="8" t="n"/>
      <c r="F167" s="9" t="n">
        <v>5181.64</v>
      </c>
      <c r="I167" s="10" t="inlineStr">
        <is>
          <t>EFECTIVO</t>
        </is>
      </c>
      <c r="J167" s="5" t="inlineStr">
        <is>
          <t>2936 JUAN CARLOS CAPCHA ORELLANA</t>
        </is>
      </c>
    </row>
    <row r="168">
      <c r="A168" s="5" t="inlineStr">
        <is>
          <t>CCAJ-LP01/20/23</t>
        </is>
      </c>
      <c r="B168" s="6" t="n">
        <v>44939.79391778935</v>
      </c>
      <c r="C168" s="5" t="inlineStr">
        <is>
          <t>2936 JUAN CARLOS CAPCHA ORELLANA</t>
        </is>
      </c>
      <c r="D168" s="7" t="n"/>
      <c r="E168" s="8" t="n"/>
      <c r="H168" s="9" t="n">
        <v>148.4</v>
      </c>
      <c r="I168" s="5" t="inlineStr">
        <is>
          <t>TARJETA DE DÉBITO/CRÉDITO</t>
        </is>
      </c>
      <c r="J168" s="5" t="inlineStr">
        <is>
          <t>2936 JUAN CARLOS CAPCHA ORELLANA</t>
        </is>
      </c>
    </row>
    <row r="169">
      <c r="A169" s="11" t="inlineStr">
        <is>
          <t>SAP</t>
        </is>
      </c>
      <c r="B169" s="3" t="n"/>
      <c r="C169" s="3" t="n"/>
      <c r="D169" s="7" t="n"/>
      <c r="E169" s="8" t="n"/>
      <c r="H169" s="9" t="n"/>
      <c r="I169" s="5" t="n"/>
      <c r="J169" s="8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28" t="n">
        <v>112587017</v>
      </c>
      <c r="E170" s="14" t="n">
        <v>112587193</v>
      </c>
      <c r="H170" s="9" t="n"/>
      <c r="I170" s="5" t="n"/>
      <c r="J170" s="8" t="n"/>
    </row>
    <row r="171">
      <c r="A171" s="5" t="n"/>
      <c r="B171" s="6" t="n"/>
      <c r="C171" s="5" t="n"/>
      <c r="D171" s="7" t="n"/>
      <c r="E171" s="8" t="n"/>
      <c r="H171" s="9" t="n"/>
      <c r="I171" s="5" t="n"/>
      <c r="J171" s="8" t="n"/>
    </row>
    <row r="172">
      <c r="A172" s="5" t="n"/>
      <c r="B172" s="6" t="n"/>
      <c r="C172" s="5" t="n"/>
      <c r="D172" s="7" t="n"/>
      <c r="E172" s="8" t="n"/>
      <c r="H172" s="9" t="n"/>
      <c r="I172" s="5" t="n"/>
      <c r="J172" s="8" t="n"/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14/01/2022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8" t="inlineStr">
        <is>
          <t>Cierre Caja</t>
        </is>
      </c>
      <c r="B175" s="98" t="inlineStr">
        <is>
          <t>Fecha</t>
        </is>
      </c>
      <c r="C175" s="98" t="inlineStr">
        <is>
          <t>Cajero</t>
        </is>
      </c>
      <c r="D175" s="98" t="inlineStr">
        <is>
          <t>Nro Voucher</t>
        </is>
      </c>
      <c r="E175" s="98" t="inlineStr">
        <is>
          <t>Nro Cuenta</t>
        </is>
      </c>
      <c r="F175" s="98" t="inlineStr">
        <is>
          <t>Tipo Ingreso</t>
        </is>
      </c>
      <c r="G175" s="99" t="n"/>
      <c r="H175" s="100" t="n"/>
      <c r="I175" s="98" t="inlineStr">
        <is>
          <t>TIPO DE INGRESO</t>
        </is>
      </c>
      <c r="J175" s="98" t="inlineStr">
        <is>
          <t>Cobrador</t>
        </is>
      </c>
    </row>
    <row r="176">
      <c r="A176" s="101" t="n"/>
      <c r="B176" s="101" t="n"/>
      <c r="C176" s="101" t="n"/>
      <c r="D176" s="101" t="n"/>
      <c r="E176" s="101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101" t="n"/>
      <c r="J176" s="101" t="n"/>
    </row>
    <row r="177">
      <c r="A177" s="5" t="inlineStr">
        <is>
          <t>CCAJ-LP01/21/23</t>
        </is>
      </c>
      <c r="B177" s="6" t="n">
        <v>44940.58468579861</v>
      </c>
      <c r="C177" s="5" t="inlineStr">
        <is>
          <t>3825 ABEL URBANO ALARCON ARROYO</t>
        </is>
      </c>
      <c r="D177" s="7" t="n"/>
      <c r="E177" s="8" t="n"/>
      <c r="F177" s="9" t="n">
        <v>2233.05</v>
      </c>
      <c r="I177" s="10" t="inlineStr">
        <is>
          <t>EFECTIVO</t>
        </is>
      </c>
      <c r="J177" s="5" t="inlineStr">
        <is>
          <t>3825 ABEL URBANO ALARCON ARROYO</t>
        </is>
      </c>
    </row>
    <row r="178">
      <c r="A178" s="11" t="inlineStr">
        <is>
          <t>SAP</t>
        </is>
      </c>
      <c r="B178" s="3" t="n"/>
      <c r="C178" s="3" t="n"/>
      <c r="D178" s="7" t="n"/>
      <c r="E178" s="8" t="n"/>
      <c r="H178" s="9" t="n"/>
      <c r="I178" s="5" t="n"/>
      <c r="J178" s="8" t="n"/>
    </row>
    <row r="179" ht="15.75" customHeight="1">
      <c r="A179" s="13" t="inlineStr">
        <is>
          <t>FECHA</t>
        </is>
      </c>
      <c r="B179" s="13" t="inlineStr">
        <is>
          <t>CIERRE DE CAJA</t>
        </is>
      </c>
      <c r="C179" s="13" t="inlineStr">
        <is>
          <t>IMPORTE</t>
        </is>
      </c>
      <c r="D179" s="28" t="n">
        <v>112594273</v>
      </c>
      <c r="E179" s="14" t="n">
        <v>112603432</v>
      </c>
      <c r="H179" s="9" t="n"/>
      <c r="I179" s="5" t="n"/>
      <c r="J179" s="8" t="n"/>
    </row>
    <row r="180">
      <c r="A180" s="5" t="n"/>
      <c r="B180" s="6" t="n"/>
      <c r="C180" s="5" t="n"/>
      <c r="D180" s="7" t="n"/>
      <c r="E180" s="8" t="n"/>
      <c r="H180" s="9" t="n"/>
      <c r="I180" s="5" t="n"/>
      <c r="J180" s="8" t="n"/>
    </row>
    <row r="181">
      <c r="A181" s="5" t="n"/>
      <c r="B181" s="6" t="n"/>
      <c r="C181" s="5" t="n"/>
      <c r="D181" s="7" t="n"/>
      <c r="E181" s="8" t="n"/>
      <c r="H181" s="9" t="n"/>
      <c r="I181" s="5" t="n"/>
      <c r="J181" s="8" t="n"/>
    </row>
    <row r="182">
      <c r="A182" s="5" t="inlineStr">
        <is>
          <t>CCAJ-LP01/22/23</t>
        </is>
      </c>
      <c r="B182" s="6" t="n">
        <v>44940.58720375</v>
      </c>
      <c r="C182" s="5" t="inlineStr">
        <is>
          <t>2936 JUAN CARLOS CAPCHA ORELLANA</t>
        </is>
      </c>
      <c r="D182" s="7" t="n"/>
      <c r="E182" s="8" t="n"/>
      <c r="F182" s="9" t="n">
        <v>2584.47</v>
      </c>
      <c r="I182" s="10" t="inlineStr">
        <is>
          <t>EFECTIVO</t>
        </is>
      </c>
      <c r="J182" s="5" t="inlineStr">
        <is>
          <t>2936 JUAN CARLOS CAPCHA ORELLANA</t>
        </is>
      </c>
    </row>
    <row r="183">
      <c r="A183" s="11" t="inlineStr">
        <is>
          <t>SAP</t>
        </is>
      </c>
      <c r="B183" s="3" t="n"/>
      <c r="C183" s="3" t="n"/>
      <c r="D183" s="7" t="n"/>
      <c r="E183" s="8" t="n"/>
      <c r="H183" s="9" t="n"/>
      <c r="I183" s="5" t="n"/>
      <c r="J183" s="8" t="n"/>
    </row>
    <row r="184" ht="15.75" customHeight="1">
      <c r="A184" s="13" t="inlineStr">
        <is>
          <t>FECHA</t>
        </is>
      </c>
      <c r="B184" s="13" t="inlineStr">
        <is>
          <t>CIERRE DE CAJA</t>
        </is>
      </c>
      <c r="C184" s="13" t="inlineStr">
        <is>
          <t>IMPORTE</t>
        </is>
      </c>
      <c r="D184" s="28" t="n">
        <v>112594524</v>
      </c>
      <c r="E184" s="14" t="n">
        <v>112603433</v>
      </c>
      <c r="H184" s="9" t="n"/>
      <c r="I184" s="5" t="n"/>
      <c r="J184" s="8" t="n"/>
    </row>
    <row r="185">
      <c r="A185" s="5" t="n"/>
      <c r="B185" s="6" t="n"/>
      <c r="C185" s="5" t="n"/>
      <c r="D185" s="7" t="n"/>
      <c r="E185" s="8" t="n"/>
      <c r="H185" s="9" t="n"/>
      <c r="I185" s="5" t="n"/>
      <c r="J185" s="8" t="n"/>
    </row>
    <row r="187">
      <c r="A187" s="1" t="inlineStr">
        <is>
          <t>Cierre Caja</t>
        </is>
      </c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3" t="inlineStr">
        <is>
          <t>Del 16/01/2022</t>
        </is>
      </c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98" t="inlineStr">
        <is>
          <t>Cierre Caja</t>
        </is>
      </c>
      <c r="B189" s="98" t="inlineStr">
        <is>
          <t>Fecha</t>
        </is>
      </c>
      <c r="C189" s="98" t="inlineStr">
        <is>
          <t>Cajero</t>
        </is>
      </c>
      <c r="D189" s="98" t="inlineStr">
        <is>
          <t>Nro Voucher</t>
        </is>
      </c>
      <c r="E189" s="98" t="inlineStr">
        <is>
          <t>Nro Cuenta</t>
        </is>
      </c>
      <c r="F189" s="98" t="inlineStr">
        <is>
          <t>Tipo Ingreso</t>
        </is>
      </c>
      <c r="G189" s="99" t="n"/>
      <c r="H189" s="100" t="n"/>
      <c r="I189" s="98" t="inlineStr">
        <is>
          <t>TIPO DE INGRESO</t>
        </is>
      </c>
      <c r="J189" s="98" t="inlineStr">
        <is>
          <t>Cobrador</t>
        </is>
      </c>
    </row>
    <row r="190">
      <c r="A190" s="101" t="n"/>
      <c r="B190" s="101" t="n"/>
      <c r="C190" s="101" t="n"/>
      <c r="D190" s="101" t="n"/>
      <c r="E190" s="101" t="n"/>
      <c r="F190" s="4" t="inlineStr">
        <is>
          <t>EFECTIVO</t>
        </is>
      </c>
      <c r="G190" s="4" t="inlineStr">
        <is>
          <t>CHEQUE</t>
        </is>
      </c>
      <c r="H190" s="4" t="inlineStr">
        <is>
          <t>TRANSFERENCIA</t>
        </is>
      </c>
      <c r="I190" s="101" t="n"/>
      <c r="J190" s="101" t="n"/>
    </row>
    <row r="191">
      <c r="A191" s="5" t="inlineStr">
        <is>
          <t>CCAJ-LP01/23/23</t>
        </is>
      </c>
      <c r="B191" s="6" t="n">
        <v>44942.75442053241</v>
      </c>
      <c r="C191" s="5" t="inlineStr">
        <is>
          <t>2936 JUAN CARLOS CAPCHA ORELLANA</t>
        </is>
      </c>
      <c r="D191" s="7" t="n"/>
      <c r="E191" s="8" t="n"/>
      <c r="F191" s="9" t="n">
        <v>1157.05</v>
      </c>
      <c r="I191" s="10" t="inlineStr">
        <is>
          <t>EFECTIVO</t>
        </is>
      </c>
      <c r="J191" s="5" t="inlineStr">
        <is>
          <t>2936 JUAN CARLOS CAPCHA ORELLANA</t>
        </is>
      </c>
    </row>
    <row r="192">
      <c r="A192" s="11" t="inlineStr">
        <is>
          <t>SAP</t>
        </is>
      </c>
      <c r="B192" s="3" t="n"/>
      <c r="C192" s="3" t="n"/>
      <c r="D192" s="7" t="n"/>
      <c r="E192" s="8" t="n"/>
      <c r="H192" s="9" t="n"/>
      <c r="I192" s="10" t="n"/>
      <c r="J192" s="5" t="n"/>
    </row>
    <row r="193" ht="15.75" customHeight="1">
      <c r="A193" s="13" t="inlineStr">
        <is>
          <t>FECHA</t>
        </is>
      </c>
      <c r="B193" s="13" t="inlineStr">
        <is>
          <t>CIERRE DE CAJA</t>
        </is>
      </c>
      <c r="C193" s="13" t="inlineStr">
        <is>
          <t>IMPORTE</t>
        </is>
      </c>
      <c r="D193" s="28" t="n">
        <v>112608858</v>
      </c>
      <c r="E193" s="14" t="n">
        <v>112610069</v>
      </c>
      <c r="H193" s="9" t="n"/>
      <c r="I193" s="10" t="n"/>
      <c r="J193" s="5" t="n"/>
    </row>
    <row r="194">
      <c r="A194" s="5" t="n"/>
      <c r="B194" s="6" t="n"/>
      <c r="C194" s="5" t="n"/>
      <c r="D194" s="7" t="n"/>
      <c r="E194" s="8" t="n"/>
      <c r="H194" s="9" t="n"/>
      <c r="I194" s="10" t="n"/>
      <c r="J194" s="5" t="n"/>
    </row>
    <row r="195">
      <c r="A195" s="5" t="n"/>
      <c r="B195" s="6" t="n"/>
      <c r="C195" s="5" t="n"/>
      <c r="D195" s="7" t="n"/>
      <c r="E195" s="8" t="n"/>
      <c r="H195" s="9" t="n"/>
      <c r="I195" s="10" t="n"/>
      <c r="J195" s="5" t="n"/>
    </row>
    <row r="196">
      <c r="A196" s="5" t="inlineStr">
        <is>
          <t>CCAJ-LP01/24/23</t>
        </is>
      </c>
      <c r="B196" s="6" t="n">
        <v>44942.79225082176</v>
      </c>
      <c r="C196" s="5" t="inlineStr">
        <is>
          <t>3825 ABEL URBANO ALARCON ARROYO</t>
        </is>
      </c>
      <c r="D196" s="7" t="n"/>
      <c r="E196" s="8" t="n"/>
      <c r="F196" s="9" t="n">
        <v>6552.59</v>
      </c>
      <c r="I196" s="10" t="inlineStr">
        <is>
          <t>EFECTIVO</t>
        </is>
      </c>
      <c r="J196" s="5" t="inlineStr">
        <is>
          <t>3825 ABEL URBANO ALARCON ARROYO</t>
        </is>
      </c>
    </row>
    <row r="197">
      <c r="A197" s="11" t="inlineStr">
        <is>
          <t>SAP</t>
        </is>
      </c>
      <c r="B197" s="3" t="n"/>
      <c r="C197" s="3" t="n"/>
      <c r="D197" s="7" t="n"/>
      <c r="E197" s="8" t="n"/>
      <c r="H197" s="9" t="n"/>
      <c r="I197" s="10" t="n"/>
      <c r="J197" s="5" t="n"/>
    </row>
    <row r="198" ht="15.75" customHeight="1">
      <c r="A198" s="13" t="inlineStr">
        <is>
          <t>FECHA</t>
        </is>
      </c>
      <c r="B198" s="13" t="inlineStr">
        <is>
          <t>CIERRE DE CAJA</t>
        </is>
      </c>
      <c r="C198" s="13" t="inlineStr">
        <is>
          <t>IMPORTE</t>
        </is>
      </c>
      <c r="D198" s="28" t="n">
        <v>112609297</v>
      </c>
      <c r="E198" s="14" t="n">
        <v>112610070</v>
      </c>
      <c r="H198" s="9" t="n"/>
      <c r="I198" s="10" t="n"/>
      <c r="J198" s="5" t="n"/>
    </row>
    <row r="201">
      <c r="A201" s="1" t="inlineStr">
        <is>
          <t>Cierre Caja</t>
        </is>
      </c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3" t="inlineStr">
        <is>
          <t>Del 17/01/2022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98" t="inlineStr">
        <is>
          <t>Cierre Caja</t>
        </is>
      </c>
      <c r="B203" s="98" t="inlineStr">
        <is>
          <t>Fecha</t>
        </is>
      </c>
      <c r="C203" s="98" t="inlineStr">
        <is>
          <t>Cajero</t>
        </is>
      </c>
      <c r="D203" s="98" t="inlineStr">
        <is>
          <t>Nro Voucher</t>
        </is>
      </c>
      <c r="E203" s="98" t="inlineStr">
        <is>
          <t>Nro Cuenta</t>
        </is>
      </c>
      <c r="F203" s="98" t="inlineStr">
        <is>
          <t>Tipo Ingreso</t>
        </is>
      </c>
      <c r="G203" s="99" t="n"/>
      <c r="H203" s="100" t="n"/>
      <c r="I203" s="98" t="inlineStr">
        <is>
          <t>TIPO DE INGRESO</t>
        </is>
      </c>
      <c r="J203" s="98" t="inlineStr">
        <is>
          <t>Cobrador</t>
        </is>
      </c>
    </row>
    <row r="204">
      <c r="A204" s="101" t="n"/>
      <c r="B204" s="101" t="n"/>
      <c r="C204" s="101" t="n"/>
      <c r="D204" s="101" t="n"/>
      <c r="E204" s="101" t="n"/>
      <c r="F204" s="4" t="inlineStr">
        <is>
          <t>EFECTIVO</t>
        </is>
      </c>
      <c r="G204" s="4" t="inlineStr">
        <is>
          <t>CHEQUE</t>
        </is>
      </c>
      <c r="H204" s="4" t="inlineStr">
        <is>
          <t>TRANSFERENCIA</t>
        </is>
      </c>
      <c r="I204" s="101" t="n"/>
      <c r="J204" s="101" t="n"/>
    </row>
    <row r="205">
      <c r="A205" s="5" t="inlineStr">
        <is>
          <t>CCAJ-LP01/25/23</t>
        </is>
      </c>
      <c r="B205" s="6" t="n">
        <v>44943.7523774537</v>
      </c>
      <c r="C205" s="5" t="inlineStr">
        <is>
          <t>2936 JUAN CARLOS CAPCHA ORELLANA</t>
        </is>
      </c>
      <c r="D205" s="7" t="n"/>
      <c r="E205" s="8" t="n"/>
      <c r="F205" s="9" t="n">
        <v>5250.27</v>
      </c>
      <c r="I205" s="10" t="inlineStr">
        <is>
          <t>EFECTIVO</t>
        </is>
      </c>
      <c r="J205" s="5" t="inlineStr">
        <is>
          <t>2936 JUAN CARLOS CAPCHA ORELLANA</t>
        </is>
      </c>
    </row>
    <row r="206">
      <c r="A206" s="5" t="inlineStr">
        <is>
          <t>CCAJ-LP01/25/23</t>
        </is>
      </c>
      <c r="B206" s="6" t="n">
        <v>44943.7523774537</v>
      </c>
      <c r="C206" s="5" t="inlineStr">
        <is>
          <t>2936 JUAN CARLOS CAPCHA ORELLANA</t>
        </is>
      </c>
      <c r="D206" s="7" t="n"/>
      <c r="E206" s="8" t="n"/>
      <c r="H206" s="9" t="n">
        <v>376.02</v>
      </c>
      <c r="I206" s="5" t="inlineStr">
        <is>
          <t>TARJETA DE DÉBITO/CRÉDITO</t>
        </is>
      </c>
      <c r="J206" s="5" t="inlineStr">
        <is>
          <t>2936 JUAN CARLOS CAPCHA ORELLANA</t>
        </is>
      </c>
    </row>
    <row r="207">
      <c r="A207" s="11" t="inlineStr">
        <is>
          <t>SAP</t>
        </is>
      </c>
      <c r="B207" s="3" t="n"/>
      <c r="C207" s="3" t="n"/>
      <c r="D207" s="7" t="n"/>
      <c r="E207" s="8" t="n"/>
      <c r="G207" s="9" t="n"/>
      <c r="I207" s="10" t="n"/>
      <c r="J207" s="5" t="n"/>
    </row>
    <row r="208" ht="15.75" customHeight="1">
      <c r="A208" s="13" t="inlineStr">
        <is>
          <t>FECHA</t>
        </is>
      </c>
      <c r="B208" s="13" t="inlineStr">
        <is>
          <t>CIERRE DE CAJA</t>
        </is>
      </c>
      <c r="C208" s="13" t="inlineStr">
        <is>
          <t>IMPORTE</t>
        </is>
      </c>
      <c r="D208" s="28" t="n">
        <v>112617097</v>
      </c>
      <c r="E208" s="14" t="n">
        <v>112617413</v>
      </c>
      <c r="G208" s="9" t="n"/>
      <c r="I208" s="10" t="n"/>
      <c r="J208" s="5" t="n"/>
    </row>
    <row r="209">
      <c r="A209" s="5" t="n"/>
      <c r="B209" s="6" t="n"/>
      <c r="C209" s="5" t="n"/>
      <c r="D209" s="7" t="n"/>
      <c r="E209" s="8" t="n"/>
      <c r="G209" s="9" t="n"/>
      <c r="I209" s="10" t="n"/>
      <c r="J209" s="5" t="n"/>
    </row>
    <row r="210">
      <c r="A210" s="5" t="n"/>
      <c r="B210" s="6" t="n"/>
      <c r="C210" s="5" t="n"/>
      <c r="D210" s="7" t="n"/>
      <c r="E210" s="8" t="n"/>
      <c r="G210" s="9" t="n"/>
      <c r="I210" s="10" t="n"/>
      <c r="J210" s="5" t="n"/>
    </row>
    <row r="211">
      <c r="A211" s="5" t="inlineStr">
        <is>
          <t>CCAJ-LP01/26/23</t>
        </is>
      </c>
      <c r="B211" s="6" t="n">
        <v>44943.79256732639</v>
      </c>
      <c r="C211" s="5" t="inlineStr">
        <is>
          <t>3825 ABEL URBANO ALARCON ARROYO</t>
        </is>
      </c>
      <c r="D211" s="7" t="n"/>
      <c r="E211" s="8" t="n"/>
      <c r="F211" s="9" t="n">
        <v>2922.73</v>
      </c>
      <c r="I211" s="10" t="inlineStr">
        <is>
          <t>EFECTIVO</t>
        </is>
      </c>
      <c r="J211" s="5" t="inlineStr">
        <is>
          <t>3825 ABEL URBANO ALARCON ARROYO</t>
        </is>
      </c>
    </row>
    <row r="212">
      <c r="A212" s="11" t="inlineStr">
        <is>
          <t>SAP</t>
        </is>
      </c>
      <c r="B212" s="3" t="n"/>
      <c r="C212" s="3" t="n"/>
      <c r="D212" s="7" t="n"/>
      <c r="E212" s="8" t="n"/>
      <c r="G212" s="9" t="n"/>
      <c r="I212" s="10" t="n"/>
      <c r="J212" s="5" t="n"/>
    </row>
    <row r="213" ht="15.75" customHeight="1">
      <c r="A213" s="13" t="inlineStr">
        <is>
          <t>FECHA</t>
        </is>
      </c>
      <c r="B213" s="13" t="inlineStr">
        <is>
          <t>CIERRE DE CAJA</t>
        </is>
      </c>
      <c r="C213" s="13" t="inlineStr">
        <is>
          <t>IMPORTE</t>
        </is>
      </c>
      <c r="D213" s="28" t="n">
        <v>112617106</v>
      </c>
      <c r="E213" s="14" t="n">
        <v>112617414</v>
      </c>
      <c r="G213" s="9" t="n"/>
      <c r="I213" s="10" t="n"/>
      <c r="J213" s="5" t="n"/>
    </row>
    <row r="214">
      <c r="A214" s="5" t="n"/>
      <c r="B214" s="6" t="n"/>
      <c r="C214" s="5" t="n"/>
      <c r="D214" s="7" t="n"/>
      <c r="E214" s="8" t="n"/>
      <c r="G214" s="9" t="n"/>
      <c r="I214" s="10" t="n"/>
      <c r="J214" s="5" t="n"/>
    </row>
    <row r="216">
      <c r="A216" s="1" t="inlineStr">
        <is>
          <t>Cierre Caja</t>
        </is>
      </c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3" t="inlineStr">
        <is>
          <t>Del 18/01/2022</t>
        </is>
      </c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98" t="inlineStr">
        <is>
          <t>Cierre Caja</t>
        </is>
      </c>
      <c r="B218" s="98" t="inlineStr">
        <is>
          <t>Fecha</t>
        </is>
      </c>
      <c r="C218" s="98" t="inlineStr">
        <is>
          <t>Cajero</t>
        </is>
      </c>
      <c r="D218" s="98" t="inlineStr">
        <is>
          <t>Nro Voucher</t>
        </is>
      </c>
      <c r="E218" s="98" t="inlineStr">
        <is>
          <t>Nro Cuenta</t>
        </is>
      </c>
      <c r="F218" s="98" t="inlineStr">
        <is>
          <t>Tipo Ingreso</t>
        </is>
      </c>
      <c r="G218" s="99" t="n"/>
      <c r="H218" s="100" t="n"/>
      <c r="I218" s="98" t="inlineStr">
        <is>
          <t>TIPO DE INGRESO</t>
        </is>
      </c>
      <c r="J218" s="98" t="inlineStr">
        <is>
          <t>Cobrador</t>
        </is>
      </c>
    </row>
    <row r="219">
      <c r="A219" s="101" t="n"/>
      <c r="B219" s="101" t="n"/>
      <c r="C219" s="101" t="n"/>
      <c r="D219" s="101" t="n"/>
      <c r="E219" s="101" t="n"/>
      <c r="F219" s="4" t="inlineStr">
        <is>
          <t>EFECTIVO</t>
        </is>
      </c>
      <c r="G219" s="4" t="inlineStr">
        <is>
          <t>CHEQUE</t>
        </is>
      </c>
      <c r="H219" s="4" t="inlineStr">
        <is>
          <t>TRANSFERENCIA</t>
        </is>
      </c>
      <c r="I219" s="101" t="n"/>
      <c r="J219" s="101" t="n"/>
    </row>
    <row r="220">
      <c r="A220" s="5" t="inlineStr">
        <is>
          <t>CCAJ-LP01/27/23</t>
        </is>
      </c>
      <c r="B220" s="6" t="n">
        <v>44944.75687004629</v>
      </c>
      <c r="C220" s="5" t="inlineStr">
        <is>
          <t>2936 JUAN CARLOS CAPCHA ORELLANA</t>
        </is>
      </c>
      <c r="D220" s="7" t="n"/>
      <c r="E220" s="8" t="n"/>
      <c r="F220" s="9" t="n">
        <v>4604.93</v>
      </c>
      <c r="I220" s="10" t="inlineStr">
        <is>
          <t>EFECTIVO</t>
        </is>
      </c>
      <c r="J220" s="5" t="inlineStr">
        <is>
          <t>2936 JUAN CARLOS CAPCHA ORELLANA</t>
        </is>
      </c>
    </row>
    <row r="221">
      <c r="A221" s="5" t="inlineStr">
        <is>
          <t>CCAJ-LP01/27/23</t>
        </is>
      </c>
      <c r="B221" s="6" t="n">
        <v>44944.75687004629</v>
      </c>
      <c r="C221" s="5" t="inlineStr">
        <is>
          <t>2936 JUAN CARLOS CAPCHA ORELLANA</t>
        </is>
      </c>
      <c r="D221" s="7" t="n"/>
      <c r="E221" s="8" t="n"/>
      <c r="H221" s="9" t="n">
        <v>519.8099999999999</v>
      </c>
      <c r="I221" s="5" t="inlineStr">
        <is>
          <t>TARJETA DE DÉBITO/CRÉDITO</t>
        </is>
      </c>
      <c r="J221" s="5" t="inlineStr">
        <is>
          <t>2936 JUAN CARLOS CAPCHA ORELLANA</t>
        </is>
      </c>
    </row>
    <row r="222">
      <c r="A222" s="11" t="inlineStr">
        <is>
          <t>SAP</t>
        </is>
      </c>
      <c r="B222" s="3" t="n"/>
      <c r="C222" s="3" t="n"/>
      <c r="D222" s="7" t="n"/>
      <c r="E222" s="8" t="n"/>
      <c r="F222" s="9" t="n"/>
      <c r="I222" s="10" t="n"/>
      <c r="J222" s="5" t="n"/>
    </row>
    <row r="223" ht="15.75" customHeight="1">
      <c r="A223" s="13" t="inlineStr">
        <is>
          <t>FECHA</t>
        </is>
      </c>
      <c r="B223" s="13" t="inlineStr">
        <is>
          <t>CIERRE DE CAJA</t>
        </is>
      </c>
      <c r="C223" s="13" t="inlineStr">
        <is>
          <t>IMPORTE</t>
        </is>
      </c>
      <c r="D223" s="59" t="n">
        <v>112624843</v>
      </c>
      <c r="E223" s="14" t="n">
        <v>112625134</v>
      </c>
      <c r="F223" s="9" t="n"/>
      <c r="I223" s="10" t="n"/>
      <c r="J223" s="5" t="n"/>
    </row>
    <row r="224">
      <c r="A224" s="5" t="n"/>
      <c r="B224" s="6" t="n"/>
      <c r="C224" s="5" t="n"/>
      <c r="D224" s="62" t="inlineStr">
        <is>
          <t>BOOT</t>
        </is>
      </c>
      <c r="E224" s="8" t="n"/>
      <c r="F224" s="9" t="n"/>
      <c r="I224" s="10" t="n"/>
      <c r="J224" s="5" t="n"/>
    </row>
    <row r="225">
      <c r="A225" s="5" t="n"/>
      <c r="B225" s="6" t="n"/>
      <c r="C225" s="5" t="n"/>
      <c r="D225" s="7" t="n"/>
      <c r="E225" s="8" t="n"/>
      <c r="F225" s="9" t="n"/>
      <c r="I225" s="10" t="n"/>
      <c r="J225" s="5" t="n"/>
    </row>
    <row r="226">
      <c r="A226" s="5" t="inlineStr">
        <is>
          <t>CCAJ-LP01/28/23</t>
        </is>
      </c>
      <c r="B226" s="6" t="n">
        <v>44944.79313914352</v>
      </c>
      <c r="C226" s="5" t="inlineStr">
        <is>
          <t>3825 ABEL URBANO ALARCON ARROYO</t>
        </is>
      </c>
      <c r="D226" s="7" t="n"/>
      <c r="E226" s="8" t="n"/>
      <c r="F226" s="9" t="n">
        <v>4480.9</v>
      </c>
      <c r="I226" s="10" t="inlineStr">
        <is>
          <t>EFECTIVO</t>
        </is>
      </c>
      <c r="J226" s="5" t="inlineStr">
        <is>
          <t>3825 ABEL URBANO ALARCON ARROYO</t>
        </is>
      </c>
    </row>
    <row r="227">
      <c r="A227" s="11" t="inlineStr">
        <is>
          <t>SAP</t>
        </is>
      </c>
      <c r="B227" s="3" t="n"/>
      <c r="C227" s="3" t="n"/>
      <c r="D227" s="7" t="n"/>
      <c r="E227" s="8" t="n"/>
      <c r="F227" s="9" t="n"/>
      <c r="I227" s="10" t="n"/>
      <c r="J227" s="5" t="n"/>
    </row>
    <row r="228" ht="15.75" customHeight="1">
      <c r="A228" s="13" t="inlineStr">
        <is>
          <t>FECHA</t>
        </is>
      </c>
      <c r="B228" s="13" t="inlineStr">
        <is>
          <t>CIERRE DE CAJA</t>
        </is>
      </c>
      <c r="C228" s="13" t="inlineStr">
        <is>
          <t>IMPORTE</t>
        </is>
      </c>
      <c r="D228" s="59" t="n">
        <v>112624889</v>
      </c>
      <c r="E228" s="14" t="n">
        <v>112625135</v>
      </c>
      <c r="F228" s="9" t="n"/>
      <c r="I228" s="10" t="n"/>
      <c r="J228" s="5" t="n"/>
    </row>
    <row r="229">
      <c r="D229" s="61" t="inlineStr">
        <is>
          <t>BOOT</t>
        </is>
      </c>
    </row>
    <row r="231">
      <c r="A231" s="1" t="inlineStr">
        <is>
          <t>Cierre Caja</t>
        </is>
      </c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3" t="inlineStr">
        <is>
          <t>Del 19/01/2022</t>
        </is>
      </c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98" t="inlineStr">
        <is>
          <t>Cierre Caja</t>
        </is>
      </c>
      <c r="B233" s="98" t="inlineStr">
        <is>
          <t>Fecha</t>
        </is>
      </c>
      <c r="C233" s="98" t="inlineStr">
        <is>
          <t>Cajero</t>
        </is>
      </c>
      <c r="D233" s="98" t="inlineStr">
        <is>
          <t>Nro Voucher</t>
        </is>
      </c>
      <c r="E233" s="98" t="inlineStr">
        <is>
          <t>Nro Cuenta</t>
        </is>
      </c>
      <c r="F233" s="98" t="inlineStr">
        <is>
          <t>Tipo Ingreso</t>
        </is>
      </c>
      <c r="G233" s="99" t="n"/>
      <c r="H233" s="100" t="n"/>
      <c r="I233" s="98" t="inlineStr">
        <is>
          <t>TIPO DE INGRESO</t>
        </is>
      </c>
      <c r="J233" s="98" t="inlineStr">
        <is>
          <t>Cobrador</t>
        </is>
      </c>
    </row>
    <row r="234">
      <c r="A234" s="101" t="n"/>
      <c r="B234" s="101" t="n"/>
      <c r="C234" s="101" t="n"/>
      <c r="D234" s="101" t="n"/>
      <c r="E234" s="101" t="n"/>
      <c r="F234" s="4" t="inlineStr">
        <is>
          <t>EFECTIVO</t>
        </is>
      </c>
      <c r="G234" s="4" t="inlineStr">
        <is>
          <t>CHEQUE</t>
        </is>
      </c>
      <c r="H234" s="4" t="inlineStr">
        <is>
          <t>TRANSFERENCIA</t>
        </is>
      </c>
      <c r="I234" s="101" t="n"/>
      <c r="J234" s="101" t="n"/>
    </row>
    <row r="235">
      <c r="A235" s="5" t="inlineStr">
        <is>
          <t>CCAJ-LP01/29/23</t>
        </is>
      </c>
      <c r="B235" s="6" t="n">
        <v>44945.75265575232</v>
      </c>
      <c r="C235" s="5" t="inlineStr">
        <is>
          <t>2936 JUAN CARLOS CAPCHA ORELLANA</t>
        </is>
      </c>
      <c r="D235" s="7" t="n"/>
      <c r="E235" s="8" t="n"/>
      <c r="F235" s="9" t="n">
        <v>4116.55</v>
      </c>
      <c r="I235" s="10" t="inlineStr">
        <is>
          <t>EFECTIVO</t>
        </is>
      </c>
      <c r="J235" s="5" t="inlineStr">
        <is>
          <t>2936 JUAN CARLOS CAPCHA ORELLANA</t>
        </is>
      </c>
    </row>
    <row r="236">
      <c r="A236" s="5" t="inlineStr">
        <is>
          <t>CCAJ-LP01/29/23</t>
        </is>
      </c>
      <c r="B236" s="6" t="n">
        <v>44945.75265575232</v>
      </c>
      <c r="C236" s="5" t="inlineStr">
        <is>
          <t>2936 JUAN CARLOS CAPCHA ORELLANA</t>
        </is>
      </c>
      <c r="D236" s="7" t="n"/>
      <c r="E236" s="8" t="n"/>
      <c r="H236" s="9" t="n">
        <v>29.3</v>
      </c>
      <c r="I236" s="5" t="inlineStr">
        <is>
          <t>TARJETA DE DÉBITO/CRÉDITO</t>
        </is>
      </c>
      <c r="J236" s="5" t="inlineStr">
        <is>
          <t>2936 JUAN CARLOS CAPCHA ORELLANA</t>
        </is>
      </c>
    </row>
    <row r="237">
      <c r="A237" s="11" t="inlineStr">
        <is>
          <t>SAP</t>
        </is>
      </c>
      <c r="B237" s="3" t="n"/>
      <c r="C237" s="3" t="n"/>
      <c r="D237" s="7" t="n"/>
      <c r="E237" s="8" t="n"/>
      <c r="H237" s="9" t="n"/>
      <c r="I237" s="10" t="n"/>
      <c r="J237" s="5" t="n"/>
    </row>
    <row r="238" ht="15.75" customHeight="1">
      <c r="A238" s="13" t="inlineStr">
        <is>
          <t>FECHA</t>
        </is>
      </c>
      <c r="B238" s="13" t="inlineStr">
        <is>
          <t>CIERRE DE CAJA</t>
        </is>
      </c>
      <c r="C238" s="13" t="inlineStr">
        <is>
          <t>IMPORTE</t>
        </is>
      </c>
      <c r="D238" s="59" t="n">
        <v>112626651</v>
      </c>
      <c r="E238" s="14" t="n">
        <v>112636277</v>
      </c>
      <c r="H238" s="9" t="n"/>
      <c r="I238" s="10" t="n"/>
      <c r="J238" s="5" t="n"/>
    </row>
    <row r="239">
      <c r="A239" s="5" t="n"/>
      <c r="B239" s="6" t="n"/>
      <c r="C239" s="5" t="n"/>
      <c r="D239" s="63" t="inlineStr">
        <is>
          <t>BOOT</t>
        </is>
      </c>
      <c r="E239" s="8" t="n"/>
      <c r="H239" s="9" t="n"/>
      <c r="I239" s="10" t="n"/>
      <c r="J239" s="5" t="n"/>
    </row>
    <row r="240">
      <c r="A240" s="5" t="n"/>
      <c r="B240" s="6" t="n"/>
      <c r="C240" s="5" t="n"/>
      <c r="D240" s="7" t="n"/>
      <c r="E240" s="8" t="n"/>
      <c r="H240" s="9" t="n"/>
      <c r="I240" s="10" t="n"/>
      <c r="J240" s="5" t="n"/>
    </row>
    <row r="241">
      <c r="A241" s="5" t="inlineStr">
        <is>
          <t>CCAJ-LP01/30/23</t>
        </is>
      </c>
      <c r="B241" s="6" t="n">
        <v>44945.79277320602</v>
      </c>
      <c r="C241" s="5" t="inlineStr">
        <is>
          <t>3825 ABEL URBANO ALARCON ARROYO</t>
        </is>
      </c>
      <c r="D241" s="7" t="n"/>
      <c r="E241" s="8" t="n"/>
      <c r="F241" s="9" t="n">
        <v>2627.04</v>
      </c>
      <c r="I241" s="10" t="inlineStr">
        <is>
          <t>EFECTIVO</t>
        </is>
      </c>
      <c r="J241" s="5" t="inlineStr">
        <is>
          <t>3825 ABEL URBANO ALARCON ARROYO</t>
        </is>
      </c>
    </row>
    <row r="242">
      <c r="A242" s="11" t="inlineStr">
        <is>
          <t>SAP</t>
        </is>
      </c>
      <c r="B242" s="3" t="n"/>
      <c r="C242" s="3" t="n"/>
      <c r="D242" s="7" t="n"/>
      <c r="E242" s="8" t="n"/>
      <c r="H242" s="9" t="n"/>
      <c r="I242" s="10" t="n"/>
      <c r="J242" s="5" t="n"/>
    </row>
    <row r="243" ht="15.75" customHeight="1">
      <c r="A243" s="13" t="inlineStr">
        <is>
          <t>FECHA</t>
        </is>
      </c>
      <c r="B243" s="13" t="inlineStr">
        <is>
          <t>CIERRE DE CAJA</t>
        </is>
      </c>
      <c r="C243" s="13" t="inlineStr">
        <is>
          <t>IMPORTE</t>
        </is>
      </c>
      <c r="D243" s="59" t="n">
        <v>112626652</v>
      </c>
      <c r="E243" s="14" t="n">
        <v>112636278</v>
      </c>
      <c r="H243" s="9" t="n"/>
      <c r="I243" s="10" t="n"/>
      <c r="J243" s="5" t="n"/>
    </row>
    <row r="244">
      <c r="D244" s="61" t="inlineStr">
        <is>
          <t>BOOT</t>
        </is>
      </c>
    </row>
    <row r="246">
      <c r="A246" s="1" t="inlineStr">
        <is>
          <t>Cierre Caja</t>
        </is>
      </c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3" t="inlineStr">
        <is>
          <t>Del 20/01/2023</t>
        </is>
      </c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98" t="inlineStr">
        <is>
          <t>Cierre Caja</t>
        </is>
      </c>
      <c r="B248" s="98" t="inlineStr">
        <is>
          <t>Fecha</t>
        </is>
      </c>
      <c r="C248" s="98" t="inlineStr">
        <is>
          <t>Cajero</t>
        </is>
      </c>
      <c r="D248" s="98" t="inlineStr">
        <is>
          <t>Nro Voucher</t>
        </is>
      </c>
      <c r="E248" s="98" t="inlineStr">
        <is>
          <t>Nro Cuenta</t>
        </is>
      </c>
      <c r="F248" s="98" t="inlineStr">
        <is>
          <t>Tipo Ingreso</t>
        </is>
      </c>
      <c r="G248" s="99" t="n"/>
      <c r="H248" s="100" t="n"/>
      <c r="I248" s="98" t="inlineStr">
        <is>
          <t>TIPO DE INGRESO</t>
        </is>
      </c>
      <c r="J248" s="98" t="inlineStr">
        <is>
          <t>Cobrador</t>
        </is>
      </c>
    </row>
    <row r="249">
      <c r="A249" s="101" t="n"/>
      <c r="B249" s="101" t="n"/>
      <c r="C249" s="101" t="n"/>
      <c r="D249" s="101" t="n"/>
      <c r="E249" s="101" t="n"/>
      <c r="F249" s="4" t="inlineStr">
        <is>
          <t>EFECTIVO</t>
        </is>
      </c>
      <c r="G249" s="4" t="inlineStr">
        <is>
          <t>CHEQUE</t>
        </is>
      </c>
      <c r="H249" s="4" t="inlineStr">
        <is>
          <t>TRANSFERENCIA</t>
        </is>
      </c>
      <c r="I249" s="101" t="n"/>
      <c r="J249" s="101" t="n"/>
    </row>
    <row r="250">
      <c r="A250" s="5" t="inlineStr">
        <is>
          <t>CCAJ-LP01/31/23</t>
        </is>
      </c>
      <c r="B250" s="6" t="n">
        <v>44946.75329289352</v>
      </c>
      <c r="C250" s="5" t="inlineStr">
        <is>
          <t>2936 JUAN CARLOS CAPCHA ORELLANA</t>
        </is>
      </c>
      <c r="D250" s="7" t="n"/>
      <c r="E250" s="8" t="n"/>
      <c r="F250" s="9" t="n">
        <v>5033.06</v>
      </c>
      <c r="I250" s="10" t="inlineStr">
        <is>
          <t>EFECTIVO</t>
        </is>
      </c>
      <c r="J250" s="5" t="inlineStr">
        <is>
          <t>2936 JUAN CARLOS CAPCHA ORELLANA</t>
        </is>
      </c>
    </row>
    <row r="251">
      <c r="A251" s="5" t="inlineStr">
        <is>
          <t>CCAJ-LP01/31/23</t>
        </is>
      </c>
      <c r="B251" s="6" t="n">
        <v>44946.75329289352</v>
      </c>
      <c r="C251" s="5" t="inlineStr">
        <is>
          <t>2936 JUAN CARLOS CAPCHA ORELLANA</t>
        </is>
      </c>
      <c r="D251" s="7" t="n"/>
      <c r="E251" s="8" t="n"/>
      <c r="H251" s="9" t="n">
        <v>269</v>
      </c>
      <c r="I251" s="5" t="inlineStr">
        <is>
          <t>TARJETA DE DÉBITO/CRÉDITO</t>
        </is>
      </c>
      <c r="J251" s="5" t="inlineStr">
        <is>
          <t>2936 JUAN CARLOS CAPCHA ORELLANA</t>
        </is>
      </c>
    </row>
    <row r="252">
      <c r="A252" s="11" t="inlineStr">
        <is>
          <t>SAP</t>
        </is>
      </c>
      <c r="B252" s="3" t="n"/>
      <c r="C252" s="3" t="n"/>
      <c r="D252" s="10" t="n"/>
      <c r="E252" s="8" t="n"/>
      <c r="H252" s="9" t="n"/>
      <c r="I252" s="10" t="n"/>
      <c r="J252" s="5" t="n"/>
    </row>
    <row r="253" ht="15.75" customHeight="1">
      <c r="A253" s="13" t="inlineStr">
        <is>
          <t>FECHA</t>
        </is>
      </c>
      <c r="B253" s="13" t="inlineStr">
        <is>
          <t>CIERRE DE CAJA</t>
        </is>
      </c>
      <c r="C253" s="13" t="inlineStr">
        <is>
          <t>IMPORTE</t>
        </is>
      </c>
      <c r="D253" s="28" t="n">
        <v>112627054</v>
      </c>
      <c r="E253" s="14" t="n">
        <v>112636279</v>
      </c>
      <c r="H253" s="9" t="n"/>
      <c r="I253" s="10" t="n"/>
      <c r="J253" s="5" t="n"/>
    </row>
    <row r="254">
      <c r="A254" s="5" t="n"/>
      <c r="B254" s="6" t="n"/>
      <c r="C254" s="5" t="n"/>
      <c r="D254" s="7" t="n"/>
      <c r="E254" s="8" t="n"/>
      <c r="H254" s="9" t="n"/>
      <c r="I254" s="10" t="n"/>
      <c r="J254" s="5" t="n"/>
    </row>
    <row r="255">
      <c r="A255" s="5" t="n"/>
      <c r="B255" s="6" t="n"/>
      <c r="C255" s="5" t="n"/>
      <c r="D255" s="7" t="n"/>
      <c r="E255" s="8" t="n"/>
      <c r="H255" s="9" t="n"/>
      <c r="I255" s="10" t="n"/>
      <c r="J255" s="5" t="n"/>
    </row>
    <row r="256">
      <c r="A256" s="5" t="inlineStr">
        <is>
          <t>CCAJ-LP01/32/23</t>
        </is>
      </c>
      <c r="B256" s="6" t="n">
        <v>44946.79197285879</v>
      </c>
      <c r="C256" s="5" t="inlineStr">
        <is>
          <t>3825 ABEL URBANO ALARCON ARROYO</t>
        </is>
      </c>
      <c r="D256" s="7" t="n"/>
      <c r="E256" s="8" t="n"/>
      <c r="F256" s="9" t="n">
        <v>4264.44</v>
      </c>
      <c r="I256" s="10" t="inlineStr">
        <is>
          <t>EFECTIVO</t>
        </is>
      </c>
      <c r="J256" s="5" t="inlineStr">
        <is>
          <t>3825 ABEL URBANO ALARCON ARROYO</t>
        </is>
      </c>
    </row>
    <row r="257">
      <c r="A257" s="11" t="inlineStr">
        <is>
          <t>SAP</t>
        </is>
      </c>
      <c r="B257" s="3" t="n"/>
      <c r="C257" s="3" t="n"/>
      <c r="D257" s="10" t="n"/>
      <c r="E257" s="8" t="n"/>
      <c r="H257" s="9" t="n"/>
      <c r="I257" s="10" t="n"/>
      <c r="J257" s="5" t="n"/>
    </row>
    <row r="258" ht="15.75" customHeight="1">
      <c r="A258" s="13" t="inlineStr">
        <is>
          <t>FECHA</t>
        </is>
      </c>
      <c r="B258" s="13" t="inlineStr">
        <is>
          <t>CIERRE DE CAJA</t>
        </is>
      </c>
      <c r="C258" s="13" t="inlineStr">
        <is>
          <t>IMPORTE</t>
        </is>
      </c>
      <c r="D258" s="28" t="n">
        <v>112627056</v>
      </c>
      <c r="E258" s="14" t="n">
        <v>112636280</v>
      </c>
      <c r="H258" s="9" t="n"/>
      <c r="I258" s="10" t="n"/>
      <c r="J258" s="5" t="n"/>
    </row>
    <row r="259">
      <c r="A259" s="5" t="n"/>
      <c r="B259" s="6" t="n"/>
      <c r="C259" s="5" t="n"/>
      <c r="D259" s="7" t="n"/>
      <c r="E259" s="8" t="n"/>
      <c r="H259" s="9" t="n"/>
      <c r="I259" s="10" t="n"/>
      <c r="J259" s="5" t="n"/>
    </row>
    <row r="260">
      <c r="A260" s="5" t="n"/>
      <c r="B260" s="6" t="n"/>
      <c r="C260" s="5" t="n"/>
      <c r="D260" s="7" t="n"/>
      <c r="E260" s="8" t="n"/>
      <c r="H260" s="9" t="n"/>
      <c r="I260" s="10" t="n"/>
      <c r="J260" s="5" t="n"/>
    </row>
    <row r="261">
      <c r="A261" s="1" t="inlineStr">
        <is>
          <t>Cierre Caja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3" t="inlineStr">
        <is>
          <t>Del 21/01/2023</t>
        </is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98" t="inlineStr">
        <is>
          <t>Cierre Caja</t>
        </is>
      </c>
      <c r="B263" s="98" t="inlineStr">
        <is>
          <t>Fecha</t>
        </is>
      </c>
      <c r="C263" s="98" t="inlineStr">
        <is>
          <t>Cajero</t>
        </is>
      </c>
      <c r="D263" s="98" t="inlineStr">
        <is>
          <t>Nro Voucher</t>
        </is>
      </c>
      <c r="E263" s="98" t="inlineStr">
        <is>
          <t>Nro Cuenta</t>
        </is>
      </c>
      <c r="F263" s="98" t="inlineStr">
        <is>
          <t>Tipo Ingreso</t>
        </is>
      </c>
      <c r="G263" s="99" t="n"/>
      <c r="H263" s="100" t="n"/>
      <c r="I263" s="98" t="inlineStr">
        <is>
          <t>TIPO DE INGRESO</t>
        </is>
      </c>
      <c r="J263" s="98" t="inlineStr">
        <is>
          <t>Cobrador</t>
        </is>
      </c>
    </row>
    <row r="264">
      <c r="A264" s="101" t="n"/>
      <c r="B264" s="101" t="n"/>
      <c r="C264" s="101" t="n"/>
      <c r="D264" s="101" t="n"/>
      <c r="E264" s="101" t="n"/>
      <c r="F264" s="4" t="inlineStr">
        <is>
          <t>EFECTIVO</t>
        </is>
      </c>
      <c r="G264" s="4" t="inlineStr">
        <is>
          <t>CHEQUE</t>
        </is>
      </c>
      <c r="H264" s="4" t="inlineStr">
        <is>
          <t>TRANSFERENCIA</t>
        </is>
      </c>
      <c r="I264" s="101" t="n"/>
      <c r="J264" s="101" t="n"/>
    </row>
    <row r="265">
      <c r="A265" s="5" t="inlineStr">
        <is>
          <t>CCAJ-LP01/33/23</t>
        </is>
      </c>
      <c r="B265" s="6" t="n">
        <v>44947.58296912037</v>
      </c>
      <c r="C265" s="5" t="inlineStr">
        <is>
          <t>3825 ABEL URBANO ALARCON ARROYO</t>
        </is>
      </c>
      <c r="D265" s="7" t="n"/>
      <c r="E265" s="8" t="n"/>
      <c r="F265" s="9" t="n">
        <v>1962.72</v>
      </c>
      <c r="I265" s="10" t="inlineStr">
        <is>
          <t>EFECTIVO</t>
        </is>
      </c>
      <c r="J265" s="5" t="inlineStr">
        <is>
          <t>3825 ABEL URBANO ALARCON ARROYO</t>
        </is>
      </c>
    </row>
    <row r="266">
      <c r="A266" s="11" t="inlineStr">
        <is>
          <t>SAP</t>
        </is>
      </c>
      <c r="B266" s="3" t="n"/>
      <c r="C266" s="3" t="n"/>
      <c r="D266" s="10" t="n"/>
      <c r="E266" s="8" t="n"/>
      <c r="H266" s="9" t="n"/>
      <c r="I266" s="10" t="n"/>
      <c r="J266" s="5" t="n"/>
    </row>
    <row r="267" ht="15.75" customHeight="1">
      <c r="A267" s="13" t="inlineStr">
        <is>
          <t>FECHA</t>
        </is>
      </c>
      <c r="B267" s="13" t="inlineStr">
        <is>
          <t>CIERRE DE CAJA</t>
        </is>
      </c>
      <c r="C267" s="13" t="inlineStr">
        <is>
          <t>IMPORTE</t>
        </is>
      </c>
      <c r="D267" s="69" t="n">
        <v>112644370</v>
      </c>
      <c r="E267" s="14" t="n">
        <v>112644408</v>
      </c>
      <c r="H267" s="9" t="n"/>
      <c r="I267" s="10" t="n"/>
      <c r="J267" s="5" t="n"/>
    </row>
    <row r="268">
      <c r="A268" s="5" t="n"/>
      <c r="B268" s="6" t="n"/>
      <c r="C268" s="5" t="n"/>
      <c r="D268" s="35" t="inlineStr">
        <is>
          <t>BOOT</t>
        </is>
      </c>
      <c r="E268" s="8" t="n"/>
      <c r="H268" s="9" t="n"/>
      <c r="I268" s="10" t="n"/>
      <c r="J268" s="5" t="n"/>
    </row>
    <row r="269">
      <c r="A269" s="5" t="n"/>
      <c r="B269" s="6" t="n"/>
      <c r="C269" s="5" t="n"/>
      <c r="D269" s="7" t="n"/>
      <c r="E269" s="8" t="n"/>
      <c r="H269" s="9" t="n"/>
      <c r="I269" s="10" t="n"/>
      <c r="J269" s="5" t="n"/>
    </row>
    <row r="270">
      <c r="A270" s="5" t="inlineStr">
        <is>
          <t>CCAJ-LP01/34/23</t>
        </is>
      </c>
      <c r="B270" s="6" t="n">
        <v>44947.58400611111</v>
      </c>
      <c r="C270" s="5" t="inlineStr">
        <is>
          <t>2936 JUAN CARLOS CAPCHA ORELLANA</t>
        </is>
      </c>
      <c r="D270" s="7" t="n"/>
      <c r="E270" s="8" t="n"/>
      <c r="F270" s="9" t="n">
        <v>4309.87</v>
      </c>
      <c r="I270" s="10" t="inlineStr">
        <is>
          <t>EFECTIVO</t>
        </is>
      </c>
      <c r="J270" s="5" t="inlineStr">
        <is>
          <t>2936 JUAN CARLOS CAPCHA ORELLANA</t>
        </is>
      </c>
    </row>
    <row r="271">
      <c r="A271" s="5" t="inlineStr">
        <is>
          <t>CCAJ-LP01/34/23</t>
        </is>
      </c>
      <c r="B271" s="6" t="n">
        <v>44947.58400611111</v>
      </c>
      <c r="C271" s="5" t="inlineStr">
        <is>
          <t>2936 JUAN CARLOS CAPCHA ORELLANA</t>
        </is>
      </c>
      <c r="D271" s="10" t="n"/>
      <c r="E271" s="8" t="n"/>
      <c r="H271" s="9" t="n">
        <v>128.7</v>
      </c>
      <c r="I271" s="5" t="inlineStr">
        <is>
          <t>TARJETA DE DÉBITO/CRÉDITO</t>
        </is>
      </c>
      <c r="J271" s="5" t="inlineStr">
        <is>
          <t>2936 JUAN CARLOS CAPCHA ORELLANA</t>
        </is>
      </c>
    </row>
    <row r="272" ht="15.75" customHeight="1">
      <c r="A272" s="11" t="inlineStr">
        <is>
          <t>SAP</t>
        </is>
      </c>
      <c r="B272" s="3" t="n"/>
      <c r="C272" s="3" t="n"/>
      <c r="D272" s="28" t="n"/>
      <c r="E272" s="8" t="n"/>
      <c r="H272" s="9" t="n"/>
      <c r="I272" s="10" t="n"/>
      <c r="J272" s="5" t="n"/>
    </row>
    <row r="273" ht="15.75" customHeight="1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69" t="n">
        <v>112644371</v>
      </c>
      <c r="E273" s="14" t="n">
        <v>112644409</v>
      </c>
      <c r="H273" s="9" t="n"/>
      <c r="I273" s="10" t="n"/>
      <c r="J273" s="5" t="n"/>
    </row>
    <row r="274">
      <c r="D274" s="35" t="inlineStr">
        <is>
          <t>BOOT</t>
        </is>
      </c>
    </row>
    <row r="276">
      <c r="A276" s="1" t="inlineStr">
        <is>
          <t>Cierre Caja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3" t="inlineStr">
        <is>
          <t>Del 23/01/2023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98" t="inlineStr">
        <is>
          <t>Cierre Caja</t>
        </is>
      </c>
      <c r="B278" s="98" t="inlineStr">
        <is>
          <t>Fecha</t>
        </is>
      </c>
      <c r="C278" s="98" t="inlineStr">
        <is>
          <t>Cajero</t>
        </is>
      </c>
      <c r="D278" s="98" t="inlineStr">
        <is>
          <t>Nro Voucher</t>
        </is>
      </c>
      <c r="E278" s="98" t="inlineStr">
        <is>
          <t>Nro Cuenta</t>
        </is>
      </c>
      <c r="F278" s="98" t="inlineStr">
        <is>
          <t>Tipo Ingreso</t>
        </is>
      </c>
      <c r="G278" s="99" t="n"/>
      <c r="H278" s="100" t="n"/>
      <c r="I278" s="98" t="inlineStr">
        <is>
          <t>TIPO DE INGRESO</t>
        </is>
      </c>
      <c r="J278" s="98" t="inlineStr">
        <is>
          <t>Cobrador</t>
        </is>
      </c>
    </row>
    <row r="279">
      <c r="A279" s="101" t="n"/>
      <c r="B279" s="101" t="n"/>
      <c r="C279" s="101" t="n"/>
      <c r="D279" s="101" t="n"/>
      <c r="E279" s="101" t="n"/>
      <c r="F279" s="4" t="inlineStr">
        <is>
          <t>EFECTIVO</t>
        </is>
      </c>
      <c r="G279" s="4" t="inlineStr">
        <is>
          <t>CHEQUE</t>
        </is>
      </c>
      <c r="H279" s="4" t="inlineStr">
        <is>
          <t>TRANSFERENCIA</t>
        </is>
      </c>
      <c r="I279" s="101" t="n"/>
      <c r="J279" s="101" t="n"/>
    </row>
    <row r="280">
      <c r="A280" s="40" t="inlineStr">
        <is>
          <t>NO HUBO CIERRES DE CAJA DEBIDO A FERIADO NACIONAL POR EL DIA DEL ESTADO PLURINACIONAL</t>
        </is>
      </c>
      <c r="B280" s="41" t="n"/>
      <c r="C280" s="42" t="n"/>
      <c r="D280" s="70" t="n"/>
      <c r="E280" s="71" t="n"/>
      <c r="F280" s="9" t="n"/>
      <c r="I280" s="10" t="n"/>
      <c r="J280" s="5" t="n"/>
    </row>
    <row r="281">
      <c r="A281" s="11" t="inlineStr">
        <is>
          <t>SAP</t>
        </is>
      </c>
      <c r="B281" s="3" t="n"/>
      <c r="C281" s="3" t="n"/>
      <c r="D281" s="7" t="n"/>
      <c r="E281" s="8" t="n"/>
      <c r="H281" s="9" t="n"/>
      <c r="I281" s="10" t="n"/>
      <c r="J281" s="5" t="n"/>
    </row>
    <row r="282" ht="15.75" customHeight="1">
      <c r="A282" s="13" t="inlineStr">
        <is>
          <t>FECHA</t>
        </is>
      </c>
      <c r="B282" s="13" t="inlineStr">
        <is>
          <t>CIERRE DE CAJA</t>
        </is>
      </c>
      <c r="C282" s="13" t="inlineStr">
        <is>
          <t>IMPORTE</t>
        </is>
      </c>
      <c r="D282" s="28" t="n"/>
      <c r="E282" s="14" t="n"/>
      <c r="H282" s="9" t="n"/>
      <c r="I282" s="10" t="n"/>
      <c r="J282" s="5" t="n"/>
    </row>
    <row r="285">
      <c r="A285" s="1" t="inlineStr">
        <is>
          <t>Cierre Caja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3" t="inlineStr">
        <is>
          <t>Del 24/01/2023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98" t="inlineStr">
        <is>
          <t>Cierre Caja</t>
        </is>
      </c>
      <c r="B287" s="98" t="inlineStr">
        <is>
          <t>Fecha</t>
        </is>
      </c>
      <c r="C287" s="98" t="inlineStr">
        <is>
          <t>Cajero</t>
        </is>
      </c>
      <c r="D287" s="98" t="inlineStr">
        <is>
          <t>Nro Voucher</t>
        </is>
      </c>
      <c r="E287" s="98" t="inlineStr">
        <is>
          <t>Nro Cuenta</t>
        </is>
      </c>
      <c r="F287" s="98" t="inlineStr">
        <is>
          <t>Tipo Ingreso</t>
        </is>
      </c>
      <c r="G287" s="99" t="n"/>
      <c r="H287" s="100" t="n"/>
      <c r="I287" s="98" t="inlineStr">
        <is>
          <t>TIPO DE INGRESO</t>
        </is>
      </c>
      <c r="J287" s="98" t="inlineStr">
        <is>
          <t>Cobrador</t>
        </is>
      </c>
    </row>
    <row r="288">
      <c r="A288" s="101" t="n"/>
      <c r="B288" s="101" t="n"/>
      <c r="C288" s="101" t="n"/>
      <c r="D288" s="101" t="n"/>
      <c r="E288" s="101" t="n"/>
      <c r="F288" s="4" t="inlineStr">
        <is>
          <t>EFECTIVO</t>
        </is>
      </c>
      <c r="G288" s="4" t="inlineStr">
        <is>
          <t>CHEQUE</t>
        </is>
      </c>
      <c r="H288" s="4" t="inlineStr">
        <is>
          <t>TRANSFERENCIA</t>
        </is>
      </c>
      <c r="I288" s="101" t="n"/>
      <c r="J288" s="101" t="n"/>
    </row>
    <row r="289">
      <c r="A289" s="5" t="inlineStr">
        <is>
          <t>CCAJ-LP01/35/23</t>
        </is>
      </c>
      <c r="B289" s="6" t="n">
        <v>44950.75023481481</v>
      </c>
      <c r="C289" s="5" t="inlineStr">
        <is>
          <t>3825 ABEL URBANO ALARCON ARROYO</t>
        </is>
      </c>
      <c r="D289" s="7" t="n"/>
      <c r="E289" s="8" t="n"/>
      <c r="F289" s="9" t="n">
        <v>2779.65</v>
      </c>
      <c r="I289" s="10" t="inlineStr">
        <is>
          <t>EFECTIVO</t>
        </is>
      </c>
      <c r="J289" s="5" t="inlineStr">
        <is>
          <t>3825 ABEL URBANO ALARCON ARROYO</t>
        </is>
      </c>
    </row>
    <row r="290">
      <c r="A290" s="11" t="inlineStr">
        <is>
          <t>SAP</t>
        </is>
      </c>
      <c r="B290" s="3" t="n"/>
      <c r="C290" s="3" t="n"/>
      <c r="D290" s="7" t="n"/>
      <c r="E290" s="8" t="n"/>
      <c r="H290" s="9" t="n"/>
      <c r="I290" s="10" t="n"/>
      <c r="J290" s="5" t="n"/>
    </row>
    <row r="291" ht="15.75" customHeight="1">
      <c r="A291" s="13" t="inlineStr">
        <is>
          <t>FECHA</t>
        </is>
      </c>
      <c r="B291" s="13" t="inlineStr">
        <is>
          <t>CIERRE DE CAJA</t>
        </is>
      </c>
      <c r="C291" s="13" t="inlineStr">
        <is>
          <t>IMPORTE</t>
        </is>
      </c>
      <c r="D291" s="69" t="n">
        <v>112648866</v>
      </c>
      <c r="E291" s="14" t="n">
        <v>112651329</v>
      </c>
      <c r="H291" s="9" t="n"/>
      <c r="I291" s="10" t="n"/>
      <c r="J291" s="5" t="n"/>
    </row>
    <row r="292">
      <c r="A292" s="5" t="n"/>
      <c r="B292" s="6" t="n"/>
      <c r="C292" s="5" t="n"/>
      <c r="D292" s="35" t="inlineStr">
        <is>
          <t>BOOT</t>
        </is>
      </c>
      <c r="E292" s="8" t="n"/>
      <c r="H292" s="9" t="n"/>
      <c r="I292" s="10" t="n"/>
      <c r="J292" s="5" t="n"/>
    </row>
    <row r="293">
      <c r="A293" s="5" t="n"/>
      <c r="B293" s="6" t="n"/>
      <c r="C293" s="5" t="n"/>
      <c r="D293" s="7" t="n"/>
      <c r="E293" s="8" t="n"/>
      <c r="H293" s="9" t="n"/>
      <c r="I293" s="10" t="n"/>
      <c r="J293" s="5" t="n"/>
    </row>
    <row r="294">
      <c r="A294" s="5" t="inlineStr">
        <is>
          <t>CCAJ-LP01/36/23</t>
        </is>
      </c>
      <c r="B294" s="6" t="n">
        <v>44950.79684469907</v>
      </c>
      <c r="C294" s="5" t="inlineStr">
        <is>
          <t>2936 JUAN CARLOS CAPCHA ORELLANA</t>
        </is>
      </c>
      <c r="D294" s="7" t="n"/>
      <c r="E294" s="8" t="n"/>
      <c r="F294" s="9" t="n">
        <v>4332.4</v>
      </c>
      <c r="I294" s="10" t="inlineStr">
        <is>
          <t>EFECTIVO</t>
        </is>
      </c>
      <c r="J294" s="5" t="inlineStr">
        <is>
          <t>2936 JUAN CARLOS CAPCHA ORELLANA</t>
        </is>
      </c>
    </row>
    <row r="295">
      <c r="A295" s="5" t="inlineStr">
        <is>
          <t>CCAJ-LP01/36/23</t>
        </is>
      </c>
      <c r="B295" s="6" t="n">
        <v>44950.79684469907</v>
      </c>
      <c r="C295" s="5" t="inlineStr">
        <is>
          <t>2936 JUAN CARLOS CAPCHA ORELLANA</t>
        </is>
      </c>
      <c r="D295" s="10" t="n"/>
      <c r="E295" s="8" t="n"/>
      <c r="H295" s="9" t="n">
        <v>84.7</v>
      </c>
      <c r="I295" s="5" t="inlineStr">
        <is>
          <t>TARJETA DE DÉBITO/CRÉDITO</t>
        </is>
      </c>
      <c r="J295" s="5" t="inlineStr">
        <is>
          <t>2936 JUAN CARLOS CAPCHA ORELLANA</t>
        </is>
      </c>
    </row>
    <row r="296" ht="15.75" customHeight="1">
      <c r="A296" s="11" t="inlineStr">
        <is>
          <t>SAP</t>
        </is>
      </c>
      <c r="B296" s="3" t="n"/>
      <c r="C296" s="3" t="n"/>
      <c r="D296" s="28" t="n"/>
      <c r="E296" s="8" t="n"/>
      <c r="H296" s="9" t="n"/>
      <c r="I296" s="10" t="n"/>
      <c r="J296" s="5" t="n"/>
    </row>
    <row r="297" ht="15.75" customHeight="1">
      <c r="A297" s="13" t="inlineStr">
        <is>
          <t>FECHA</t>
        </is>
      </c>
      <c r="B297" s="13" t="inlineStr">
        <is>
          <t>CIERRE DE CAJA</t>
        </is>
      </c>
      <c r="C297" s="13" t="inlineStr">
        <is>
          <t>IMPORTE</t>
        </is>
      </c>
      <c r="D297" s="69" t="n">
        <v>112648882</v>
      </c>
      <c r="E297" s="14" t="n">
        <v>112651333</v>
      </c>
      <c r="H297" s="9" t="n"/>
      <c r="I297" s="10" t="n"/>
      <c r="J297" s="5" t="n"/>
    </row>
    <row r="298">
      <c r="D298" s="35" t="inlineStr">
        <is>
          <t>BOOT</t>
        </is>
      </c>
    </row>
    <row r="300">
      <c r="A300" s="1" t="inlineStr">
        <is>
          <t>Cierre Caja</t>
        </is>
      </c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3" t="inlineStr">
        <is>
          <t>Del 25/01/2023</t>
        </is>
      </c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98" t="inlineStr">
        <is>
          <t>Cierre Caja</t>
        </is>
      </c>
      <c r="B302" s="98" t="inlineStr">
        <is>
          <t>Fecha</t>
        </is>
      </c>
      <c r="C302" s="98" t="inlineStr">
        <is>
          <t>Cajero</t>
        </is>
      </c>
      <c r="D302" s="98" t="inlineStr">
        <is>
          <t>Nro Voucher</t>
        </is>
      </c>
      <c r="E302" s="98" t="inlineStr">
        <is>
          <t>Nro Cuenta</t>
        </is>
      </c>
      <c r="F302" s="98" t="inlineStr">
        <is>
          <t>Tipo Ingreso</t>
        </is>
      </c>
      <c r="G302" s="99" t="n"/>
      <c r="H302" s="100" t="n"/>
      <c r="I302" s="98" t="inlineStr">
        <is>
          <t>TIPO DE INGRESO</t>
        </is>
      </c>
      <c r="J302" s="98" t="inlineStr">
        <is>
          <t>Cobrador</t>
        </is>
      </c>
    </row>
    <row r="303">
      <c r="A303" s="101" t="n"/>
      <c r="B303" s="101" t="n"/>
      <c r="C303" s="101" t="n"/>
      <c r="D303" s="101" t="n"/>
      <c r="E303" s="101" t="n"/>
      <c r="F303" s="4" t="inlineStr">
        <is>
          <t>EFECTIVO</t>
        </is>
      </c>
      <c r="G303" s="4" t="inlineStr">
        <is>
          <t>CHEQUE</t>
        </is>
      </c>
      <c r="H303" s="4" t="inlineStr">
        <is>
          <t>TRANSFERENCIA</t>
        </is>
      </c>
      <c r="I303" s="101" t="n"/>
      <c r="J303" s="101" t="n"/>
    </row>
    <row r="304">
      <c r="A304" s="5" t="inlineStr">
        <is>
          <t>CCAJ-LP01/37/23</t>
        </is>
      </c>
      <c r="B304" s="6" t="n">
        <v>44951.7679806713</v>
      </c>
      <c r="C304" s="5" t="inlineStr">
        <is>
          <t>3825 ABEL URBANO ALARCON ARROYO</t>
        </is>
      </c>
      <c r="D304" s="7" t="n"/>
      <c r="E304" s="8" t="n"/>
      <c r="F304" s="9" t="n">
        <v>2411.07</v>
      </c>
      <c r="I304" s="10" t="inlineStr">
        <is>
          <t>EFECTIVO</t>
        </is>
      </c>
      <c r="J304" s="5" t="inlineStr">
        <is>
          <t>3825 ABEL URBANO ALARCON ARROYO</t>
        </is>
      </c>
    </row>
    <row r="305">
      <c r="A305" s="11" t="inlineStr">
        <is>
          <t>SAP</t>
        </is>
      </c>
      <c r="B305" s="3" t="n"/>
      <c r="C305" s="3" t="n"/>
      <c r="D305" s="7" t="n"/>
      <c r="E305" s="8" t="n"/>
      <c r="H305" s="9" t="n"/>
      <c r="I305" s="10" t="n"/>
      <c r="J305" s="5" t="n"/>
    </row>
    <row r="306" ht="15.75" customHeight="1">
      <c r="A306" s="13" t="inlineStr">
        <is>
          <t>FECHA</t>
        </is>
      </c>
      <c r="B306" s="13" t="inlineStr">
        <is>
          <t>CIERRE DE CAJA</t>
        </is>
      </c>
      <c r="C306" s="13" t="inlineStr">
        <is>
          <t>IMPORTE</t>
        </is>
      </c>
      <c r="D306" s="69" t="n">
        <v>112659390</v>
      </c>
      <c r="E306" s="14" t="n">
        <v>112659530</v>
      </c>
      <c r="H306" s="9" t="n"/>
      <c r="I306" s="10" t="n"/>
      <c r="J306" s="5" t="n"/>
    </row>
    <row r="307">
      <c r="A307" s="5" t="n"/>
      <c r="B307" s="6" t="n"/>
      <c r="C307" s="5" t="n"/>
      <c r="D307" s="35" t="inlineStr">
        <is>
          <t>BOOT</t>
        </is>
      </c>
      <c r="E307" s="8" t="n"/>
      <c r="H307" s="9" t="n"/>
      <c r="I307" s="10" t="n"/>
      <c r="J307" s="5" t="n"/>
    </row>
    <row r="308">
      <c r="A308" s="5" t="n"/>
      <c r="B308" s="6" t="n"/>
      <c r="C308" s="5" t="n"/>
      <c r="D308" s="7" t="n"/>
      <c r="E308" s="8" t="n"/>
      <c r="H308" s="9" t="n"/>
      <c r="I308" s="10" t="n"/>
      <c r="J308" s="5" t="n"/>
    </row>
    <row r="309">
      <c r="A309" s="5" t="inlineStr">
        <is>
          <t>CCAJ-LP01/38/23</t>
        </is>
      </c>
      <c r="B309" s="6" t="n">
        <v>44951.79567929398</v>
      </c>
      <c r="C309" s="5" t="inlineStr">
        <is>
          <t>2936 JUAN CARLOS CAPCHA ORELLANA</t>
        </is>
      </c>
      <c r="D309" s="7" t="n"/>
      <c r="E309" s="8" t="n"/>
      <c r="F309" s="9" t="n">
        <v>3608.4</v>
      </c>
      <c r="I309" s="10" t="inlineStr">
        <is>
          <t>EFECTIVO</t>
        </is>
      </c>
      <c r="J309" s="5" t="inlineStr">
        <is>
          <t>2936 JUAN CARLOS CAPCHA ORELLANA</t>
        </is>
      </c>
    </row>
    <row r="310">
      <c r="A310" s="5" t="inlineStr">
        <is>
          <t>CCAJ-LP01/38/23</t>
        </is>
      </c>
      <c r="B310" s="6" t="n">
        <v>44951.79567929398</v>
      </c>
      <c r="C310" s="5" t="inlineStr">
        <is>
          <t>2936 JUAN CARLOS CAPCHA ORELLANA</t>
        </is>
      </c>
      <c r="D310" s="10" t="n"/>
      <c r="E310" s="8" t="n"/>
      <c r="H310" s="9" t="n">
        <v>337.7</v>
      </c>
      <c r="I310" s="5" t="inlineStr">
        <is>
          <t>TARJETA DE DÉBITO/CRÉDITO</t>
        </is>
      </c>
      <c r="J310" s="5" t="inlineStr">
        <is>
          <t>2936 JUAN CARLOS CAPCHA ORELLANA</t>
        </is>
      </c>
    </row>
    <row r="311" ht="15.75" customHeight="1">
      <c r="A311" s="11" t="inlineStr">
        <is>
          <t>SAP</t>
        </is>
      </c>
      <c r="B311" s="3" t="n"/>
      <c r="C311" s="3" t="n"/>
      <c r="D311" s="28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69" t="n">
        <v>112659391</v>
      </c>
      <c r="E312" s="14" t="n">
        <v>112659531</v>
      </c>
      <c r="H312" s="9" t="n"/>
      <c r="I312" s="10" t="n"/>
      <c r="J312" s="5" t="n"/>
    </row>
    <row r="313">
      <c r="A313" s="5" t="n"/>
      <c r="B313" s="6" t="n"/>
      <c r="C313" s="5" t="n"/>
      <c r="D313" s="35" t="inlineStr">
        <is>
          <t>BOOT</t>
        </is>
      </c>
      <c r="E313" s="8" t="n"/>
      <c r="H313" s="9" t="n"/>
      <c r="I313" s="10" t="n"/>
      <c r="J313" s="5" t="n"/>
    </row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26/01/2023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8" t="inlineStr">
        <is>
          <t>Cierre Caja</t>
        </is>
      </c>
      <c r="B317" s="98" t="inlineStr">
        <is>
          <t>Fecha</t>
        </is>
      </c>
      <c r="C317" s="98" t="inlineStr">
        <is>
          <t>Cajero</t>
        </is>
      </c>
      <c r="D317" s="98" t="inlineStr">
        <is>
          <t>Nro Voucher</t>
        </is>
      </c>
      <c r="E317" s="98" t="inlineStr">
        <is>
          <t>Nro Cuenta</t>
        </is>
      </c>
      <c r="F317" s="98" t="inlineStr">
        <is>
          <t>Tipo Ingreso</t>
        </is>
      </c>
      <c r="G317" s="99" t="n"/>
      <c r="H317" s="100" t="n"/>
      <c r="I317" s="98" t="inlineStr">
        <is>
          <t>TIPO DE INGRESO</t>
        </is>
      </c>
      <c r="J317" s="98" t="inlineStr">
        <is>
          <t>Cobrador</t>
        </is>
      </c>
    </row>
    <row r="318">
      <c r="A318" s="101" t="n"/>
      <c r="B318" s="101" t="n"/>
      <c r="C318" s="101" t="n"/>
      <c r="D318" s="101" t="n"/>
      <c r="E318" s="101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101" t="n"/>
      <c r="J318" s="101" t="n"/>
    </row>
    <row r="319">
      <c r="A319" s="5" t="inlineStr">
        <is>
          <t>CCAJ-LP01/39/23</t>
        </is>
      </c>
      <c r="B319" s="6" t="n">
        <v>44952.75040216435</v>
      </c>
      <c r="C319" s="5" t="inlineStr">
        <is>
          <t>3825 ABEL URBANO ALARCON ARROYO</t>
        </is>
      </c>
      <c r="D319" s="7" t="n"/>
      <c r="E319" s="8" t="n"/>
      <c r="F319" s="9" t="n">
        <v>4633.94</v>
      </c>
      <c r="I319" s="10" t="inlineStr">
        <is>
          <t>EFECTIVO</t>
        </is>
      </c>
      <c r="J319" s="5" t="inlineStr">
        <is>
          <t>3825 ABEL URBANO ALARCON ARROYO</t>
        </is>
      </c>
    </row>
    <row r="320">
      <c r="A320" s="11" t="inlineStr">
        <is>
          <t>SAP</t>
        </is>
      </c>
      <c r="B320" s="3" t="n"/>
      <c r="C320" s="3" t="n"/>
      <c r="D320" s="7" t="n"/>
      <c r="E320" s="8" t="n"/>
      <c r="H320" s="9" t="n"/>
      <c r="I320" s="10" t="n"/>
      <c r="J320" s="5" t="n"/>
    </row>
    <row r="321" ht="15.75" customHeight="1">
      <c r="A321" s="13" t="inlineStr">
        <is>
          <t>FECHA</t>
        </is>
      </c>
      <c r="B321" s="13" t="inlineStr">
        <is>
          <t>CIERRE DE CAJA</t>
        </is>
      </c>
      <c r="C321" s="13" t="inlineStr">
        <is>
          <t>IMPORTE</t>
        </is>
      </c>
      <c r="D321" s="28" t="n">
        <v>112672280</v>
      </c>
      <c r="E321" s="14" t="n">
        <v>112672333</v>
      </c>
      <c r="H321" s="9" t="n"/>
      <c r="I321" s="10" t="n"/>
      <c r="J321" s="5" t="n"/>
    </row>
    <row r="322">
      <c r="A322" s="5" t="n"/>
      <c r="B322" s="6" t="n"/>
      <c r="C322" s="5" t="n"/>
      <c r="D322" s="7" t="n"/>
      <c r="E322" s="8" t="n"/>
      <c r="H322" s="9" t="n"/>
      <c r="I322" s="10" t="n"/>
      <c r="J322" s="5" t="n"/>
    </row>
    <row r="323">
      <c r="A323" s="5" t="n"/>
      <c r="B323" s="6" t="n"/>
      <c r="C323" s="5" t="n"/>
      <c r="D323" s="7" t="n"/>
      <c r="E323" s="8" t="n"/>
      <c r="H323" s="9" t="n"/>
      <c r="I323" s="10" t="n"/>
      <c r="J323" s="5" t="n"/>
    </row>
    <row r="324">
      <c r="A324" s="5" t="inlineStr">
        <is>
          <t>CCAJ-LP01/40/23</t>
        </is>
      </c>
      <c r="B324" s="6" t="n">
        <v>44952.79666442129</v>
      </c>
      <c r="C324" s="5" t="inlineStr">
        <is>
          <t>2936 JUAN CARLOS CAPCHA ORELLANA</t>
        </is>
      </c>
      <c r="D324" s="7" t="n"/>
      <c r="E324" s="8" t="n"/>
      <c r="F324" s="9" t="n">
        <v>4659.31</v>
      </c>
      <c r="I324" s="10" t="inlineStr">
        <is>
          <t>EFECTIVO</t>
        </is>
      </c>
      <c r="J324" s="5" t="inlineStr">
        <is>
          <t>2936 JUAN CARLOS CAPCHA ORELLANA</t>
        </is>
      </c>
    </row>
    <row r="325">
      <c r="A325" s="5" t="inlineStr">
        <is>
          <t>CCAJ-LP01/40/23</t>
        </is>
      </c>
      <c r="B325" s="6" t="n">
        <v>44952.79666442129</v>
      </c>
      <c r="C325" s="5" t="inlineStr">
        <is>
          <t>2936 JUAN CARLOS CAPCHA ORELLANA</t>
        </is>
      </c>
      <c r="D325" s="7" t="n"/>
      <c r="E325" s="8" t="n"/>
      <c r="H325" s="9" t="n">
        <v>349.84</v>
      </c>
      <c r="I325" s="5" t="inlineStr">
        <is>
          <t>TARJETA DE DÉBITO/CRÉDITO</t>
        </is>
      </c>
      <c r="J325" s="5" t="inlineStr">
        <is>
          <t>2936 JUAN CARLOS CAPCHA ORELLANA</t>
        </is>
      </c>
    </row>
    <row r="326">
      <c r="A326" s="11" t="inlineStr">
        <is>
          <t>SAP</t>
        </is>
      </c>
      <c r="B326" s="3" t="n"/>
      <c r="C326" s="3" t="n"/>
      <c r="D326" s="7" t="n"/>
      <c r="E326" s="8" t="n"/>
      <c r="H326" s="9" t="n"/>
      <c r="I326" s="10" t="n"/>
      <c r="J326" s="5" t="n"/>
    </row>
    <row r="327" ht="15.75" customHeight="1">
      <c r="A327" s="13" t="inlineStr">
        <is>
          <t>FECHA</t>
        </is>
      </c>
      <c r="B327" s="13" t="inlineStr">
        <is>
          <t>CIERRE DE CAJA</t>
        </is>
      </c>
      <c r="C327" s="13" t="inlineStr">
        <is>
          <t>IMPORTE</t>
        </is>
      </c>
      <c r="D327" s="28" t="n">
        <v>112672282</v>
      </c>
      <c r="E327" s="14" t="n">
        <v>112672335</v>
      </c>
      <c r="H327" s="9" t="n"/>
      <c r="I327" s="10" t="n"/>
      <c r="J327" s="5" t="n"/>
    </row>
    <row r="328">
      <c r="A328" s="5" t="n"/>
      <c r="B328" s="6" t="n"/>
      <c r="C328" s="5" t="n"/>
      <c r="D328" s="7" t="n"/>
      <c r="E328" s="8" t="n"/>
      <c r="H328" s="9" t="n"/>
      <c r="I328" s="10" t="n"/>
      <c r="J328" s="5" t="n"/>
    </row>
    <row r="330">
      <c r="A330" s="1" t="inlineStr">
        <is>
          <t>Cierre Caja</t>
        </is>
      </c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3" t="inlineStr">
        <is>
          <t>Del 27/01/2023</t>
        </is>
      </c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98" t="inlineStr">
        <is>
          <t>Cierre Caja</t>
        </is>
      </c>
      <c r="B332" s="98" t="inlineStr">
        <is>
          <t>Fecha</t>
        </is>
      </c>
      <c r="C332" s="98" t="inlineStr">
        <is>
          <t>Cajero</t>
        </is>
      </c>
      <c r="D332" s="98" t="inlineStr">
        <is>
          <t>Nro Voucher</t>
        </is>
      </c>
      <c r="E332" s="98" t="inlineStr">
        <is>
          <t>Nro Cuenta</t>
        </is>
      </c>
      <c r="F332" s="98" t="inlineStr">
        <is>
          <t>Tipo Ingreso</t>
        </is>
      </c>
      <c r="G332" s="99" t="n"/>
      <c r="H332" s="100" t="n"/>
      <c r="I332" s="98" t="inlineStr">
        <is>
          <t>TIPO DE INGRESO</t>
        </is>
      </c>
      <c r="J332" s="98" t="inlineStr">
        <is>
          <t>Cobrador</t>
        </is>
      </c>
    </row>
    <row r="333">
      <c r="A333" s="101" t="n"/>
      <c r="B333" s="101" t="n"/>
      <c r="C333" s="101" t="n"/>
      <c r="D333" s="101" t="n"/>
      <c r="E333" s="101" t="n"/>
      <c r="F333" s="4" t="inlineStr">
        <is>
          <t>EFECTIVO</t>
        </is>
      </c>
      <c r="G333" s="4" t="inlineStr">
        <is>
          <t>CHEQUE</t>
        </is>
      </c>
      <c r="H333" s="4" t="inlineStr">
        <is>
          <t>TRANSFERENCIA</t>
        </is>
      </c>
      <c r="I333" s="101" t="n"/>
      <c r="J333" s="101" t="n"/>
    </row>
    <row r="334">
      <c r="A334" s="5" t="inlineStr">
        <is>
          <t>CCAJ-LP01/41/23</t>
        </is>
      </c>
      <c r="B334" s="6" t="n">
        <v>44953.75047358796</v>
      </c>
      <c r="C334" s="5" t="inlineStr">
        <is>
          <t>3825 ABEL URBANO ALARCON ARROYO</t>
        </is>
      </c>
      <c r="D334" s="7" t="n"/>
      <c r="E334" s="8" t="n"/>
      <c r="F334" s="9" t="n">
        <v>3701.52</v>
      </c>
      <c r="I334" s="10" t="inlineStr">
        <is>
          <t>EFECTIVO</t>
        </is>
      </c>
      <c r="J334" s="5" t="inlineStr">
        <is>
          <t>3825 ABEL URBANO ALARCON ARROYO</t>
        </is>
      </c>
    </row>
    <row r="335">
      <c r="A335" s="11" t="inlineStr">
        <is>
          <t>SAP</t>
        </is>
      </c>
      <c r="B335" s="3" t="n"/>
      <c r="C335" s="3" t="n"/>
      <c r="D335" s="7" t="n"/>
      <c r="E335" s="8" t="n"/>
      <c r="H335" s="9" t="n"/>
      <c r="I335" s="5" t="n"/>
      <c r="J335" s="8" t="n"/>
    </row>
    <row r="336" ht="15.75" customHeight="1">
      <c r="A336" s="13" t="inlineStr">
        <is>
          <t>FECHA</t>
        </is>
      </c>
      <c r="B336" s="13" t="inlineStr">
        <is>
          <t>CIERRE DE CAJA</t>
        </is>
      </c>
      <c r="C336" s="13" t="inlineStr">
        <is>
          <t>IMPORTE</t>
        </is>
      </c>
      <c r="D336" s="28" t="n">
        <v>112672284</v>
      </c>
      <c r="E336" s="14" t="n">
        <v>112672336</v>
      </c>
      <c r="H336" s="9" t="n"/>
      <c r="I336" s="5" t="n"/>
      <c r="J336" s="8" t="n"/>
    </row>
    <row r="337">
      <c r="A337" s="5" t="n"/>
      <c r="B337" s="6" t="n"/>
      <c r="C337" s="5" t="n"/>
      <c r="D337" s="7" t="n"/>
      <c r="E337" s="8" t="n"/>
      <c r="H337" s="9" t="n"/>
      <c r="I337" s="5" t="n"/>
      <c r="J337" s="8" t="n"/>
    </row>
    <row r="338">
      <c r="A338" s="5" t="n"/>
      <c r="B338" s="6" t="n"/>
      <c r="C338" s="5" t="n"/>
      <c r="D338" s="7" t="n"/>
      <c r="E338" s="8" t="n"/>
      <c r="H338" s="9" t="n"/>
      <c r="I338" s="5" t="n"/>
      <c r="J338" s="8" t="n"/>
    </row>
    <row r="339">
      <c r="A339" s="5" t="inlineStr">
        <is>
          <t>CCAJ-LP01/42/23</t>
        </is>
      </c>
      <c r="B339" s="6" t="n">
        <v>44953.79189777778</v>
      </c>
      <c r="C339" s="5" t="inlineStr">
        <is>
          <t>2936 JUAN CARLOS CAPCHA ORELLANA</t>
        </is>
      </c>
      <c r="D339" s="7" t="n"/>
      <c r="E339" s="8" t="n"/>
      <c r="F339" s="9" t="n">
        <v>3996.96</v>
      </c>
      <c r="I339" s="10" t="inlineStr">
        <is>
          <t>EFECTIVO</t>
        </is>
      </c>
      <c r="J339" s="5" t="inlineStr">
        <is>
          <t>2936 JUAN CARLOS CAPCHA ORELLANA</t>
        </is>
      </c>
    </row>
    <row r="340">
      <c r="A340" s="5" t="inlineStr">
        <is>
          <t>CCAJ-LP01/42/23</t>
        </is>
      </c>
      <c r="B340" s="6" t="n">
        <v>44953.79189777778</v>
      </c>
      <c r="C340" s="5" t="inlineStr">
        <is>
          <t>2936 JUAN CARLOS CAPCHA ORELLANA</t>
        </is>
      </c>
      <c r="D340" s="7" t="n"/>
      <c r="E340" s="8" t="n"/>
      <c r="H340" s="9" t="n">
        <v>334.7</v>
      </c>
      <c r="I340" s="5" t="inlineStr">
        <is>
          <t>TARJETA DE DÉBITO/CRÉDITO</t>
        </is>
      </c>
      <c r="J340" s="5" t="inlineStr">
        <is>
          <t>2936 JUAN CARLOS CAPCHA ORELLANA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H341" s="9" t="n"/>
      <c r="I341" s="5" t="n"/>
      <c r="J341" s="8" t="n"/>
    </row>
    <row r="342" ht="15.75" customHeight="1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28" t="n">
        <v>112672287</v>
      </c>
      <c r="E342" s="14" t="n">
        <v>112672337</v>
      </c>
      <c r="H342" s="9" t="n"/>
      <c r="I342" s="5" t="n"/>
      <c r="J342" s="8" t="n"/>
    </row>
    <row r="343">
      <c r="A343" s="5" t="n"/>
      <c r="B343" s="6" t="n"/>
      <c r="C343" s="5" t="n"/>
      <c r="D343" s="7" t="n"/>
      <c r="E343" s="8" t="n"/>
      <c r="H343" s="9" t="n"/>
      <c r="I343" s="5" t="n"/>
      <c r="J343" s="8" t="n"/>
    </row>
    <row r="344">
      <c r="A344" s="5" t="n"/>
      <c r="B344" s="6" t="n"/>
      <c r="C344" s="5" t="n"/>
      <c r="D344" s="7" t="n"/>
      <c r="E344" s="8" t="n"/>
      <c r="H344" s="9" t="n"/>
      <c r="I344" s="5" t="n"/>
      <c r="J344" s="8" t="n"/>
    </row>
    <row r="345">
      <c r="A345" s="1" t="inlineStr">
        <is>
          <t>Cierre Caja</t>
        </is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3" t="inlineStr">
        <is>
          <t>Del 28/01/2023</t>
        </is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98" t="inlineStr">
        <is>
          <t>Cierre Caja</t>
        </is>
      </c>
      <c r="B347" s="98" t="inlineStr">
        <is>
          <t>Fecha</t>
        </is>
      </c>
      <c r="C347" s="98" t="inlineStr">
        <is>
          <t>Cajero</t>
        </is>
      </c>
      <c r="D347" s="98" t="inlineStr">
        <is>
          <t>Nro Voucher</t>
        </is>
      </c>
      <c r="E347" s="98" t="inlineStr">
        <is>
          <t>Nro Cuenta</t>
        </is>
      </c>
      <c r="F347" s="98" t="inlineStr">
        <is>
          <t>Tipo Ingreso</t>
        </is>
      </c>
      <c r="G347" s="99" t="n"/>
      <c r="H347" s="100" t="n"/>
      <c r="I347" s="98" t="inlineStr">
        <is>
          <t>TIPO DE INGRESO</t>
        </is>
      </c>
      <c r="J347" s="98" t="inlineStr">
        <is>
          <t>Cobrador</t>
        </is>
      </c>
    </row>
    <row r="348">
      <c r="A348" s="101" t="n"/>
      <c r="B348" s="101" t="n"/>
      <c r="C348" s="101" t="n"/>
      <c r="D348" s="101" t="n"/>
      <c r="E348" s="101" t="n"/>
      <c r="F348" s="4" t="inlineStr">
        <is>
          <t>EFECTIVO</t>
        </is>
      </c>
      <c r="G348" s="4" t="inlineStr">
        <is>
          <t>CHEQUE</t>
        </is>
      </c>
      <c r="H348" s="4" t="inlineStr">
        <is>
          <t>TRANSFERENCIA</t>
        </is>
      </c>
      <c r="I348" s="101" t="n"/>
      <c r="J348" s="101" t="n"/>
    </row>
    <row r="349">
      <c r="A349" s="5" t="inlineStr">
        <is>
          <t>CCAJ-LP01/43/23</t>
        </is>
      </c>
      <c r="B349" s="6" t="n">
        <v>44954.58419945602</v>
      </c>
      <c r="C349" s="5" t="inlineStr">
        <is>
          <t>3825 ABEL URBANO ALARCON ARROYO</t>
        </is>
      </c>
      <c r="D349" s="7" t="n"/>
      <c r="E349" s="8" t="n"/>
      <c r="F349" s="9" t="n">
        <v>1200.1</v>
      </c>
      <c r="I349" s="10" t="inlineStr">
        <is>
          <t>EFECTIVO</t>
        </is>
      </c>
      <c r="J349" s="5" t="inlineStr">
        <is>
          <t>3825 ABEL URBANO ALARCON ARROYO</t>
        </is>
      </c>
    </row>
    <row r="350">
      <c r="A350" s="11" t="inlineStr">
        <is>
          <t>SAP</t>
        </is>
      </c>
      <c r="B350" s="3" t="n"/>
      <c r="C350" s="3" t="n"/>
      <c r="D350" s="7" t="n"/>
      <c r="E350" s="8" t="n"/>
      <c r="H350" s="9" t="n"/>
      <c r="I350" s="5" t="n"/>
      <c r="J350" s="8" t="n"/>
    </row>
    <row r="351" ht="15.75" customHeight="1">
      <c r="A351" s="13" t="inlineStr">
        <is>
          <t>FECHA</t>
        </is>
      </c>
      <c r="B351" s="13" t="inlineStr">
        <is>
          <t>CIERRE DE CAJA</t>
        </is>
      </c>
      <c r="C351" s="13" t="inlineStr">
        <is>
          <t>IMPORTE</t>
        </is>
      </c>
      <c r="D351" s="28" t="n">
        <v>112673660</v>
      </c>
      <c r="E351" s="14" t="n">
        <v>112674582</v>
      </c>
      <c r="H351" s="9" t="n"/>
      <c r="I351" s="5" t="n"/>
      <c r="J351" s="8" t="n"/>
    </row>
    <row r="352">
      <c r="A352" s="5" t="n"/>
      <c r="B352" s="6" t="n"/>
      <c r="C352" s="5" t="n"/>
      <c r="D352" s="7" t="n"/>
      <c r="E352" s="8" t="n"/>
      <c r="H352" s="9" t="n"/>
      <c r="I352" s="5" t="n"/>
      <c r="J352" s="8" t="n"/>
    </row>
    <row r="353">
      <c r="A353" s="5" t="n"/>
      <c r="B353" s="6" t="n"/>
      <c r="C353" s="5" t="n"/>
      <c r="D353" s="7" t="n"/>
      <c r="E353" s="8" t="n"/>
      <c r="H353" s="9" t="n"/>
      <c r="I353" s="5" t="n"/>
      <c r="J353" s="8" t="n"/>
    </row>
    <row r="354">
      <c r="A354" s="5" t="inlineStr">
        <is>
          <t>CCAJ-LP01/44/23</t>
        </is>
      </c>
      <c r="B354" s="6" t="n">
        <v>44954.58603998843</v>
      </c>
      <c r="C354" s="5" t="inlineStr">
        <is>
          <t>2936 JUAN CARLOS CAPCHA ORELLANA</t>
        </is>
      </c>
      <c r="D354" s="7" t="n"/>
      <c r="E354" s="8" t="n"/>
      <c r="F354" s="9" t="n">
        <v>3412.88</v>
      </c>
      <c r="I354" s="10" t="inlineStr">
        <is>
          <t>EFECTIVO</t>
        </is>
      </c>
      <c r="J354" s="5" t="inlineStr">
        <is>
          <t>2936 JUAN CARLOS CAPCHA ORELLANA</t>
        </is>
      </c>
    </row>
    <row r="355">
      <c r="A355" s="5" t="inlineStr">
        <is>
          <t>CCAJ-LP01/44/23</t>
        </is>
      </c>
      <c r="B355" s="6" t="n">
        <v>44954.58603998843</v>
      </c>
      <c r="C355" s="5" t="inlineStr">
        <is>
          <t>2936 JUAN CARLOS CAPCHA ORELLANA</t>
        </is>
      </c>
      <c r="D355" s="7" t="n"/>
      <c r="E355" s="8" t="n"/>
      <c r="H355" s="9" t="n">
        <v>188.65</v>
      </c>
      <c r="I355" s="5" t="inlineStr">
        <is>
          <t>TARJETA DE DÉBITO/CRÉDITO</t>
        </is>
      </c>
      <c r="J355" s="5" t="inlineStr">
        <is>
          <t>2936 JUAN CARLOS CAPCHA ORELLANA</t>
        </is>
      </c>
    </row>
    <row r="356">
      <c r="A356" s="11" t="inlineStr">
        <is>
          <t>SAP</t>
        </is>
      </c>
      <c r="B356" s="3" t="n"/>
      <c r="C356" s="3" t="n"/>
      <c r="D356" s="7" t="n"/>
      <c r="E356" s="8" t="n"/>
      <c r="H356" s="9" t="n"/>
      <c r="I356" s="5" t="n"/>
      <c r="J356" s="8" t="n"/>
    </row>
    <row r="357" ht="15.75" customHeight="1">
      <c r="A357" s="13" t="inlineStr">
        <is>
          <t>FECHA</t>
        </is>
      </c>
      <c r="B357" s="13" t="inlineStr">
        <is>
          <t>CIERRE DE CAJA</t>
        </is>
      </c>
      <c r="C357" s="13" t="inlineStr">
        <is>
          <t>IMPORTE</t>
        </is>
      </c>
      <c r="D357" s="28" t="n">
        <v>112673663</v>
      </c>
      <c r="E357" s="14" t="n">
        <v>112674681</v>
      </c>
      <c r="H357" s="9" t="n"/>
      <c r="I357" s="5" t="n"/>
      <c r="J357" s="8" t="n"/>
    </row>
    <row r="360">
      <c r="A360" s="1" t="inlineStr">
        <is>
          <t>Cierre Caja</t>
        </is>
      </c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3" t="inlineStr">
        <is>
          <t>Del 30/01/2023</t>
        </is>
      </c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98" t="inlineStr">
        <is>
          <t>Cierre Caja</t>
        </is>
      </c>
      <c r="B362" s="98" t="inlineStr">
        <is>
          <t>Fecha</t>
        </is>
      </c>
      <c r="C362" s="98" t="inlineStr">
        <is>
          <t>Cajero</t>
        </is>
      </c>
      <c r="D362" s="98" t="inlineStr">
        <is>
          <t>Nro Voucher</t>
        </is>
      </c>
      <c r="E362" s="98" t="inlineStr">
        <is>
          <t>Nro Cuenta</t>
        </is>
      </c>
      <c r="F362" s="98" t="inlineStr">
        <is>
          <t>Tipo Ingreso</t>
        </is>
      </c>
      <c r="G362" s="99" t="n"/>
      <c r="H362" s="100" t="n"/>
      <c r="I362" s="98" t="inlineStr">
        <is>
          <t>TIPO DE INGRESO</t>
        </is>
      </c>
      <c r="J362" s="98" t="inlineStr">
        <is>
          <t>Cobrador</t>
        </is>
      </c>
    </row>
    <row r="363">
      <c r="A363" s="101" t="n"/>
      <c r="B363" s="101" t="n"/>
      <c r="C363" s="101" t="n"/>
      <c r="D363" s="101" t="n"/>
      <c r="E363" s="101" t="n"/>
      <c r="F363" s="4" t="inlineStr">
        <is>
          <t>EFECTIVO</t>
        </is>
      </c>
      <c r="G363" s="4" t="inlineStr">
        <is>
          <t>CHEQUE</t>
        </is>
      </c>
      <c r="H363" s="4" t="inlineStr">
        <is>
          <t>TRANSFERENCIA</t>
        </is>
      </c>
      <c r="I363" s="101" t="n"/>
      <c r="J363" s="101" t="n"/>
    </row>
    <row r="364">
      <c r="A364" s="5" t="inlineStr">
        <is>
          <t>CCAJ-LP01/45/23</t>
        </is>
      </c>
      <c r="B364" s="6" t="n">
        <v>44956.7515516088</v>
      </c>
      <c r="C364" s="5" t="inlineStr">
        <is>
          <t>2936 JUAN CARLOS CAPCHA ORELLANA</t>
        </is>
      </c>
      <c r="D364" s="7" t="n"/>
      <c r="E364" s="8" t="n"/>
      <c r="F364" s="9" t="n">
        <v>4560.26</v>
      </c>
      <c r="I364" s="10" t="inlineStr">
        <is>
          <t>EFECTIVO</t>
        </is>
      </c>
      <c r="J364" s="5" t="inlineStr">
        <is>
          <t>2936 JUAN CARLOS CAPCHA ORELLANA</t>
        </is>
      </c>
    </row>
    <row r="365">
      <c r="A365" s="5" t="inlineStr">
        <is>
          <t>CCAJ-LP01/45/23</t>
        </is>
      </c>
      <c r="B365" s="6" t="n">
        <v>44956.7515516088</v>
      </c>
      <c r="C365" s="5" t="inlineStr">
        <is>
          <t>2936 JUAN CARLOS CAPCHA ORELLANA</t>
        </is>
      </c>
      <c r="D365" s="7" t="n"/>
      <c r="E365" s="8" t="n"/>
      <c r="H365" s="9" t="n">
        <v>286.56</v>
      </c>
      <c r="I365" s="5" t="inlineStr">
        <is>
          <t>TARJETA DE DÉBITO/CRÉDITO</t>
        </is>
      </c>
      <c r="J365" s="5" t="inlineStr">
        <is>
          <t>2936 JUAN CARLOS CAPCHA ORELLANA</t>
        </is>
      </c>
    </row>
    <row r="366">
      <c r="A366" s="11" t="inlineStr">
        <is>
          <t>SAP</t>
        </is>
      </c>
      <c r="B366" s="3" t="n"/>
      <c r="C366" s="3" t="n"/>
      <c r="D366" s="7" t="n"/>
      <c r="E366" s="8" t="n"/>
      <c r="G366" s="9" t="n"/>
      <c r="I366" s="10" t="n"/>
      <c r="J366" s="8" t="n"/>
    </row>
    <row r="367" ht="15.75" customHeight="1">
      <c r="A367" s="13" t="inlineStr">
        <is>
          <t>FECHA</t>
        </is>
      </c>
      <c r="B367" s="13" t="inlineStr">
        <is>
          <t>CIERRE DE CAJA</t>
        </is>
      </c>
      <c r="C367" s="13" t="inlineStr">
        <is>
          <t>IMPORTE</t>
        </is>
      </c>
      <c r="D367" s="28" t="n">
        <v>112691556</v>
      </c>
      <c r="E367" s="14" t="n">
        <v>112691857</v>
      </c>
      <c r="G367" s="9" t="n"/>
      <c r="I367" s="10" t="n"/>
      <c r="J367" s="8" t="n"/>
    </row>
    <row r="368" ht="15.75" customHeight="1">
      <c r="A368" s="5" t="n"/>
      <c r="B368" s="6" t="n"/>
      <c r="C368" s="5" t="n"/>
      <c r="D368" s="69" t="n">
        <v>112691619</v>
      </c>
      <c r="E368" s="34" t="n">
        <v>112691830</v>
      </c>
      <c r="F368" s="35" t="inlineStr">
        <is>
          <t>REV</t>
        </is>
      </c>
      <c r="G368" s="9" t="n"/>
      <c r="I368" s="10" t="n"/>
      <c r="J368" s="8" t="n"/>
    </row>
    <row r="369">
      <c r="A369" s="17" t="inlineStr">
        <is>
          <t>reversion debido a que el Boot 5 realizo doble traslado</t>
        </is>
      </c>
      <c r="B369" s="17" t="n"/>
      <c r="C369" s="17" t="n"/>
    </row>
    <row r="370">
      <c r="A370" s="5" t="n"/>
      <c r="B370" s="6" t="n"/>
      <c r="C370" s="5" t="n"/>
      <c r="D370" s="7" t="n"/>
      <c r="E370" s="8" t="n"/>
      <c r="G370" s="9" t="n"/>
      <c r="I370" s="10" t="n"/>
      <c r="J370" s="8" t="n"/>
    </row>
    <row r="371">
      <c r="A371" s="5" t="inlineStr">
        <is>
          <t>CCAJ-LP01/46/23</t>
        </is>
      </c>
      <c r="B371" s="6" t="n">
        <v>44956.79439121528</v>
      </c>
      <c r="C371" s="5" t="inlineStr">
        <is>
          <t>3825 ABEL URBANO ALARCON ARROYO</t>
        </is>
      </c>
      <c r="D371" s="7" t="n"/>
      <c r="E371" s="8" t="n"/>
      <c r="F371" s="9" t="n">
        <v>3215.47</v>
      </c>
      <c r="I371" s="10" t="inlineStr">
        <is>
          <t>EFECTIVO</t>
        </is>
      </c>
      <c r="J371" s="5" t="inlineStr">
        <is>
          <t>3825 ABEL URBANO ALARCON ARROYO</t>
        </is>
      </c>
    </row>
    <row r="372">
      <c r="A372" s="11" t="inlineStr">
        <is>
          <t>SAP</t>
        </is>
      </c>
      <c r="B372" s="3" t="n"/>
      <c r="C372" s="3" t="n"/>
      <c r="D372" s="7" t="n"/>
      <c r="E372" s="8" t="n"/>
      <c r="G372" s="9" t="n"/>
      <c r="I372" s="10" t="n"/>
      <c r="J372" s="8" t="n"/>
    </row>
    <row r="373" ht="15.75" customHeight="1">
      <c r="A373" s="13" t="inlineStr">
        <is>
          <t>FECHA</t>
        </is>
      </c>
      <c r="B373" s="13" t="inlineStr">
        <is>
          <t>CIERRE DE CAJA</t>
        </is>
      </c>
      <c r="C373" s="13" t="inlineStr">
        <is>
          <t>IMPORTE</t>
        </is>
      </c>
      <c r="D373" s="28" t="n">
        <v>112691558</v>
      </c>
      <c r="E373" s="14" t="n">
        <v>112691872</v>
      </c>
      <c r="G373" s="9" t="n"/>
      <c r="I373" s="10" t="n"/>
      <c r="J373" s="8" t="n"/>
    </row>
    <row r="374" ht="15.75" customHeight="1">
      <c r="D374" s="69" t="n">
        <v>112691620</v>
      </c>
      <c r="E374" s="34" t="n">
        <v>112691831</v>
      </c>
      <c r="F374" s="35" t="inlineStr">
        <is>
          <t>REV</t>
        </is>
      </c>
    </row>
    <row r="375">
      <c r="A375" s="17" t="inlineStr">
        <is>
          <t>reversion debido a que el Boot 5 realizo doble traslado</t>
        </is>
      </c>
      <c r="B375" s="17" t="n"/>
      <c r="C375" s="17" t="n"/>
    </row>
    <row r="377">
      <c r="A377" s="1" t="inlineStr">
        <is>
          <t>Cierre Caja</t>
        </is>
      </c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3" t="inlineStr">
        <is>
          <t>Del 31/01/2023</t>
        </is>
      </c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98" t="inlineStr">
        <is>
          <t>Cierre Caja</t>
        </is>
      </c>
      <c r="B379" s="98" t="inlineStr">
        <is>
          <t>Fecha</t>
        </is>
      </c>
      <c r="C379" s="98" t="inlineStr">
        <is>
          <t>Cajero</t>
        </is>
      </c>
      <c r="D379" s="98" t="inlineStr">
        <is>
          <t>Nro Voucher</t>
        </is>
      </c>
      <c r="E379" s="98" t="inlineStr">
        <is>
          <t>Nro Cuenta</t>
        </is>
      </c>
      <c r="F379" s="98" t="inlineStr">
        <is>
          <t>Tipo Ingreso</t>
        </is>
      </c>
      <c r="G379" s="99" t="n"/>
      <c r="H379" s="100" t="n"/>
      <c r="I379" s="98" t="inlineStr">
        <is>
          <t>TIPO DE INGRESO</t>
        </is>
      </c>
      <c r="J379" s="98" t="inlineStr">
        <is>
          <t>Cobrador</t>
        </is>
      </c>
    </row>
    <row r="380">
      <c r="A380" s="101" t="n"/>
      <c r="B380" s="101" t="n"/>
      <c r="C380" s="101" t="n"/>
      <c r="D380" s="101" t="n"/>
      <c r="E380" s="101" t="n"/>
      <c r="F380" s="4" t="inlineStr">
        <is>
          <t>EFECTIVO</t>
        </is>
      </c>
      <c r="G380" s="4" t="inlineStr">
        <is>
          <t>CHEQUE</t>
        </is>
      </c>
      <c r="H380" s="4" t="inlineStr">
        <is>
          <t>TRANSFERENCIA</t>
        </is>
      </c>
      <c r="I380" s="101" t="n"/>
      <c r="J380" s="101" t="n"/>
    </row>
    <row r="381">
      <c r="A381" s="5" t="inlineStr">
        <is>
          <t>CCAJ-LP01/47/23</t>
        </is>
      </c>
      <c r="B381" s="6" t="n">
        <v>44957.75695528935</v>
      </c>
      <c r="C381" s="5" t="inlineStr">
        <is>
          <t>2936 JUAN CARLOS CAPCHA ORELLANA</t>
        </is>
      </c>
      <c r="D381" s="10" t="n"/>
      <c r="E381" s="8" t="n"/>
      <c r="F381" s="9" t="n">
        <v>3968.9</v>
      </c>
      <c r="I381" s="10" t="inlineStr">
        <is>
          <t>EFECTIVO</t>
        </is>
      </c>
      <c r="J381" s="5" t="inlineStr">
        <is>
          <t>2936 JUAN CARLOS CAPCHA ORELLANA</t>
        </is>
      </c>
    </row>
    <row r="382">
      <c r="A382" s="5" t="inlineStr">
        <is>
          <t>CCAJ-LP01/47/23</t>
        </is>
      </c>
      <c r="B382" s="6" t="n">
        <v>44957.75695528935</v>
      </c>
      <c r="C382" s="5" t="inlineStr">
        <is>
          <t>2936 JUAN CARLOS CAPCHA ORELLANA</t>
        </is>
      </c>
      <c r="D382" s="10" t="n"/>
      <c r="E382" s="8" t="n"/>
      <c r="H382" s="9" t="n">
        <v>338.45</v>
      </c>
      <c r="I382" s="5" t="inlineStr">
        <is>
          <t>TARJETA DE DÉBITO/CRÉDITO</t>
        </is>
      </c>
      <c r="J382" s="5" t="inlineStr">
        <is>
          <t>2936 JUAN CARLOS CAPCHA ORELLANA</t>
        </is>
      </c>
    </row>
    <row r="383">
      <c r="A383" s="11" t="inlineStr">
        <is>
          <t>SAP</t>
        </is>
      </c>
      <c r="B383" s="3" t="n"/>
      <c r="C383" s="3" t="n"/>
      <c r="D383" s="7" t="n"/>
      <c r="E383" s="8" t="n"/>
      <c r="G383" s="9" t="n"/>
      <c r="I383" s="10" t="n"/>
      <c r="J383" s="5" t="n"/>
    </row>
    <row r="384" ht="15.75" customHeight="1">
      <c r="A384" s="13" t="inlineStr">
        <is>
          <t>FECHA</t>
        </is>
      </c>
      <c r="B384" s="13" t="inlineStr">
        <is>
          <t>CIERRE DE CAJA</t>
        </is>
      </c>
      <c r="C384" s="13" t="inlineStr">
        <is>
          <t>IMPORTE</t>
        </is>
      </c>
      <c r="D384" s="69" t="n">
        <v>112692562</v>
      </c>
      <c r="E384" s="14" t="n">
        <v>112692803</v>
      </c>
      <c r="G384" s="9" t="n"/>
      <c r="I384" s="10" t="n"/>
      <c r="J384" s="5" t="n"/>
    </row>
    <row r="385">
      <c r="A385" s="5" t="n"/>
      <c r="B385" s="6" t="n"/>
      <c r="C385" s="5" t="n"/>
      <c r="D385" s="35" t="inlineStr">
        <is>
          <t>BOOT</t>
        </is>
      </c>
      <c r="E385" s="8" t="n"/>
      <c r="G385" s="9" t="n"/>
      <c r="I385" s="10" t="n"/>
      <c r="J385" s="5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5" t="inlineStr">
        <is>
          <t>CCAJ-LP01/48/23</t>
        </is>
      </c>
      <c r="B387" s="6" t="n">
        <v>44957.76869603009</v>
      </c>
      <c r="C387" s="5" t="inlineStr">
        <is>
          <t>3825 ABEL URBANO ALARCON ARROYO</t>
        </is>
      </c>
      <c r="D387" s="10" t="n"/>
      <c r="E387" s="8" t="n"/>
      <c r="F387" s="9" t="n">
        <v>3692.33</v>
      </c>
      <c r="I387" s="10" t="inlineStr">
        <is>
          <t>EFECTIVO</t>
        </is>
      </c>
      <c r="J387" s="5" t="inlineStr">
        <is>
          <t>3825 ABEL URBANO ALARCON ARROYO</t>
        </is>
      </c>
    </row>
    <row r="388">
      <c r="A388" s="11" t="inlineStr">
        <is>
          <t>SAP</t>
        </is>
      </c>
      <c r="B388" s="3" t="n"/>
      <c r="C388" s="3" t="n"/>
      <c r="D388" s="7" t="n"/>
      <c r="E388" s="8" t="n"/>
      <c r="G388" s="9" t="n"/>
      <c r="I388" s="10" t="n"/>
      <c r="J388" s="5" t="n"/>
    </row>
    <row r="389" ht="15.75" customHeight="1">
      <c r="A389" s="13" t="inlineStr">
        <is>
          <t>FECHA</t>
        </is>
      </c>
      <c r="B389" s="13" t="inlineStr">
        <is>
          <t>CIERRE DE CAJA</t>
        </is>
      </c>
      <c r="C389" s="13" t="inlineStr">
        <is>
          <t>IMPORTE</t>
        </is>
      </c>
      <c r="D389" s="69" t="n">
        <v>112692563</v>
      </c>
      <c r="E389" s="14" t="n">
        <v>112692805</v>
      </c>
      <c r="G389" s="9" t="n"/>
      <c r="I389" s="10" t="n"/>
      <c r="J389" s="5" t="n"/>
    </row>
    <row r="390">
      <c r="D390" s="35" t="inlineStr">
        <is>
          <t>BOOT</t>
        </is>
      </c>
    </row>
    <row r="392">
      <c r="A392" s="1" t="inlineStr">
        <is>
          <t>Cierre Caja</t>
        </is>
      </c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3" t="inlineStr">
        <is>
          <t>Del 01/02/2023</t>
        </is>
      </c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98" t="inlineStr">
        <is>
          <t>Cierre Caja</t>
        </is>
      </c>
      <c r="B394" s="98" t="inlineStr">
        <is>
          <t>Fecha</t>
        </is>
      </c>
      <c r="C394" s="98" t="inlineStr">
        <is>
          <t>Cajero</t>
        </is>
      </c>
      <c r="D394" s="98" t="inlineStr">
        <is>
          <t>Nro Voucher</t>
        </is>
      </c>
      <c r="E394" s="98" t="inlineStr">
        <is>
          <t>Nro Cuenta</t>
        </is>
      </c>
      <c r="F394" s="98" t="inlineStr">
        <is>
          <t>Tipo Ingreso</t>
        </is>
      </c>
      <c r="G394" s="99" t="n"/>
      <c r="H394" s="100" t="n"/>
      <c r="I394" s="98" t="inlineStr">
        <is>
          <t>TIPO DE INGRESO</t>
        </is>
      </c>
      <c r="J394" s="98" t="inlineStr">
        <is>
          <t>Cobrador</t>
        </is>
      </c>
    </row>
    <row r="395">
      <c r="A395" s="101" t="n"/>
      <c r="B395" s="101" t="n"/>
      <c r="C395" s="101" t="n"/>
      <c r="D395" s="101" t="n"/>
      <c r="E395" s="101" t="n"/>
      <c r="F395" s="4" t="inlineStr">
        <is>
          <t>EFECTIVO</t>
        </is>
      </c>
      <c r="G395" s="4" t="inlineStr">
        <is>
          <t>CHEQUE</t>
        </is>
      </c>
      <c r="H395" s="4" t="inlineStr">
        <is>
          <t>TRANSFERENCIA</t>
        </is>
      </c>
      <c r="I395" s="101" t="n"/>
      <c r="J395" s="101" t="n"/>
    </row>
    <row r="396">
      <c r="A396" s="5" t="inlineStr">
        <is>
          <t>CCAJ-LP01/49/23</t>
        </is>
      </c>
      <c r="B396" s="6" t="n">
        <v>44958.79305636574</v>
      </c>
      <c r="C396" s="5" t="inlineStr">
        <is>
          <t>3825 ABEL URBANO ALARCON ARROYO</t>
        </is>
      </c>
      <c r="D396" s="7" t="n"/>
      <c r="E396" s="8" t="n"/>
      <c r="F396" s="9" t="n">
        <v>3341.69</v>
      </c>
      <c r="I396" s="10" t="inlineStr">
        <is>
          <t>EFECTIVO</t>
        </is>
      </c>
      <c r="J396" s="5" t="inlineStr">
        <is>
          <t>3825 ABEL URBANO ALARCON ARROYO</t>
        </is>
      </c>
    </row>
    <row r="397">
      <c r="A397" s="11" t="inlineStr">
        <is>
          <t>SAP</t>
        </is>
      </c>
      <c r="B397" s="3" t="n"/>
      <c r="C397" s="3" t="n"/>
      <c r="D397" s="7" t="n"/>
      <c r="E397" s="8" t="n"/>
      <c r="F397" s="9" t="n"/>
      <c r="I397" s="10" t="n"/>
      <c r="J397" s="8" t="n"/>
    </row>
    <row r="398" ht="15.75" customHeight="1">
      <c r="A398" s="13" t="inlineStr">
        <is>
          <t>FECHA</t>
        </is>
      </c>
      <c r="B398" s="13" t="inlineStr">
        <is>
          <t>CIERRE DE CAJA</t>
        </is>
      </c>
      <c r="C398" s="13" t="inlineStr">
        <is>
          <t>IMPORTE</t>
        </is>
      </c>
      <c r="D398" s="69" t="n">
        <v>112695133</v>
      </c>
      <c r="E398" s="14" t="n">
        <v>112695335</v>
      </c>
      <c r="F398" s="9" t="n"/>
      <c r="I398" s="10" t="n"/>
      <c r="J398" s="8" t="n"/>
    </row>
    <row r="399">
      <c r="A399" s="5" t="n"/>
      <c r="B399" s="6" t="n"/>
      <c r="C399" s="5" t="n"/>
      <c r="D399" s="81" t="inlineStr">
        <is>
          <t>BOOT</t>
        </is>
      </c>
      <c r="E399" s="8" t="n"/>
      <c r="F399" s="9" t="n"/>
      <c r="I399" s="10" t="n"/>
      <c r="J399" s="8" t="n"/>
    </row>
    <row r="400">
      <c r="A400" s="5" t="n"/>
      <c r="B400" s="6" t="n"/>
      <c r="C400" s="5" t="n"/>
      <c r="D400" s="7" t="n"/>
      <c r="E400" s="8" t="n"/>
      <c r="F400" s="9" t="n"/>
      <c r="I400" s="10" t="n"/>
      <c r="J400" s="8" t="n"/>
    </row>
    <row r="401">
      <c r="A401" s="5" t="inlineStr">
        <is>
          <t>CCAJ-LP01/50/23</t>
        </is>
      </c>
      <c r="B401" s="6" t="n">
        <v>44958.79493077546</v>
      </c>
      <c r="C401" s="5" t="inlineStr">
        <is>
          <t>2936 JUAN CARLOS CAPCHA ORELLANA</t>
        </is>
      </c>
      <c r="D401" s="7" t="n"/>
      <c r="E401" s="8" t="n"/>
      <c r="F401" s="9" t="n">
        <v>4903.11</v>
      </c>
      <c r="I401" s="10" t="inlineStr">
        <is>
          <t>EFECTIVO</t>
        </is>
      </c>
      <c r="J401" s="5" t="inlineStr">
        <is>
          <t>2936 JUAN CARLOS CAPCHA ORELLANA</t>
        </is>
      </c>
    </row>
    <row r="402">
      <c r="A402" s="5" t="inlineStr">
        <is>
          <t>CCAJ-LP01/50/23</t>
        </is>
      </c>
      <c r="B402" s="6" t="n">
        <v>44958.79493077546</v>
      </c>
      <c r="C402" s="5" t="inlineStr">
        <is>
          <t>2936 JUAN CARLOS CAPCHA ORELLANA</t>
        </is>
      </c>
      <c r="D402" s="7" t="n"/>
      <c r="E402" s="8" t="n"/>
      <c r="H402" s="9" t="n">
        <v>494.3</v>
      </c>
      <c r="I402" s="5" t="inlineStr">
        <is>
          <t>TARJETA DE DÉBITO/CRÉDITO</t>
        </is>
      </c>
      <c r="J402" s="5" t="inlineStr">
        <is>
          <t>2936 JUAN CARLOS CAPCHA ORELLANA</t>
        </is>
      </c>
    </row>
    <row r="403">
      <c r="A403" s="11" t="inlineStr">
        <is>
          <t>SAP</t>
        </is>
      </c>
      <c r="B403" s="3" t="n"/>
      <c r="C403" s="3" t="n"/>
      <c r="D403" s="7" t="n"/>
      <c r="E403" s="8" t="n"/>
      <c r="H403" s="9" t="n"/>
      <c r="I403" s="10" t="n"/>
      <c r="J403" s="8" t="n"/>
    </row>
    <row r="404" ht="15.75" customHeight="1">
      <c r="A404" s="13" t="inlineStr">
        <is>
          <t>FECHA</t>
        </is>
      </c>
      <c r="B404" s="13" t="inlineStr">
        <is>
          <t>CIERRE DE CAJA</t>
        </is>
      </c>
      <c r="C404" s="13" t="inlineStr">
        <is>
          <t>IMPORTE</t>
        </is>
      </c>
      <c r="D404" s="69" t="n">
        <v>112695134</v>
      </c>
      <c r="E404" s="14" t="n">
        <v>112695336</v>
      </c>
      <c r="H404" s="9" t="n"/>
      <c r="I404" s="10" t="n"/>
      <c r="J404" s="8" t="n"/>
    </row>
    <row r="405">
      <c r="D405" s="81" t="inlineStr">
        <is>
          <t>BOOT</t>
        </is>
      </c>
    </row>
    <row r="407">
      <c r="A407" s="1" t="inlineStr">
        <is>
          <t>Cierre Caja</t>
        </is>
      </c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3" t="inlineStr">
        <is>
          <t>Del 02/02/2023</t>
        </is>
      </c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98" t="inlineStr">
        <is>
          <t>Cierre Caja</t>
        </is>
      </c>
      <c r="B409" s="98" t="inlineStr">
        <is>
          <t>Fecha</t>
        </is>
      </c>
      <c r="C409" s="98" t="inlineStr">
        <is>
          <t>Cajero</t>
        </is>
      </c>
      <c r="D409" s="98" t="inlineStr">
        <is>
          <t>Nro Voucher</t>
        </is>
      </c>
      <c r="E409" s="98" t="inlineStr">
        <is>
          <t>Nro Cuenta</t>
        </is>
      </c>
      <c r="F409" s="98" t="inlineStr">
        <is>
          <t>Tipo Ingreso</t>
        </is>
      </c>
      <c r="G409" s="99" t="n"/>
      <c r="H409" s="100" t="n"/>
      <c r="I409" s="98" t="inlineStr">
        <is>
          <t>TIPO DE INGRESO</t>
        </is>
      </c>
      <c r="J409" s="98" t="inlineStr">
        <is>
          <t>Cobrador</t>
        </is>
      </c>
    </row>
    <row r="410">
      <c r="A410" s="101" t="n"/>
      <c r="B410" s="101" t="n"/>
      <c r="C410" s="101" t="n"/>
      <c r="D410" s="101" t="n"/>
      <c r="E410" s="101" t="n"/>
      <c r="F410" s="4" t="inlineStr">
        <is>
          <t>EFECTIVO</t>
        </is>
      </c>
      <c r="G410" s="4" t="inlineStr">
        <is>
          <t>CHEQUE</t>
        </is>
      </c>
      <c r="H410" s="4" t="inlineStr">
        <is>
          <t>TRANSFERENCIA</t>
        </is>
      </c>
      <c r="I410" s="101" t="n"/>
      <c r="J410" s="101" t="n"/>
    </row>
    <row r="411">
      <c r="A411" s="5" t="inlineStr">
        <is>
          <t>CCAJ-LP01/51/23</t>
        </is>
      </c>
      <c r="B411" s="6" t="n">
        <v>44959.79366012732</v>
      </c>
      <c r="C411" s="5" t="inlineStr">
        <is>
          <t>3825 ABEL URBANO ALARCON ARROYO</t>
        </is>
      </c>
      <c r="D411" s="7" t="n"/>
      <c r="E411" s="8" t="n"/>
      <c r="F411" s="9" t="n">
        <v>3371.84</v>
      </c>
      <c r="I411" s="10" t="inlineStr">
        <is>
          <t>EFECTIVO</t>
        </is>
      </c>
      <c r="J411" s="5" t="inlineStr">
        <is>
          <t>3825 ABEL URBANO ALARCON ARROYO</t>
        </is>
      </c>
    </row>
    <row r="412">
      <c r="A412" s="11" t="inlineStr">
        <is>
          <t>SAP</t>
        </is>
      </c>
      <c r="B412" s="3" t="n"/>
      <c r="C412" s="3" t="n"/>
      <c r="D412" s="7" t="n"/>
      <c r="E412" s="8" t="n"/>
      <c r="H412" s="9" t="n"/>
      <c r="I412" s="10" t="n"/>
      <c r="J412" s="5" t="n"/>
    </row>
    <row r="413" ht="15.75" customHeight="1">
      <c r="A413" s="13" t="inlineStr">
        <is>
          <t>FECHA</t>
        </is>
      </c>
      <c r="B413" s="13" t="inlineStr">
        <is>
          <t>CIERRE DE CAJA</t>
        </is>
      </c>
      <c r="C413" s="13" t="inlineStr">
        <is>
          <t>IMPORTE</t>
        </is>
      </c>
      <c r="D413" s="69" t="n">
        <v>112728636</v>
      </c>
      <c r="E413" s="14" t="n">
        <v>112728952</v>
      </c>
      <c r="H413" s="9" t="n"/>
      <c r="I413" s="10" t="n"/>
      <c r="J413" s="5" t="n"/>
    </row>
    <row r="414">
      <c r="A414" s="5" t="n"/>
      <c r="B414" s="6" t="n"/>
      <c r="C414" s="5" t="n"/>
      <c r="D414" s="81" t="inlineStr">
        <is>
          <t>BOOT</t>
        </is>
      </c>
      <c r="E414" s="8" t="n"/>
      <c r="H414" s="9" t="n"/>
      <c r="I414" s="10" t="n"/>
      <c r="J414" s="5" t="n"/>
    </row>
    <row r="415">
      <c r="A415" s="5" t="n"/>
      <c r="B415" s="6" t="n"/>
      <c r="C415" s="5" t="n"/>
      <c r="D415" s="7" t="n"/>
      <c r="E415" s="8" t="n"/>
      <c r="H415" s="9" t="n"/>
      <c r="I415" s="10" t="n"/>
      <c r="J415" s="5" t="n"/>
    </row>
    <row r="416">
      <c r="A416" s="5" t="inlineStr">
        <is>
          <t>CCAJ-LP01/52/23</t>
        </is>
      </c>
      <c r="B416" s="6" t="n">
        <v>44959.79411236111</v>
      </c>
      <c r="C416" s="5" t="inlineStr">
        <is>
          <t>2936 JUAN CARLOS CAPCHA ORELLANA</t>
        </is>
      </c>
      <c r="D416" s="7" t="n"/>
      <c r="E416" s="8" t="n"/>
      <c r="F416" s="9" t="n">
        <v>5060.51</v>
      </c>
      <c r="I416" s="10" t="inlineStr">
        <is>
          <t>EFECTIVO</t>
        </is>
      </c>
      <c r="J416" s="5" t="inlineStr">
        <is>
          <t>2936 JUAN CARLOS CAPCHA ORELLANA</t>
        </is>
      </c>
    </row>
    <row r="417">
      <c r="A417" s="5" t="inlineStr">
        <is>
          <t>CCAJ-LP01/52/23</t>
        </is>
      </c>
      <c r="B417" s="6" t="n">
        <v>44959.79411236111</v>
      </c>
      <c r="C417" s="5" t="inlineStr">
        <is>
          <t>2936 JUAN CARLOS CAPCHA ORELLANA</t>
        </is>
      </c>
      <c r="D417" s="7" t="n"/>
      <c r="E417" s="8" t="n"/>
      <c r="H417" s="9" t="n">
        <v>267</v>
      </c>
      <c r="I417" s="5" t="inlineStr">
        <is>
          <t>TARJETA DE DÉBITO/CRÉDITO</t>
        </is>
      </c>
      <c r="J417" s="5" t="inlineStr">
        <is>
          <t>2936 JUAN CARLOS CAPCHA ORELLANA</t>
        </is>
      </c>
    </row>
    <row r="418">
      <c r="A418" s="11" t="inlineStr">
        <is>
          <t>SAP</t>
        </is>
      </c>
      <c r="B418" s="3" t="n"/>
      <c r="C418" s="3" t="n"/>
      <c r="D418" s="7" t="n"/>
      <c r="E418" s="8" t="n"/>
      <c r="H418" s="9" t="n"/>
      <c r="I418" s="10" t="n"/>
      <c r="J418" s="5" t="n"/>
    </row>
    <row r="419" ht="15.75" customHeight="1">
      <c r="A419" s="13" t="inlineStr">
        <is>
          <t>FECHA</t>
        </is>
      </c>
      <c r="B419" s="13" t="inlineStr">
        <is>
          <t>CIERRE DE CAJA</t>
        </is>
      </c>
      <c r="C419" s="13" t="inlineStr">
        <is>
          <t>IMPORTE</t>
        </is>
      </c>
      <c r="D419" s="69" t="n">
        <v>112728637</v>
      </c>
      <c r="E419" s="14" t="n">
        <v>112728954</v>
      </c>
      <c r="H419" s="9" t="n"/>
      <c r="I419" s="10" t="n"/>
      <c r="J419" s="5" t="n"/>
    </row>
    <row r="420">
      <c r="D420" s="81" t="inlineStr">
        <is>
          <t>BOOT</t>
        </is>
      </c>
    </row>
    <row r="422">
      <c r="A422" s="1" t="inlineStr">
        <is>
          <t>Cierre Caja</t>
        </is>
      </c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3" t="inlineStr">
        <is>
          <t>Del 03/02/2023</t>
        </is>
      </c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98" t="inlineStr">
        <is>
          <t>Cierre Caja</t>
        </is>
      </c>
      <c r="B424" s="98" t="inlineStr">
        <is>
          <t>Fecha</t>
        </is>
      </c>
      <c r="C424" s="98" t="inlineStr">
        <is>
          <t>Cajero</t>
        </is>
      </c>
      <c r="D424" s="98" t="inlineStr">
        <is>
          <t>Nro Voucher</t>
        </is>
      </c>
      <c r="E424" s="98" t="inlineStr">
        <is>
          <t>Nro Cuenta</t>
        </is>
      </c>
      <c r="F424" s="98" t="inlineStr">
        <is>
          <t>Tipo Ingreso</t>
        </is>
      </c>
      <c r="G424" s="99" t="n"/>
      <c r="H424" s="100" t="n"/>
      <c r="I424" s="98" t="inlineStr">
        <is>
          <t>TIPO DE INGRESO</t>
        </is>
      </c>
      <c r="J424" s="98" t="inlineStr">
        <is>
          <t>Cobrador</t>
        </is>
      </c>
    </row>
    <row r="425">
      <c r="A425" s="101" t="n"/>
      <c r="B425" s="101" t="n"/>
      <c r="C425" s="101" t="n"/>
      <c r="D425" s="101" t="n"/>
      <c r="E425" s="101" t="n"/>
      <c r="F425" s="4" t="inlineStr">
        <is>
          <t>EFECTIVO</t>
        </is>
      </c>
      <c r="G425" s="4" t="inlineStr">
        <is>
          <t>CHEQUE</t>
        </is>
      </c>
      <c r="H425" s="4" t="inlineStr">
        <is>
          <t>TRANSFERENCIA</t>
        </is>
      </c>
      <c r="I425" s="101" t="n"/>
      <c r="J425" s="101" t="n"/>
    </row>
    <row r="426">
      <c r="A426" s="5" t="inlineStr">
        <is>
          <t>CCAJ-LP01/53/23</t>
        </is>
      </c>
      <c r="B426" s="6" t="n">
        <v>44960.79399325231</v>
      </c>
      <c r="C426" s="5" t="inlineStr">
        <is>
          <t xml:space="preserve">2936 JUAN CARLOS CAPCHA </t>
        </is>
      </c>
      <c r="D426" s="7" t="n"/>
      <c r="E426" s="8" t="n"/>
      <c r="F426" s="9" t="n">
        <v>7797.75</v>
      </c>
      <c r="I426" s="10" t="inlineStr">
        <is>
          <t>EFECTIVO</t>
        </is>
      </c>
      <c r="J426" s="5" t="inlineStr">
        <is>
          <t>2936 JUAN CARLOS CAPCHA ORELLANA</t>
        </is>
      </c>
    </row>
    <row r="427">
      <c r="A427" s="11" t="inlineStr">
        <is>
          <t>SAP</t>
        </is>
      </c>
      <c r="B427" s="3" t="n"/>
      <c r="C427" s="3" t="n"/>
      <c r="D427" s="7" t="n"/>
      <c r="E427" s="8" t="n"/>
      <c r="H427" s="9" t="n"/>
      <c r="I427" s="10" t="n"/>
      <c r="J427" s="5" t="n"/>
    </row>
    <row r="428" ht="15.75" customHeight="1">
      <c r="A428" s="13" t="inlineStr">
        <is>
          <t>FECHA</t>
        </is>
      </c>
      <c r="B428" s="13" t="inlineStr">
        <is>
          <t>CIERRE DE CAJA</t>
        </is>
      </c>
      <c r="C428" s="13" t="inlineStr">
        <is>
          <t>IMPORTE</t>
        </is>
      </c>
      <c r="D428" s="69" t="n">
        <v>112728706</v>
      </c>
      <c r="E428" s="14" t="n">
        <v>112728955</v>
      </c>
      <c r="H428" s="9" t="n"/>
      <c r="I428" s="10" t="n"/>
      <c r="J428" s="5" t="n"/>
    </row>
    <row r="429">
      <c r="A429" s="5" t="n"/>
      <c r="B429" s="6" t="n"/>
      <c r="C429" s="5" t="n"/>
      <c r="D429" s="81" t="inlineStr">
        <is>
          <t>BOOT</t>
        </is>
      </c>
      <c r="E429" s="8" t="n"/>
      <c r="H429" s="9" t="n"/>
      <c r="I429" s="10" t="n"/>
      <c r="J429" s="5" t="n"/>
    </row>
    <row r="430">
      <c r="A430" s="5" t="n"/>
      <c r="B430" s="6" t="n"/>
      <c r="C430" s="5" t="n"/>
      <c r="D430" s="7" t="n"/>
      <c r="E430" s="8" t="n"/>
      <c r="H430" s="9" t="n"/>
      <c r="I430" s="10" t="n"/>
      <c r="J430" s="5" t="n"/>
    </row>
    <row r="431">
      <c r="A431" s="5" t="inlineStr">
        <is>
          <t>CCAJ-LP01/54/23</t>
        </is>
      </c>
      <c r="B431" s="6" t="n">
        <v>44960.79552416666</v>
      </c>
      <c r="C431" s="5" t="inlineStr">
        <is>
          <t>3825 ABEL URBANO ALARCON ARROYO</t>
        </is>
      </c>
      <c r="D431" s="7" t="n"/>
      <c r="E431" s="8" t="n"/>
      <c r="F431" s="9" t="n">
        <v>3665.79</v>
      </c>
      <c r="I431" s="10" t="inlineStr">
        <is>
          <t>EFECTIVO</t>
        </is>
      </c>
      <c r="J431" s="5" t="inlineStr">
        <is>
          <t>3825 ABEL URBANO ALARCON ARROYO</t>
        </is>
      </c>
    </row>
    <row r="432">
      <c r="A432" s="11" t="inlineStr">
        <is>
          <t>SAP</t>
        </is>
      </c>
      <c r="B432" s="3" t="n"/>
      <c r="C432" s="3" t="n"/>
      <c r="D432" s="7" t="n"/>
      <c r="E432" s="8" t="n"/>
      <c r="H432" s="9" t="n"/>
      <c r="I432" s="10" t="n"/>
      <c r="J432" s="5" t="n"/>
    </row>
    <row r="433" ht="15.75" customHeight="1">
      <c r="A433" s="13" t="inlineStr">
        <is>
          <t>FECHA</t>
        </is>
      </c>
      <c r="B433" s="13" t="inlineStr">
        <is>
          <t>CIERRE DE CAJA</t>
        </is>
      </c>
      <c r="C433" s="13" t="inlineStr">
        <is>
          <t>IMPORTE</t>
        </is>
      </c>
      <c r="D433" s="69" t="n">
        <v>112728707</v>
      </c>
      <c r="E433" s="14" t="n">
        <v>112728960</v>
      </c>
      <c r="H433" s="9" t="n"/>
      <c r="I433" s="10" t="n"/>
      <c r="J433" s="5" t="n"/>
    </row>
    <row r="434">
      <c r="A434" s="5" t="n"/>
      <c r="B434" s="6" t="n"/>
      <c r="C434" s="5" t="n"/>
      <c r="D434" s="81" t="inlineStr">
        <is>
          <t>BOOT</t>
        </is>
      </c>
      <c r="E434" s="8" t="n"/>
      <c r="H434" s="9" t="n"/>
      <c r="I434" s="10" t="n"/>
      <c r="J434" s="5" t="n"/>
    </row>
    <row r="435">
      <c r="A435" s="5" t="n"/>
      <c r="B435" s="6" t="n"/>
      <c r="C435" s="5" t="n"/>
      <c r="D435" s="7" t="n"/>
      <c r="E435" s="8" t="n"/>
      <c r="H435" s="9" t="n"/>
      <c r="I435" s="10" t="n"/>
      <c r="J435" s="5" t="n"/>
    </row>
    <row r="436">
      <c r="A436" s="1" t="inlineStr">
        <is>
          <t>Cierre Caja</t>
        </is>
      </c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3" t="inlineStr">
        <is>
          <t>Del 04/02/2023</t>
        </is>
      </c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98" t="inlineStr">
        <is>
          <t>Cierre Caja</t>
        </is>
      </c>
      <c r="B438" s="98" t="inlineStr">
        <is>
          <t>Fecha</t>
        </is>
      </c>
      <c r="C438" s="98" t="inlineStr">
        <is>
          <t>Cajero</t>
        </is>
      </c>
      <c r="D438" s="98" t="inlineStr">
        <is>
          <t>Nro Voucher</t>
        </is>
      </c>
      <c r="E438" s="98" t="inlineStr">
        <is>
          <t>Nro Cuenta</t>
        </is>
      </c>
      <c r="F438" s="98" t="inlineStr">
        <is>
          <t>Tipo Ingreso</t>
        </is>
      </c>
      <c r="G438" s="99" t="n"/>
      <c r="H438" s="100" t="n"/>
      <c r="I438" s="98" t="inlineStr">
        <is>
          <t>TIPO DE INGRESO</t>
        </is>
      </c>
      <c r="J438" s="98" t="inlineStr">
        <is>
          <t>Cobrador</t>
        </is>
      </c>
    </row>
    <row r="439">
      <c r="A439" s="101" t="n"/>
      <c r="B439" s="101" t="n"/>
      <c r="C439" s="101" t="n"/>
      <c r="D439" s="101" t="n"/>
      <c r="E439" s="101" t="n"/>
      <c r="F439" s="4" t="inlineStr">
        <is>
          <t>EFECTIVO</t>
        </is>
      </c>
      <c r="G439" s="4" t="inlineStr">
        <is>
          <t>CHEQUE</t>
        </is>
      </c>
      <c r="H439" s="4" t="inlineStr">
        <is>
          <t>TRANSFERENCIA</t>
        </is>
      </c>
      <c r="I439" s="101" t="n"/>
      <c r="J439" s="101" t="n"/>
    </row>
    <row r="440">
      <c r="A440" s="5" t="inlineStr">
        <is>
          <t>CCAJ-LP01/55/23</t>
        </is>
      </c>
      <c r="B440" s="6" t="n">
        <v>44961.58435285879</v>
      </c>
      <c r="C440" s="5" t="inlineStr">
        <is>
          <t>2936 JUAN CARLOS CAPCHA ORELLANA</t>
        </is>
      </c>
      <c r="D440" s="7" t="n"/>
      <c r="E440" s="8" t="n"/>
      <c r="F440" s="9" t="n">
        <v>3543.81</v>
      </c>
      <c r="I440" s="10" t="inlineStr">
        <is>
          <t>EFECTIVO</t>
        </is>
      </c>
      <c r="J440" s="5" t="inlineStr">
        <is>
          <t>2936 JUAN CARLOS CAPCHA ORELLANA</t>
        </is>
      </c>
    </row>
    <row r="441">
      <c r="A441" s="11" t="inlineStr">
        <is>
          <t>SAP</t>
        </is>
      </c>
      <c r="B441" s="3" t="n"/>
      <c r="C441" s="3" t="n"/>
      <c r="D441" s="7" t="n"/>
      <c r="E441" s="8" t="n"/>
      <c r="H441" s="9" t="n"/>
      <c r="I441" s="10" t="n"/>
      <c r="J441" s="5" t="n"/>
    </row>
    <row r="442" ht="15.75" customHeight="1">
      <c r="A442" s="13" t="inlineStr">
        <is>
          <t>FECHA</t>
        </is>
      </c>
      <c r="B442" s="13" t="inlineStr">
        <is>
          <t>CIERRE DE CAJA</t>
        </is>
      </c>
      <c r="C442" s="13" t="inlineStr">
        <is>
          <t>IMPORTE</t>
        </is>
      </c>
      <c r="D442" s="69" t="n">
        <v>112728612</v>
      </c>
      <c r="E442" s="14" t="n">
        <v>112728961</v>
      </c>
      <c r="H442" s="9" t="n"/>
      <c r="I442" s="10" t="n"/>
      <c r="J442" s="5" t="n"/>
    </row>
    <row r="443">
      <c r="A443" s="5" t="n"/>
      <c r="B443" s="6" t="n"/>
      <c r="C443" s="5" t="n"/>
      <c r="D443" s="81" t="inlineStr">
        <is>
          <t>BOOT</t>
        </is>
      </c>
      <c r="E443" s="8" t="n"/>
      <c r="H443" s="9" t="n"/>
      <c r="I443" s="10" t="n"/>
      <c r="J443" s="5" t="n"/>
    </row>
    <row r="444">
      <c r="A444" s="5" t="n"/>
      <c r="B444" s="6" t="n"/>
      <c r="C444" s="5" t="n"/>
      <c r="D444" s="7" t="n"/>
      <c r="E444" s="8" t="n"/>
      <c r="H444" s="9" t="n"/>
      <c r="I444" s="10" t="n"/>
      <c r="J444" s="5" t="n"/>
    </row>
    <row r="445">
      <c r="A445" s="5" t="inlineStr">
        <is>
          <t>CCAJ-LP01/56/23</t>
        </is>
      </c>
      <c r="B445" s="6" t="n">
        <v>44961.58529578704</v>
      </c>
      <c r="C445" s="5" t="inlineStr">
        <is>
          <t xml:space="preserve">3825 ABEL URBANO ALARCON </t>
        </is>
      </c>
      <c r="D445" s="7" t="n"/>
      <c r="E445" s="8" t="n"/>
      <c r="F445" s="9" t="n">
        <v>520.35</v>
      </c>
      <c r="I445" s="10" t="inlineStr">
        <is>
          <t>EFECTIVO</t>
        </is>
      </c>
      <c r="J445" s="5" t="inlineStr">
        <is>
          <t>3825 ABEL URBANO ALARCON ARROYO</t>
        </is>
      </c>
    </row>
    <row r="446">
      <c r="A446" s="11" t="inlineStr">
        <is>
          <t>SAP</t>
        </is>
      </c>
      <c r="B446" s="3" t="n"/>
      <c r="C446" s="3" t="n"/>
      <c r="D446" s="7" t="n"/>
      <c r="E446" s="8" t="n"/>
      <c r="H446" s="9" t="n"/>
      <c r="I446" s="10" t="n"/>
      <c r="J446" s="5" t="n"/>
    </row>
    <row r="447" ht="15.75" customHeight="1">
      <c r="A447" s="13" t="inlineStr">
        <is>
          <t>FECHA</t>
        </is>
      </c>
      <c r="B447" s="13" t="inlineStr">
        <is>
          <t>CIERRE DE CAJA</t>
        </is>
      </c>
      <c r="C447" s="13" t="inlineStr">
        <is>
          <t>IMPORTE</t>
        </is>
      </c>
      <c r="D447" s="69" t="n">
        <v>112728613</v>
      </c>
      <c r="E447" s="14" t="n">
        <v>112728962</v>
      </c>
      <c r="H447" s="9" t="n"/>
      <c r="I447" s="10" t="n"/>
      <c r="J447" s="5" t="n"/>
    </row>
    <row r="448">
      <c r="D448" s="81" t="inlineStr">
        <is>
          <t>BOOT</t>
        </is>
      </c>
    </row>
    <row r="450">
      <c r="A450" s="1" t="inlineStr">
        <is>
          <t>Cierre Caja</t>
        </is>
      </c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3" t="inlineStr">
        <is>
          <t>Del 06/02/2023</t>
        </is>
      </c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98" t="inlineStr">
        <is>
          <t>Cierre Caja</t>
        </is>
      </c>
      <c r="B452" s="98" t="inlineStr">
        <is>
          <t>Fecha</t>
        </is>
      </c>
      <c r="C452" s="98" t="inlineStr">
        <is>
          <t>Cajero</t>
        </is>
      </c>
      <c r="D452" s="98" t="inlineStr">
        <is>
          <t>Nro Voucher</t>
        </is>
      </c>
      <c r="E452" s="98" t="inlineStr">
        <is>
          <t>Nro Cuenta</t>
        </is>
      </c>
      <c r="F452" s="98" t="inlineStr">
        <is>
          <t>Tipo Ingreso</t>
        </is>
      </c>
      <c r="G452" s="99" t="n"/>
      <c r="H452" s="100" t="n"/>
      <c r="I452" s="98" t="inlineStr">
        <is>
          <t>TIPO DE INGRESO</t>
        </is>
      </c>
      <c r="J452" s="98" t="inlineStr">
        <is>
          <t>Cobrador</t>
        </is>
      </c>
    </row>
    <row r="453">
      <c r="A453" s="101" t="n"/>
      <c r="B453" s="101" t="n"/>
      <c r="C453" s="101" t="n"/>
      <c r="D453" s="101" t="n"/>
      <c r="E453" s="101" t="n"/>
      <c r="F453" s="4" t="inlineStr">
        <is>
          <t>EFECTIVO</t>
        </is>
      </c>
      <c r="G453" s="4" t="inlineStr">
        <is>
          <t>CHEQUE</t>
        </is>
      </c>
      <c r="H453" s="4" t="inlineStr">
        <is>
          <t>TRANSFERENCIA</t>
        </is>
      </c>
      <c r="I453" s="101" t="n"/>
      <c r="J453" s="101" t="n"/>
    </row>
    <row r="454">
      <c r="A454" s="5" t="inlineStr">
        <is>
          <t>CCAJ-LP01/57/23</t>
        </is>
      </c>
      <c r="B454" s="6" t="n">
        <v>44963.7924896412</v>
      </c>
      <c r="C454" s="5" t="inlineStr">
        <is>
          <t>3825 ABEL URBANO ALARCON ARROYO</t>
        </is>
      </c>
      <c r="D454" s="7" t="n"/>
      <c r="E454" s="8" t="n"/>
      <c r="F454" s="9" t="n">
        <v>3321.39</v>
      </c>
      <c r="I454" s="10" t="inlineStr">
        <is>
          <t>EFECTIVO</t>
        </is>
      </c>
      <c r="J454" s="5" t="inlineStr">
        <is>
          <t>3825 ABEL URBANO ALARCON ARROYO</t>
        </is>
      </c>
    </row>
    <row r="455">
      <c r="A455" s="11" t="inlineStr">
        <is>
          <t>SAP</t>
        </is>
      </c>
      <c r="B455" s="3" t="n"/>
      <c r="C455" s="3" t="n"/>
      <c r="D455" s="7" t="n"/>
      <c r="E455" s="8" t="n"/>
      <c r="H455" s="9" t="n"/>
      <c r="I455" s="10" t="n"/>
      <c r="J455" s="5" t="n"/>
    </row>
    <row r="456">
      <c r="A456" s="13" t="inlineStr">
        <is>
          <t>FECHA</t>
        </is>
      </c>
      <c r="B456" s="13" t="inlineStr">
        <is>
          <t>CIERRE DE CAJA</t>
        </is>
      </c>
      <c r="C456" s="13" t="inlineStr">
        <is>
          <t>IMPORTE</t>
        </is>
      </c>
      <c r="D456" s="7" t="n"/>
      <c r="E456" s="8" t="n"/>
      <c r="H456" s="9" t="n"/>
      <c r="I456" s="10" t="n"/>
      <c r="J456" s="5" t="n"/>
    </row>
    <row r="457">
      <c r="A457" s="5" t="n"/>
      <c r="B457" s="6" t="n"/>
      <c r="C457" s="5" t="n"/>
      <c r="D457" s="7" t="n"/>
      <c r="E457" s="8" t="n"/>
      <c r="H457" s="9" t="n"/>
      <c r="I457" s="10" t="n"/>
      <c r="J457" s="5" t="n"/>
    </row>
    <row r="458">
      <c r="A458" s="5" t="n"/>
      <c r="B458" s="6" t="n"/>
      <c r="C458" s="5" t="n"/>
      <c r="D458" s="7" t="n"/>
      <c r="E458" s="8" t="n"/>
      <c r="H458" s="9" t="n"/>
      <c r="I458" s="10" t="n"/>
      <c r="J458" s="5" t="n"/>
    </row>
    <row r="459">
      <c r="A459" s="5" t="inlineStr">
        <is>
          <t>CCAJ-LP01/58/23</t>
        </is>
      </c>
      <c r="B459" s="6" t="n">
        <v>44963.79308641204</v>
      </c>
      <c r="C459" s="5" t="inlineStr">
        <is>
          <t>2936 JUAN CARLOS CAPCHA ORELLANA</t>
        </is>
      </c>
      <c r="D459" s="7" t="n"/>
      <c r="E459" s="8" t="n"/>
      <c r="F459" s="9" t="n">
        <v>5953.05</v>
      </c>
      <c r="I459" s="10" t="inlineStr">
        <is>
          <t>EFECTIVO</t>
        </is>
      </c>
      <c r="J459" s="5" t="inlineStr">
        <is>
          <t>2936 JUAN CARLOS CAPCHA ORELLANA</t>
        </is>
      </c>
    </row>
    <row r="460">
      <c r="A460" s="5" t="inlineStr">
        <is>
          <t>CCAJ-LP01/58/23</t>
        </is>
      </c>
      <c r="B460" s="6" t="n">
        <v>44963.79308641204</v>
      </c>
      <c r="C460" s="5" t="inlineStr">
        <is>
          <t>2936 JUAN CARLOS CAPCHA ORELLANA</t>
        </is>
      </c>
      <c r="D460" s="7" t="n"/>
      <c r="E460" s="8" t="n"/>
      <c r="H460" s="9" t="n">
        <v>205.97</v>
      </c>
      <c r="I460" s="5" t="inlineStr">
        <is>
          <t>TARJETA DE DÉBITO/CRÉDITO</t>
        </is>
      </c>
      <c r="J460" s="5" t="inlineStr">
        <is>
          <t>2936 JUAN CARLOS CAPCHA ORELLANA</t>
        </is>
      </c>
    </row>
    <row r="461">
      <c r="A461" s="11" t="inlineStr">
        <is>
          <t>SAP</t>
        </is>
      </c>
      <c r="B461" s="3" t="n"/>
      <c r="C461" s="3" t="n"/>
      <c r="D461" s="7" t="n"/>
      <c r="E461" s="8" t="n"/>
      <c r="H461" s="9" t="n"/>
      <c r="I461" s="10" t="n"/>
      <c r="J461" s="5" t="n"/>
    </row>
    <row r="462">
      <c r="A462" s="13" t="inlineStr">
        <is>
          <t>FECHA</t>
        </is>
      </c>
      <c r="B462" s="13" t="inlineStr">
        <is>
          <t>CIERRE DE CAJA</t>
        </is>
      </c>
      <c r="C462" s="13" t="inlineStr">
        <is>
          <t>IMPORTE</t>
        </is>
      </c>
      <c r="D462" s="7" t="n"/>
      <c r="E462" s="8" t="n"/>
      <c r="H462" s="9" t="n"/>
      <c r="I462" s="10" t="n"/>
      <c r="J462" s="5" t="n"/>
    </row>
  </sheetData>
  <mergeCells count="256">
    <mergeCell ref="I438:I439"/>
    <mergeCell ref="J438:J439"/>
    <mergeCell ref="A438:A439"/>
    <mergeCell ref="B438:B439"/>
    <mergeCell ref="C438:C439"/>
    <mergeCell ref="D438:D439"/>
    <mergeCell ref="E438:E439"/>
    <mergeCell ref="F438:H438"/>
    <mergeCell ref="I424:I425"/>
    <mergeCell ref="J424:J425"/>
    <mergeCell ref="A424:A425"/>
    <mergeCell ref="B424:B425"/>
    <mergeCell ref="C424:C425"/>
    <mergeCell ref="D424:D425"/>
    <mergeCell ref="E424:E425"/>
    <mergeCell ref="F424:H424"/>
    <mergeCell ref="A362:A363"/>
    <mergeCell ref="B362:B363"/>
    <mergeCell ref="C362:C363"/>
    <mergeCell ref="D362:D363"/>
    <mergeCell ref="E362:E363"/>
    <mergeCell ref="F362:H362"/>
    <mergeCell ref="I362:I363"/>
    <mergeCell ref="J362:J363"/>
    <mergeCell ref="A394:A395"/>
    <mergeCell ref="B394:B395"/>
    <mergeCell ref="C394:C395"/>
    <mergeCell ref="D394:D395"/>
    <mergeCell ref="E394:E395"/>
    <mergeCell ref="F394:H394"/>
    <mergeCell ref="I394:I395"/>
    <mergeCell ref="J394:J395"/>
    <mergeCell ref="I332:I333"/>
    <mergeCell ref="J332:J333"/>
    <mergeCell ref="A347:A348"/>
    <mergeCell ref="B347:B348"/>
    <mergeCell ref="C347:C348"/>
    <mergeCell ref="D347:D348"/>
    <mergeCell ref="E347:E348"/>
    <mergeCell ref="F347:H347"/>
    <mergeCell ref="I347:I348"/>
    <mergeCell ref="J347:J348"/>
    <mergeCell ref="A332:A333"/>
    <mergeCell ref="B332:B333"/>
    <mergeCell ref="C332:C333"/>
    <mergeCell ref="D332:D333"/>
    <mergeCell ref="E332:E333"/>
    <mergeCell ref="F332:H332"/>
    <mergeCell ref="I248:I249"/>
    <mergeCell ref="J248:J249"/>
    <mergeCell ref="A248:A249"/>
    <mergeCell ref="B248:B249"/>
    <mergeCell ref="C248:C249"/>
    <mergeCell ref="D248:D249"/>
    <mergeCell ref="E248:E249"/>
    <mergeCell ref="F248:H248"/>
    <mergeCell ref="A278:A279"/>
    <mergeCell ref="B278:B279"/>
    <mergeCell ref="C278:C279"/>
    <mergeCell ref="D278:D279"/>
    <mergeCell ref="E278:E279"/>
    <mergeCell ref="F278:H278"/>
    <mergeCell ref="I278:I279"/>
    <mergeCell ref="J278:J279"/>
    <mergeCell ref="I263:I264"/>
    <mergeCell ref="J263:J264"/>
    <mergeCell ref="A263:A264"/>
    <mergeCell ref="B263:B264"/>
    <mergeCell ref="C263:C264"/>
    <mergeCell ref="D263:D264"/>
    <mergeCell ref="E263:E264"/>
    <mergeCell ref="F263:H263"/>
    <mergeCell ref="F130:H130"/>
    <mergeCell ref="I130:I131"/>
    <mergeCell ref="J130:J131"/>
    <mergeCell ref="A130:A131"/>
    <mergeCell ref="B130:B131"/>
    <mergeCell ref="C130:C131"/>
    <mergeCell ref="D130:D131"/>
    <mergeCell ref="E130:E131"/>
    <mergeCell ref="A189:A190"/>
    <mergeCell ref="B189:B190"/>
    <mergeCell ref="C189:C190"/>
    <mergeCell ref="D189:D190"/>
    <mergeCell ref="E189:E190"/>
    <mergeCell ref="F189:H189"/>
    <mergeCell ref="I189:I190"/>
    <mergeCell ref="J189:J190"/>
    <mergeCell ref="F145:H145"/>
    <mergeCell ref="I145:I146"/>
    <mergeCell ref="J145:J146"/>
    <mergeCell ref="A145:A146"/>
    <mergeCell ref="B145:B146"/>
    <mergeCell ref="C145:C146"/>
    <mergeCell ref="D145:D146"/>
    <mergeCell ref="E145:E146"/>
    <mergeCell ref="I3:I4"/>
    <mergeCell ref="J3:J4"/>
    <mergeCell ref="A26:A27"/>
    <mergeCell ref="B26:B27"/>
    <mergeCell ref="C26:C27"/>
    <mergeCell ref="D26:D27"/>
    <mergeCell ref="E26:E27"/>
    <mergeCell ref="F26:H26"/>
    <mergeCell ref="I26:I27"/>
    <mergeCell ref="J26:J27"/>
    <mergeCell ref="A3:A4"/>
    <mergeCell ref="B3:B4"/>
    <mergeCell ref="C3:C4"/>
    <mergeCell ref="D3:D4"/>
    <mergeCell ref="E3:E4"/>
    <mergeCell ref="F3:H3"/>
    <mergeCell ref="F56:H56"/>
    <mergeCell ref="I56:I57"/>
    <mergeCell ref="J56:J57"/>
    <mergeCell ref="A56:A57"/>
    <mergeCell ref="B56:B57"/>
    <mergeCell ref="C56:C57"/>
    <mergeCell ref="D56:D57"/>
    <mergeCell ref="E56:E57"/>
    <mergeCell ref="I17:I18"/>
    <mergeCell ref="J17:J18"/>
    <mergeCell ref="A17:A18"/>
    <mergeCell ref="B17:B18"/>
    <mergeCell ref="C17:C18"/>
    <mergeCell ref="D17:D18"/>
    <mergeCell ref="E17:E18"/>
    <mergeCell ref="F17:H17"/>
    <mergeCell ref="F41:H41"/>
    <mergeCell ref="I41:I42"/>
    <mergeCell ref="J41:J42"/>
    <mergeCell ref="A41:A42"/>
    <mergeCell ref="B41:B42"/>
    <mergeCell ref="C41:C42"/>
    <mergeCell ref="D41:D42"/>
    <mergeCell ref="E41:E42"/>
    <mergeCell ref="F86:H86"/>
    <mergeCell ref="I86:I87"/>
    <mergeCell ref="J86:J87"/>
    <mergeCell ref="A71:A72"/>
    <mergeCell ref="B71:B72"/>
    <mergeCell ref="C71:C72"/>
    <mergeCell ref="D71:D72"/>
    <mergeCell ref="E71:E72"/>
    <mergeCell ref="F71:H71"/>
    <mergeCell ref="I71:I72"/>
    <mergeCell ref="J71:J72"/>
    <mergeCell ref="A86:A87"/>
    <mergeCell ref="B86:B87"/>
    <mergeCell ref="C86:C87"/>
    <mergeCell ref="D86:D87"/>
    <mergeCell ref="E86:E87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J115:J116"/>
    <mergeCell ref="A115:A116"/>
    <mergeCell ref="B115:B116"/>
    <mergeCell ref="C115:C116"/>
    <mergeCell ref="D115:D116"/>
    <mergeCell ref="E115:E116"/>
    <mergeCell ref="F115:H115"/>
    <mergeCell ref="I115:I116"/>
    <mergeCell ref="A218:A219"/>
    <mergeCell ref="B218:B219"/>
    <mergeCell ref="C218:C219"/>
    <mergeCell ref="D218:D219"/>
    <mergeCell ref="E218:E219"/>
    <mergeCell ref="F218:H218"/>
    <mergeCell ref="I218:I219"/>
    <mergeCell ref="J218:J219"/>
    <mergeCell ref="I160:I161"/>
    <mergeCell ref="J160:J161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0:A161"/>
    <mergeCell ref="B160:B161"/>
    <mergeCell ref="C160:C161"/>
    <mergeCell ref="D160:D161"/>
    <mergeCell ref="E160:E161"/>
    <mergeCell ref="F160:H160"/>
    <mergeCell ref="A287:A288"/>
    <mergeCell ref="B287:B288"/>
    <mergeCell ref="C287:C288"/>
    <mergeCell ref="D287:D288"/>
    <mergeCell ref="E287:E288"/>
    <mergeCell ref="F287:H287"/>
    <mergeCell ref="I287:I288"/>
    <mergeCell ref="J287:J288"/>
    <mergeCell ref="A203:A204"/>
    <mergeCell ref="B203:B204"/>
    <mergeCell ref="C203:C204"/>
    <mergeCell ref="D203:D204"/>
    <mergeCell ref="E203:E204"/>
    <mergeCell ref="F203:H203"/>
    <mergeCell ref="I203:I204"/>
    <mergeCell ref="J203:J204"/>
    <mergeCell ref="A233:A234"/>
    <mergeCell ref="B233:B234"/>
    <mergeCell ref="C233:C234"/>
    <mergeCell ref="D233:D234"/>
    <mergeCell ref="E233:E234"/>
    <mergeCell ref="F233:H233"/>
    <mergeCell ref="I233:I234"/>
    <mergeCell ref="J233:J234"/>
    <mergeCell ref="A302:A303"/>
    <mergeCell ref="B302:B303"/>
    <mergeCell ref="C302:C303"/>
    <mergeCell ref="D302:D303"/>
    <mergeCell ref="E302:E303"/>
    <mergeCell ref="F302:H302"/>
    <mergeCell ref="I302:I303"/>
    <mergeCell ref="J302:J303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452:A453"/>
    <mergeCell ref="B452:B453"/>
    <mergeCell ref="C452:C453"/>
    <mergeCell ref="D452:D453"/>
    <mergeCell ref="E452:E453"/>
    <mergeCell ref="F452:H452"/>
    <mergeCell ref="I452:I453"/>
    <mergeCell ref="J452:J453"/>
    <mergeCell ref="A379:A380"/>
    <mergeCell ref="B379:B380"/>
    <mergeCell ref="C379:C380"/>
    <mergeCell ref="D379:D380"/>
    <mergeCell ref="E379:E380"/>
    <mergeCell ref="F379:H379"/>
    <mergeCell ref="I379:I380"/>
    <mergeCell ref="J379:J380"/>
    <mergeCell ref="I409:I410"/>
    <mergeCell ref="J409:J410"/>
    <mergeCell ref="A409:A410"/>
    <mergeCell ref="B409:B410"/>
    <mergeCell ref="C409:C410"/>
    <mergeCell ref="D409:D410"/>
    <mergeCell ref="E409:E410"/>
    <mergeCell ref="F409:H409"/>
  </mergeCells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22"/>
  <sheetViews>
    <sheetView topLeftCell="A310" workbookViewId="0">
      <selection activeCell="E312" sqref="E312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9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CCAJ-LP07/301/22</t>
        </is>
      </c>
      <c r="B5" s="6" t="n">
        <v>44926.62994145833</v>
      </c>
      <c r="C5" s="5" t="inlineStr">
        <is>
          <t>312 JHONNY IGNACIO FLORES LOPEZ</t>
        </is>
      </c>
      <c r="D5" s="7" t="n"/>
      <c r="E5" s="8" t="n"/>
      <c r="F5" s="9" t="n">
        <v>4289.1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CCAJ-LP07/301/22</t>
        </is>
      </c>
      <c r="B6" s="6" t="n">
        <v>44926.62994145833</v>
      </c>
      <c r="C6" s="5" t="inlineStr">
        <is>
          <t>312 JHONNY IGNACIO FLORES LOPEZ</t>
        </is>
      </c>
      <c r="D6" s="7" t="n"/>
      <c r="E6" s="8" t="n"/>
      <c r="H6" s="9" t="n">
        <v>180.1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112517523</v>
      </c>
      <c r="E8" s="14" t="n">
        <v>112517659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8" t="inlineStr">
        <is>
          <t>Cierre Caja</t>
        </is>
      </c>
      <c r="B13" s="98" t="inlineStr">
        <is>
          <t>Fecha</t>
        </is>
      </c>
      <c r="C13" s="98" t="inlineStr">
        <is>
          <t>Cajero</t>
        </is>
      </c>
      <c r="D13" s="98" t="inlineStr">
        <is>
          <t>Nro Voucher</t>
        </is>
      </c>
      <c r="E13" s="98" t="inlineStr">
        <is>
          <t>Nro Cuenta</t>
        </is>
      </c>
      <c r="F13" s="98" t="inlineStr">
        <is>
          <t>Tipo Ingreso</t>
        </is>
      </c>
      <c r="G13" s="99" t="n"/>
      <c r="H13" s="100" t="n"/>
      <c r="I13" s="98" t="inlineStr">
        <is>
          <t>TIPO DE INGRESO</t>
        </is>
      </c>
      <c r="J13" s="98" t="inlineStr">
        <is>
          <t>Cobrador</t>
        </is>
      </c>
    </row>
    <row r="14">
      <c r="A14" s="101" t="n"/>
      <c r="B14" s="101" t="n"/>
      <c r="C14" s="101" t="n"/>
      <c r="D14" s="101" t="n"/>
      <c r="E14" s="101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101" t="n"/>
      <c r="J14" s="101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5" t="inlineStr">
        <is>
          <t>CCAJ-LP07/1/23</t>
        </is>
      </c>
      <c r="B24" s="6" t="n">
        <v>44929.79254664352</v>
      </c>
      <c r="C24" s="5" t="inlineStr">
        <is>
          <t>312 JHONNY IGNACIO FLORES LOPEZ</t>
        </is>
      </c>
      <c r="D24" s="7" t="n"/>
      <c r="E24" s="8" t="n"/>
      <c r="F24" s="9" t="n">
        <v>5296.47</v>
      </c>
      <c r="I24" s="10" t="inlineStr">
        <is>
          <t>EFECTIVO</t>
        </is>
      </c>
      <c r="J24" s="5" t="inlineStr">
        <is>
          <t>312 JHONNY IGNACIO FLORES LOPEZ</t>
        </is>
      </c>
    </row>
    <row r="25">
      <c r="A25" s="5" t="inlineStr">
        <is>
          <t>CCAJ-LP07/1/23</t>
        </is>
      </c>
      <c r="B25" s="6" t="n">
        <v>44929.79254664352</v>
      </c>
      <c r="C25" s="5" t="inlineStr">
        <is>
          <t>312 JHONNY IGNACIO FLORES LOPEZ</t>
        </is>
      </c>
      <c r="D25" s="7" t="n"/>
      <c r="E25" s="8" t="n"/>
      <c r="H25" s="9" t="n">
        <v>253.25</v>
      </c>
      <c r="I25" s="5" t="inlineStr">
        <is>
          <t>TARJETA DE DÉBITO/CRÉDITO</t>
        </is>
      </c>
      <c r="J25" s="5" t="inlineStr">
        <is>
          <t>312 JHONNY IGNACIO FLORES LOPEZ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112518872</v>
      </c>
      <c r="E27" s="14" t="n">
        <v>112519100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8" t="inlineStr">
        <is>
          <t>Cierre Caja</t>
        </is>
      </c>
      <c r="B32" s="98" t="inlineStr">
        <is>
          <t>Fecha</t>
        </is>
      </c>
      <c r="C32" s="98" t="inlineStr">
        <is>
          <t>Cajero</t>
        </is>
      </c>
      <c r="D32" s="98" t="inlineStr">
        <is>
          <t>Nro Voucher</t>
        </is>
      </c>
      <c r="E32" s="98" t="inlineStr">
        <is>
          <t>Nro Cuenta</t>
        </is>
      </c>
      <c r="F32" s="98" t="inlineStr">
        <is>
          <t>Tipo Ingreso</t>
        </is>
      </c>
      <c r="G32" s="99" t="n"/>
      <c r="H32" s="100" t="n"/>
      <c r="I32" s="98" t="inlineStr">
        <is>
          <t>TIPO DE INGRESO</t>
        </is>
      </c>
      <c r="J32" s="98" t="inlineStr">
        <is>
          <t>Cobrador</t>
        </is>
      </c>
    </row>
    <row r="33">
      <c r="A33" s="101" t="n"/>
      <c r="B33" s="101" t="n"/>
      <c r="C33" s="101" t="n"/>
      <c r="D33" s="101" t="n"/>
      <c r="E33" s="101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101" t="n"/>
      <c r="J33" s="101" t="n"/>
    </row>
    <row r="34">
      <c r="A34" s="5" t="inlineStr">
        <is>
          <t>CCAJ-LP07/2/23</t>
        </is>
      </c>
      <c r="B34" s="6" t="n">
        <v>44930.79694293981</v>
      </c>
      <c r="C34" s="5" t="inlineStr">
        <is>
          <t>312 JHONNY IGNACIO FLORES LOPEZ</t>
        </is>
      </c>
      <c r="D34" s="7" t="n"/>
      <c r="E34" s="8" t="n"/>
      <c r="F34" s="9" t="n">
        <v>10903.47</v>
      </c>
      <c r="I34" s="10" t="inlineStr">
        <is>
          <t>EFECTIVO</t>
        </is>
      </c>
      <c r="J34" s="5" t="inlineStr">
        <is>
          <t>312 JHONNY IGNACIO FLORES LOPEZ</t>
        </is>
      </c>
    </row>
    <row r="35">
      <c r="A35" s="5" t="inlineStr">
        <is>
          <t>CCAJ-LP07/2/23</t>
        </is>
      </c>
      <c r="B35" s="6" t="n">
        <v>44930.79694293981</v>
      </c>
      <c r="C35" s="5" t="inlineStr">
        <is>
          <t>312 JHONNY IGNACIO FLORES LOPEZ</t>
        </is>
      </c>
      <c r="D35" s="7" t="n"/>
      <c r="E35" s="8" t="n"/>
      <c r="H35" s="9" t="n">
        <v>591.38</v>
      </c>
      <c r="I35" s="5" t="inlineStr">
        <is>
          <t>TARJETA DE DÉBITO/CRÉDITO</t>
        </is>
      </c>
      <c r="J35" s="5" t="inlineStr">
        <is>
          <t>312 JHONNY IGNACIO FLORES LOPEZ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112521174</v>
      </c>
      <c r="E37" s="14" t="n">
        <v>112521343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8" t="inlineStr">
        <is>
          <t>Cierre Caja</t>
        </is>
      </c>
      <c r="B42" s="98" t="inlineStr">
        <is>
          <t>Fecha</t>
        </is>
      </c>
      <c r="C42" s="98" t="inlineStr">
        <is>
          <t>Cajero</t>
        </is>
      </c>
      <c r="D42" s="98" t="inlineStr">
        <is>
          <t>Nro Voucher</t>
        </is>
      </c>
      <c r="E42" s="98" t="inlineStr">
        <is>
          <t>Nro Cuenta</t>
        </is>
      </c>
      <c r="F42" s="98" t="inlineStr">
        <is>
          <t>Tipo Ingreso</t>
        </is>
      </c>
      <c r="G42" s="99" t="n"/>
      <c r="H42" s="100" t="n"/>
      <c r="I42" s="98" t="inlineStr">
        <is>
          <t>TIPO DE INGRESO</t>
        </is>
      </c>
      <c r="J42" s="98" t="inlineStr">
        <is>
          <t>Cobrador</t>
        </is>
      </c>
    </row>
    <row r="43">
      <c r="A43" s="101" t="n"/>
      <c r="B43" s="101" t="n"/>
      <c r="C43" s="101" t="n"/>
      <c r="D43" s="101" t="n"/>
      <c r="E43" s="101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101" t="n"/>
      <c r="J43" s="101" t="n"/>
    </row>
    <row r="44">
      <c r="A44" s="5" t="inlineStr">
        <is>
          <t>CCAJ-LP07/3/23</t>
        </is>
      </c>
      <c r="B44" s="6" t="n">
        <v>44931.79700980324</v>
      </c>
      <c r="C44" s="5" t="inlineStr">
        <is>
          <t>312 JHONNY IGNACIO FLORES LOPEZ</t>
        </is>
      </c>
      <c r="D44" s="7" t="n"/>
      <c r="E44" s="8" t="n"/>
      <c r="F44" s="9" t="n">
        <v>7792.17</v>
      </c>
      <c r="I44" s="10" t="inlineStr">
        <is>
          <t>EFECTIVO</t>
        </is>
      </c>
      <c r="J44" s="5" t="inlineStr">
        <is>
          <t>312 JHONNY IGNACIO FLORES LOPEZ</t>
        </is>
      </c>
    </row>
    <row r="45">
      <c r="A45" s="5" t="inlineStr">
        <is>
          <t>CCAJ-LP07/3/23</t>
        </is>
      </c>
      <c r="B45" s="6" t="n">
        <v>44931.79700980324</v>
      </c>
      <c r="C45" s="5" t="inlineStr">
        <is>
          <t>312 JHONNY IGNACIO FLORES LOPEZ</t>
        </is>
      </c>
      <c r="D45" s="7" t="n"/>
      <c r="E45" s="8" t="n"/>
      <c r="H45" s="9" t="n">
        <v>393.38</v>
      </c>
      <c r="I45" s="5" t="inlineStr">
        <is>
          <t>TARJETA DE DÉBITO/CRÉDITO</t>
        </is>
      </c>
      <c r="J45" s="5" t="inlineStr">
        <is>
          <t>312 JHONNY IGNACIO FLORES LOPEZ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112535874</v>
      </c>
      <c r="E47" s="14" t="n">
        <v>112556914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98" t="inlineStr">
        <is>
          <t>Cierre Caja</t>
        </is>
      </c>
      <c r="B52" s="98" t="inlineStr">
        <is>
          <t>Fecha</t>
        </is>
      </c>
      <c r="C52" s="98" t="inlineStr">
        <is>
          <t>Cajero</t>
        </is>
      </c>
      <c r="D52" s="98" t="inlineStr">
        <is>
          <t>Nro Voucher</t>
        </is>
      </c>
      <c r="E52" s="98" t="inlineStr">
        <is>
          <t>Nro Cuenta</t>
        </is>
      </c>
      <c r="F52" s="98" t="inlineStr">
        <is>
          <t>Tipo Ingreso</t>
        </is>
      </c>
      <c r="G52" s="99" t="n"/>
      <c r="H52" s="100" t="n"/>
      <c r="I52" s="98" t="inlineStr">
        <is>
          <t>TIPO DE INGRESO</t>
        </is>
      </c>
      <c r="J52" s="98" t="inlineStr">
        <is>
          <t>Cobrador</t>
        </is>
      </c>
    </row>
    <row r="53">
      <c r="A53" s="101" t="n"/>
      <c r="B53" s="101" t="n"/>
      <c r="C53" s="101" t="n"/>
      <c r="D53" s="101" t="n"/>
      <c r="E53" s="101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101" t="n"/>
      <c r="J53" s="101" t="n"/>
    </row>
    <row r="54">
      <c r="A54" s="5" t="inlineStr">
        <is>
          <t>CCAJ-LP07/4/23</t>
        </is>
      </c>
      <c r="B54" s="6" t="n">
        <v>44932.79558741898</v>
      </c>
      <c r="C54" s="5" t="inlineStr">
        <is>
          <t>312 JHONNY IGNACIO FLORES LOPEZ</t>
        </is>
      </c>
      <c r="D54" s="7" t="n"/>
      <c r="E54" s="8" t="n"/>
      <c r="F54" s="9" t="n">
        <v>13782.03</v>
      </c>
      <c r="I54" s="10" t="inlineStr">
        <is>
          <t>EFECTIVO</t>
        </is>
      </c>
      <c r="J54" s="5" t="inlineStr">
        <is>
          <t>312 JHONNY IGNACIO FLORES LOPEZ</t>
        </is>
      </c>
    </row>
    <row r="55">
      <c r="A55" s="5" t="inlineStr">
        <is>
          <t>CCAJ-LP07/4/23</t>
        </is>
      </c>
      <c r="B55" s="6" t="n">
        <v>44932.79558741898</v>
      </c>
      <c r="C55" s="5" t="inlineStr">
        <is>
          <t>312 JHONNY IGNACIO FLORES LOPEZ</t>
        </is>
      </c>
      <c r="D55" s="7" t="n"/>
      <c r="E55" s="8" t="n"/>
      <c r="H55" s="9" t="n">
        <v>469.88</v>
      </c>
      <c r="I55" s="5" t="inlineStr">
        <is>
          <t>TARJETA DE DÉBITO/CRÉDITO</t>
        </is>
      </c>
      <c r="J55" s="5" t="inlineStr">
        <is>
          <t>312 JHONNY IGNACIO FLORES LOPEZ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112536194</v>
      </c>
      <c r="E57" s="14" t="n">
        <v>112556915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98" t="inlineStr">
        <is>
          <t>Cierre Caja</t>
        </is>
      </c>
      <c r="B62" s="98" t="inlineStr">
        <is>
          <t>Fecha</t>
        </is>
      </c>
      <c r="C62" s="98" t="inlineStr">
        <is>
          <t>Cajero</t>
        </is>
      </c>
      <c r="D62" s="98" t="inlineStr">
        <is>
          <t>Nro Voucher</t>
        </is>
      </c>
      <c r="E62" s="98" t="inlineStr">
        <is>
          <t>Nro Cuenta</t>
        </is>
      </c>
      <c r="F62" s="98" t="inlineStr">
        <is>
          <t>Tipo Ingreso</t>
        </is>
      </c>
      <c r="G62" s="99" t="n"/>
      <c r="H62" s="100" t="n"/>
      <c r="I62" s="98" t="inlineStr">
        <is>
          <t>TIPO DE INGRESO</t>
        </is>
      </c>
      <c r="J62" s="98" t="inlineStr">
        <is>
          <t>Cobrador</t>
        </is>
      </c>
    </row>
    <row r="63">
      <c r="A63" s="101" t="n"/>
      <c r="B63" s="101" t="n"/>
      <c r="C63" s="101" t="n"/>
      <c r="D63" s="101" t="n"/>
      <c r="E63" s="101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101" t="n"/>
      <c r="J63" s="101" t="n"/>
    </row>
    <row r="64">
      <c r="A64" s="5" t="inlineStr">
        <is>
          <t>CCAJ-LP07/5/23</t>
        </is>
      </c>
      <c r="B64" s="6" t="n">
        <v>44933.5479634375</v>
      </c>
      <c r="C64" s="5" t="inlineStr">
        <is>
          <t>312 JHONNY IGNACIO FLORES LOPEZ</t>
        </is>
      </c>
      <c r="D64" s="7" t="n"/>
      <c r="E64" s="8" t="n"/>
      <c r="F64" s="9" t="n">
        <v>5665.11</v>
      </c>
      <c r="I64" s="10" t="inlineStr">
        <is>
          <t>EFECTIVO</t>
        </is>
      </c>
      <c r="J64" s="5" t="inlineStr">
        <is>
          <t>312 JHONNY IGNACIO FLORES LOPEZ</t>
        </is>
      </c>
    </row>
    <row r="65">
      <c r="A65" s="11" t="inlineStr">
        <is>
          <t>SAP</t>
        </is>
      </c>
      <c r="B65" s="3" t="n"/>
      <c r="C65" s="3" t="n"/>
      <c r="D65" s="7" t="n"/>
      <c r="E65" s="8" t="n"/>
      <c r="H65" s="9" t="n"/>
      <c r="I65" s="10" t="n"/>
      <c r="J65" s="5" t="n"/>
    </row>
    <row r="66" ht="15.75" customHeight="1">
      <c r="A66" s="13" t="inlineStr">
        <is>
          <t>FECHA</t>
        </is>
      </c>
      <c r="B66" s="13" t="inlineStr">
        <is>
          <t>CIERRE DE CAJA</t>
        </is>
      </c>
      <c r="C66" s="13" t="inlineStr">
        <is>
          <t>IMPORTE</t>
        </is>
      </c>
      <c r="D66" s="28" t="n">
        <v>112563510</v>
      </c>
      <c r="E66" s="14" t="n">
        <v>112563571</v>
      </c>
      <c r="H66" s="9" t="n"/>
      <c r="I66" s="10" t="n"/>
      <c r="J66" s="5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09/01/2022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98" t="inlineStr">
        <is>
          <t>Cierre Caja</t>
        </is>
      </c>
      <c r="B71" s="98" t="inlineStr">
        <is>
          <t>Fecha</t>
        </is>
      </c>
      <c r="C71" s="98" t="inlineStr">
        <is>
          <t>Cajero</t>
        </is>
      </c>
      <c r="D71" s="98" t="inlineStr">
        <is>
          <t>Nro Voucher</t>
        </is>
      </c>
      <c r="E71" s="98" t="inlineStr">
        <is>
          <t>Nro Cuenta</t>
        </is>
      </c>
      <c r="F71" s="98" t="inlineStr">
        <is>
          <t>Tipo Ingreso</t>
        </is>
      </c>
      <c r="G71" s="99" t="n"/>
      <c r="H71" s="100" t="n"/>
      <c r="I71" s="98" t="inlineStr">
        <is>
          <t>TIPO DE INGRESO</t>
        </is>
      </c>
      <c r="J71" s="98" t="inlineStr">
        <is>
          <t>Cobrador</t>
        </is>
      </c>
    </row>
    <row r="72">
      <c r="A72" s="101" t="n"/>
      <c r="B72" s="101" t="n"/>
      <c r="C72" s="101" t="n"/>
      <c r="D72" s="101" t="n"/>
      <c r="E72" s="101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101" t="n"/>
      <c r="J72" s="101" t="n"/>
    </row>
    <row r="73">
      <c r="A73" s="5" t="inlineStr">
        <is>
          <t>CCAJ-LP07/6/23</t>
        </is>
      </c>
      <c r="B73" s="6" t="n">
        <v>44935.79242703703</v>
      </c>
      <c r="C73" s="5" t="inlineStr">
        <is>
          <t>312 JHONNY IGNACIO FLORES LOPEZ</t>
        </is>
      </c>
      <c r="D73" s="7" t="n"/>
      <c r="E73" s="8" t="n"/>
      <c r="F73" s="9" t="n">
        <v>7694.74</v>
      </c>
      <c r="I73" s="10" t="inlineStr">
        <is>
          <t>EFECTIVO</t>
        </is>
      </c>
      <c r="J73" s="5" t="inlineStr">
        <is>
          <t>312 JHONNY IGNACIO FLORES LOPEZ</t>
        </is>
      </c>
    </row>
    <row r="74">
      <c r="A74" s="5" t="inlineStr">
        <is>
          <t>CCAJ-LP07/6/23</t>
        </is>
      </c>
      <c r="B74" s="6" t="n">
        <v>44935.79242703703</v>
      </c>
      <c r="C74" s="5" t="inlineStr">
        <is>
          <t>312 JHONNY IGNACIO FLORES LOPEZ</t>
        </is>
      </c>
      <c r="D74" s="7" t="n"/>
      <c r="E74" s="8" t="n"/>
      <c r="H74" s="9" t="n">
        <v>28.8</v>
      </c>
      <c r="I74" s="5" t="inlineStr">
        <is>
          <t>TARJETA DE DÉBITO/CRÉDITO</t>
        </is>
      </c>
      <c r="J74" s="5" t="inlineStr">
        <is>
          <t>312 JHONNY IGNACIO FLORES LOPEZ</t>
        </is>
      </c>
    </row>
    <row r="75">
      <c r="A75" s="11" t="inlineStr">
        <is>
          <t>SAP</t>
        </is>
      </c>
      <c r="B75" s="3" t="n"/>
      <c r="C75" s="3" t="n"/>
      <c r="D75" s="7" t="n"/>
      <c r="E75" s="8" t="n"/>
      <c r="H75" s="9" t="n"/>
      <c r="I75" s="10" t="n"/>
      <c r="J75" s="5" t="n"/>
    </row>
    <row r="76" ht="15.75" customHeight="1">
      <c r="A76" s="13" t="inlineStr">
        <is>
          <t>FECHA</t>
        </is>
      </c>
      <c r="B76" s="13" t="inlineStr">
        <is>
          <t>CIERRE DE CAJA</t>
        </is>
      </c>
      <c r="C76" s="13" t="inlineStr">
        <is>
          <t>IMPORTE</t>
        </is>
      </c>
      <c r="D76" s="28" t="n">
        <v>112569687</v>
      </c>
      <c r="E76" s="14" t="n">
        <v>112569848</v>
      </c>
      <c r="H76" s="9" t="n"/>
      <c r="I76" s="10" t="n"/>
      <c r="J76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10/01/2022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98" t="inlineStr">
        <is>
          <t>Cierre Caja</t>
        </is>
      </c>
      <c r="B81" s="98" t="inlineStr">
        <is>
          <t>Fecha</t>
        </is>
      </c>
      <c r="C81" s="98" t="inlineStr">
        <is>
          <t>Cajero</t>
        </is>
      </c>
      <c r="D81" s="98" t="inlineStr">
        <is>
          <t>Nro Voucher</t>
        </is>
      </c>
      <c r="E81" s="98" t="inlineStr">
        <is>
          <t>Nro Cuenta</t>
        </is>
      </c>
      <c r="F81" s="98" t="inlineStr">
        <is>
          <t>Tipo Ingreso</t>
        </is>
      </c>
      <c r="G81" s="99" t="n"/>
      <c r="H81" s="100" t="n"/>
      <c r="I81" s="98" t="inlineStr">
        <is>
          <t>TIPO DE INGRESO</t>
        </is>
      </c>
      <c r="J81" s="98" t="inlineStr">
        <is>
          <t>Cobrador</t>
        </is>
      </c>
    </row>
    <row r="82">
      <c r="A82" s="101" t="n"/>
      <c r="B82" s="101" t="n"/>
      <c r="C82" s="101" t="n"/>
      <c r="D82" s="101" t="n"/>
      <c r="E82" s="101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101" t="n"/>
      <c r="J82" s="101" t="n"/>
    </row>
    <row r="83">
      <c r="A83" s="5" t="inlineStr">
        <is>
          <t>CCAJ-LP07/7/23</t>
        </is>
      </c>
      <c r="B83" s="6" t="n">
        <v>44936.79687869213</v>
      </c>
      <c r="C83" s="5" t="inlineStr">
        <is>
          <t>312 JHONNY IGNACIO FLORES LOPEZ</t>
        </is>
      </c>
      <c r="D83" s="7" t="n"/>
      <c r="E83" s="8" t="n"/>
      <c r="F83" s="9" t="n">
        <v>9990.58</v>
      </c>
      <c r="I83" s="10" t="inlineStr">
        <is>
          <t>EFECTIVO</t>
        </is>
      </c>
      <c r="J83" s="5" t="inlineStr">
        <is>
          <t>312 JHONNY IGNACIO FLORES LOPEZ</t>
        </is>
      </c>
    </row>
    <row r="84">
      <c r="A84" s="5" t="inlineStr">
        <is>
          <t>CCAJ-LP07/7/23</t>
        </is>
      </c>
      <c r="B84" s="6" t="n">
        <v>44936.79687869213</v>
      </c>
      <c r="C84" s="5" t="inlineStr">
        <is>
          <t>312 JHONNY IGNACIO FLORES LOPEZ</t>
        </is>
      </c>
      <c r="D84" s="7" t="n"/>
      <c r="E84" s="8" t="n"/>
      <c r="H84" s="9" t="n">
        <v>103.4</v>
      </c>
      <c r="I84" s="5" t="inlineStr">
        <is>
          <t>TARJETA DE DÉBITO/CRÉDITO</t>
        </is>
      </c>
      <c r="J84" s="5" t="inlineStr">
        <is>
          <t>312 JHONNY IGNACIO FLORES LOPEZ</t>
        </is>
      </c>
    </row>
    <row r="85">
      <c r="A85" s="11" t="inlineStr">
        <is>
          <t>SAP</t>
        </is>
      </c>
      <c r="B85" s="3" t="n"/>
      <c r="C85" s="3" t="n"/>
      <c r="D85" s="7" t="n"/>
      <c r="E85" s="8" t="n"/>
      <c r="H85" s="9" t="n"/>
      <c r="I85" s="10" t="n"/>
      <c r="J85" s="5" t="n"/>
    </row>
    <row r="86" ht="15.75" customHeight="1">
      <c r="A86" s="13" t="inlineStr">
        <is>
          <t>FECHA</t>
        </is>
      </c>
      <c r="B86" s="13" t="inlineStr">
        <is>
          <t>CIERRE DE CAJA</t>
        </is>
      </c>
      <c r="C86" s="13" t="inlineStr">
        <is>
          <t>IMPORTE</t>
        </is>
      </c>
      <c r="D86" s="28" t="n">
        <v>112576456</v>
      </c>
      <c r="E86" s="14" t="n">
        <v>112576523</v>
      </c>
      <c r="H86" s="9" t="n"/>
      <c r="I86" s="10" t="n"/>
      <c r="J86" s="5" t="n"/>
    </row>
    <row r="87">
      <c r="A87" s="5" t="n"/>
      <c r="B87" s="6" t="n"/>
      <c r="C87" s="5" t="n"/>
      <c r="D87" s="7" t="n"/>
      <c r="E87" s="8" t="n"/>
      <c r="H87" s="9" t="n"/>
      <c r="I87" s="10" t="n"/>
      <c r="J87" s="5" t="n"/>
    </row>
    <row r="89">
      <c r="A89" s="1" t="inlineStr">
        <is>
          <t>Cierre Caja</t>
        </is>
      </c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3" t="inlineStr">
        <is>
          <t>Del 11/01/2022</t>
        </is>
      </c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98" t="inlineStr">
        <is>
          <t>Cierre Caja</t>
        </is>
      </c>
      <c r="B91" s="98" t="inlineStr">
        <is>
          <t>Fecha</t>
        </is>
      </c>
      <c r="C91" s="98" t="inlineStr">
        <is>
          <t>Cajero</t>
        </is>
      </c>
      <c r="D91" s="98" t="inlineStr">
        <is>
          <t>Nro Voucher</t>
        </is>
      </c>
      <c r="E91" s="98" t="inlineStr">
        <is>
          <t>Nro Cuenta</t>
        </is>
      </c>
      <c r="F91" s="98" t="inlineStr">
        <is>
          <t>Tipo Ingreso</t>
        </is>
      </c>
      <c r="G91" s="99" t="n"/>
      <c r="H91" s="100" t="n"/>
      <c r="I91" s="98" t="inlineStr">
        <is>
          <t>TIPO DE INGRESO</t>
        </is>
      </c>
      <c r="J91" s="98" t="inlineStr">
        <is>
          <t>Cobrador</t>
        </is>
      </c>
    </row>
    <row r="92">
      <c r="A92" s="101" t="n"/>
      <c r="B92" s="101" t="n"/>
      <c r="C92" s="101" t="n"/>
      <c r="D92" s="101" t="n"/>
      <c r="E92" s="101" t="n"/>
      <c r="F92" s="4" t="inlineStr">
        <is>
          <t>EFECTIVO</t>
        </is>
      </c>
      <c r="G92" s="4" t="inlineStr">
        <is>
          <t>CHEQUE</t>
        </is>
      </c>
      <c r="H92" s="4" t="inlineStr">
        <is>
          <t>TRANSFERENCIA</t>
        </is>
      </c>
      <c r="I92" s="101" t="n"/>
      <c r="J92" s="101" t="n"/>
    </row>
    <row r="93">
      <c r="A93" s="5" t="inlineStr">
        <is>
          <t>CCAJ-LP07/8/23</t>
        </is>
      </c>
      <c r="B93" s="6" t="n">
        <v>44937.79511952546</v>
      </c>
      <c r="C93" s="5" t="inlineStr">
        <is>
          <t>312 JHONNY IGNACIO FLORES LOPEZ</t>
        </is>
      </c>
      <c r="D93" s="7" t="n"/>
      <c r="E93" s="8" t="n"/>
      <c r="F93" s="9" t="n">
        <v>8059.44</v>
      </c>
      <c r="I93" s="10" t="inlineStr">
        <is>
          <t>EFECTIVO</t>
        </is>
      </c>
      <c r="J93" s="5" t="inlineStr">
        <is>
          <t>312 JHONNY IGNACIO FLORES LOPEZ</t>
        </is>
      </c>
    </row>
    <row r="94">
      <c r="A94" s="5" t="inlineStr">
        <is>
          <t>CCAJ-LP07/8/23</t>
        </is>
      </c>
      <c r="B94" s="6" t="n">
        <v>44937.79511952546</v>
      </c>
      <c r="C94" s="5" t="inlineStr">
        <is>
          <t>312 JHONNY IGNACIO FLORES LOPEZ</t>
        </is>
      </c>
      <c r="D94" s="7" t="n"/>
      <c r="E94" s="8" t="n"/>
      <c r="H94" s="9" t="n">
        <v>597.4</v>
      </c>
      <c r="I94" s="5" t="inlineStr">
        <is>
          <t>TARJETA DE DÉBITO/CRÉDITO</t>
        </is>
      </c>
      <c r="J94" s="5" t="inlineStr">
        <is>
          <t>312 JHONNY IGNACIO FLORES LOPEZ</t>
        </is>
      </c>
    </row>
    <row r="95">
      <c r="A95" s="11" t="inlineStr">
        <is>
          <t>SAP</t>
        </is>
      </c>
      <c r="B95" s="3" t="n"/>
      <c r="C95" s="3" t="n"/>
      <c r="D95" s="7" t="n"/>
      <c r="E95" s="8" t="n"/>
      <c r="H95" s="9" t="n"/>
      <c r="I95" s="10" t="n"/>
      <c r="J95" s="8" t="n"/>
    </row>
    <row r="96" ht="15.75" customHeight="1">
      <c r="A96" s="13" t="inlineStr">
        <is>
          <t>FECHA</t>
        </is>
      </c>
      <c r="B96" s="13" t="inlineStr">
        <is>
          <t>CIERRE DE CAJA</t>
        </is>
      </c>
      <c r="C96" s="13" t="inlineStr">
        <is>
          <t>IMPORTE</t>
        </is>
      </c>
      <c r="D96" s="28" t="n">
        <v>112581098</v>
      </c>
      <c r="E96" s="14" t="n">
        <v>112584152</v>
      </c>
      <c r="H96" s="9" t="n"/>
      <c r="I96" s="10" t="n"/>
      <c r="J96" s="8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12/01/2022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98" t="inlineStr">
        <is>
          <t>Cierre Caja</t>
        </is>
      </c>
      <c r="B101" s="98" t="inlineStr">
        <is>
          <t>Fecha</t>
        </is>
      </c>
      <c r="C101" s="98" t="inlineStr">
        <is>
          <t>Cajero</t>
        </is>
      </c>
      <c r="D101" s="98" t="inlineStr">
        <is>
          <t>Nro Voucher</t>
        </is>
      </c>
      <c r="E101" s="98" t="inlineStr">
        <is>
          <t>Nro Cuenta</t>
        </is>
      </c>
      <c r="F101" s="98" t="inlineStr">
        <is>
          <t>Tipo Ingreso</t>
        </is>
      </c>
      <c r="G101" s="99" t="n"/>
      <c r="H101" s="100" t="n"/>
      <c r="I101" s="98" t="inlineStr">
        <is>
          <t>TIPO DE INGRESO</t>
        </is>
      </c>
      <c r="J101" s="98" t="inlineStr">
        <is>
          <t>Cobrador</t>
        </is>
      </c>
    </row>
    <row r="102">
      <c r="A102" s="101" t="n"/>
      <c r="B102" s="101" t="n"/>
      <c r="C102" s="101" t="n"/>
      <c r="D102" s="101" t="n"/>
      <c r="E102" s="101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101" t="n"/>
      <c r="J102" s="101" t="n"/>
    </row>
    <row r="103">
      <c r="A103" s="5" t="inlineStr">
        <is>
          <t>CCAJ-LP07/9/23</t>
        </is>
      </c>
      <c r="B103" s="6" t="n">
        <v>44938.79240803241</v>
      </c>
      <c r="C103" s="5" t="inlineStr">
        <is>
          <t>312 JHONNY IGNACIO FLORES LOPEZ</t>
        </is>
      </c>
      <c r="D103" s="7" t="n"/>
      <c r="E103" s="8" t="n"/>
      <c r="F103" s="9" t="n">
        <v>7737.1</v>
      </c>
      <c r="I103" s="10" t="inlineStr">
        <is>
          <t>EFECTIVO</t>
        </is>
      </c>
      <c r="J103" s="5" t="inlineStr">
        <is>
          <t>312 JHONNY IGNACIO FLORES LOPEZ</t>
        </is>
      </c>
    </row>
    <row r="104">
      <c r="A104" s="5" t="inlineStr">
        <is>
          <t>CCAJ-LP07/9/23</t>
        </is>
      </c>
      <c r="B104" s="6" t="n">
        <v>44938.79240803241</v>
      </c>
      <c r="C104" s="5" t="inlineStr">
        <is>
          <t>312 JHONNY IGNACIO FLORES LOPEZ</t>
        </is>
      </c>
      <c r="D104" s="7" t="n"/>
      <c r="E104" s="8" t="n"/>
      <c r="H104" s="9" t="n">
        <v>277.08</v>
      </c>
      <c r="I104" s="5" t="inlineStr">
        <is>
          <t>TARJETA DE DÉBITO/CRÉDITO</t>
        </is>
      </c>
      <c r="J104" s="5" t="inlineStr">
        <is>
          <t>312 JHONNY IGNACIO FLORES LOPEZ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9" t="n"/>
      <c r="I105" s="10" t="n"/>
      <c r="J105" s="8" t="n"/>
    </row>
    <row r="106" ht="15.75" customHeight="1">
      <c r="A106" s="13" t="inlineStr">
        <is>
          <t>FECHA</t>
        </is>
      </c>
      <c r="B106" s="13" t="inlineStr">
        <is>
          <t>CIERRE DE CAJA</t>
        </is>
      </c>
      <c r="C106" s="13" t="inlineStr">
        <is>
          <t>IMPORTE</t>
        </is>
      </c>
      <c r="D106" s="28" t="n">
        <v>112587018</v>
      </c>
      <c r="E106" s="14" t="n">
        <v>112587195</v>
      </c>
      <c r="F106" s="9" t="n"/>
      <c r="I106" s="10" t="n"/>
      <c r="J106" s="8" t="n"/>
    </row>
    <row r="109">
      <c r="A109" s="1" t="inlineStr">
        <is>
          <t>Cierre Caja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3" t="inlineStr">
        <is>
          <t>Del 13/01/2022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98" t="inlineStr">
        <is>
          <t>Cierre Caja</t>
        </is>
      </c>
      <c r="B111" s="98" t="inlineStr">
        <is>
          <t>Fecha</t>
        </is>
      </c>
      <c r="C111" s="98" t="inlineStr">
        <is>
          <t>Cajero</t>
        </is>
      </c>
      <c r="D111" s="98" t="inlineStr">
        <is>
          <t>Nro Voucher</t>
        </is>
      </c>
      <c r="E111" s="98" t="inlineStr">
        <is>
          <t>Nro Cuenta</t>
        </is>
      </c>
      <c r="F111" s="98" t="inlineStr">
        <is>
          <t>Tipo Ingreso</t>
        </is>
      </c>
      <c r="G111" s="99" t="n"/>
      <c r="H111" s="100" t="n"/>
      <c r="I111" s="98" t="inlineStr">
        <is>
          <t>TIPO DE INGRESO</t>
        </is>
      </c>
      <c r="J111" s="98" t="inlineStr">
        <is>
          <t>Cobrador</t>
        </is>
      </c>
    </row>
    <row r="112">
      <c r="A112" s="101" t="n"/>
      <c r="B112" s="101" t="n"/>
      <c r="C112" s="101" t="n"/>
      <c r="D112" s="101" t="n"/>
      <c r="E112" s="101" t="n"/>
      <c r="F112" s="4" t="inlineStr">
        <is>
          <t>EFECTIVO</t>
        </is>
      </c>
      <c r="G112" s="4" t="inlineStr">
        <is>
          <t>CHEQUE</t>
        </is>
      </c>
      <c r="H112" s="4" t="inlineStr">
        <is>
          <t>TRANSFERENCIA</t>
        </is>
      </c>
      <c r="I112" s="101" t="n"/>
      <c r="J112" s="101" t="n"/>
    </row>
    <row r="113">
      <c r="A113" s="5" t="inlineStr">
        <is>
          <t>CCAJ-LP07/10/23</t>
        </is>
      </c>
      <c r="B113" s="6" t="n">
        <v>44939.79567111111</v>
      </c>
      <c r="C113" s="5" t="inlineStr">
        <is>
          <t>312 JHONNY IGNACIO FLORES LOPEZ</t>
        </is>
      </c>
      <c r="D113" s="7" t="n"/>
      <c r="E113" s="8" t="n"/>
      <c r="F113" s="9" t="n">
        <v>15169.33</v>
      </c>
      <c r="I113" s="10" t="inlineStr">
        <is>
          <t>EFECTIVO</t>
        </is>
      </c>
      <c r="J113" s="5" t="inlineStr">
        <is>
          <t>312 JHONNY IGNACIO FLORES LOPEZ</t>
        </is>
      </c>
    </row>
    <row r="114">
      <c r="A114" s="5" t="inlineStr">
        <is>
          <t>CCAJ-LP07/10/23</t>
        </is>
      </c>
      <c r="B114" s="6" t="n">
        <v>44939.79567111111</v>
      </c>
      <c r="C114" s="5" t="inlineStr">
        <is>
          <t>312 JHONNY IGNACIO FLORES LOPEZ</t>
        </is>
      </c>
      <c r="D114" s="7" t="n"/>
      <c r="E114" s="8" t="n"/>
      <c r="H114" s="9" t="n">
        <v>237.9</v>
      </c>
      <c r="I114" s="5" t="inlineStr">
        <is>
          <t>TARJETA DE DÉBITO/CRÉDITO</t>
        </is>
      </c>
      <c r="J114" s="5" t="inlineStr">
        <is>
          <t>312 JHONNY IGNACIO FLORES LOPEZ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5" t="n"/>
      <c r="J115" s="8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28" t="n">
        <v>112587020</v>
      </c>
      <c r="E116" s="14" t="n">
        <v>112587197</v>
      </c>
      <c r="H116" s="9" t="n"/>
      <c r="I116" s="5" t="n"/>
      <c r="J116" s="8" t="n"/>
    </row>
    <row r="117">
      <c r="A117" s="5" t="n"/>
      <c r="B117" s="6" t="n"/>
      <c r="C117" s="5" t="n"/>
      <c r="D117" s="7" t="n"/>
      <c r="E117" s="8" t="n"/>
      <c r="H117" s="9" t="n"/>
      <c r="I117" s="5" t="n"/>
      <c r="J117" s="8" t="n"/>
    </row>
    <row r="118">
      <c r="A118" s="5" t="n"/>
      <c r="B118" s="6" t="n"/>
      <c r="C118" s="5" t="n"/>
      <c r="D118" s="7" t="n"/>
      <c r="E118" s="8" t="n"/>
      <c r="H118" s="9" t="n"/>
      <c r="I118" s="5" t="n"/>
      <c r="J118" s="8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14/01/2022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98" t="inlineStr">
        <is>
          <t>Cierre Caja</t>
        </is>
      </c>
      <c r="B121" s="98" t="inlineStr">
        <is>
          <t>Fecha</t>
        </is>
      </c>
      <c r="C121" s="98" t="inlineStr">
        <is>
          <t>Cajero</t>
        </is>
      </c>
      <c r="D121" s="98" t="inlineStr">
        <is>
          <t>Nro Voucher</t>
        </is>
      </c>
      <c r="E121" s="98" t="inlineStr">
        <is>
          <t>Nro Cuenta</t>
        </is>
      </c>
      <c r="F121" s="98" t="inlineStr">
        <is>
          <t>Tipo Ingreso</t>
        </is>
      </c>
      <c r="G121" s="99" t="n"/>
      <c r="H121" s="100" t="n"/>
      <c r="I121" s="98" t="inlineStr">
        <is>
          <t>TIPO DE INGRESO</t>
        </is>
      </c>
      <c r="J121" s="98" t="inlineStr">
        <is>
          <t>Cobrador</t>
        </is>
      </c>
    </row>
    <row r="122">
      <c r="A122" s="101" t="n"/>
      <c r="B122" s="101" t="n"/>
      <c r="C122" s="101" t="n"/>
      <c r="D122" s="101" t="n"/>
      <c r="E122" s="101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101" t="n"/>
      <c r="J122" s="101" t="n"/>
    </row>
    <row r="123">
      <c r="A123" s="5" t="inlineStr">
        <is>
          <t>CCAJ-LP07/11/23</t>
        </is>
      </c>
      <c r="B123" s="6" t="n">
        <v>44940.54481241898</v>
      </c>
      <c r="C123" s="5" t="inlineStr">
        <is>
          <t>312 JHONNY IGNACIO FLORES LOPEZ</t>
        </is>
      </c>
      <c r="D123" s="7" t="n"/>
      <c r="E123" s="8" t="n"/>
      <c r="F123" s="9" t="n">
        <v>5121.91</v>
      </c>
      <c r="I123" s="10" t="inlineStr">
        <is>
          <t>EFECTIVO</t>
        </is>
      </c>
      <c r="J123" s="5" t="inlineStr">
        <is>
          <t>312 JHONNY IGNACIO FLORES LOPEZ</t>
        </is>
      </c>
    </row>
    <row r="124">
      <c r="A124" s="5" t="inlineStr">
        <is>
          <t>CCAJ-LP07/11/23</t>
        </is>
      </c>
      <c r="B124" s="6" t="n">
        <v>44940.54481241898</v>
      </c>
      <c r="C124" s="5" t="inlineStr">
        <is>
          <t>312 JHONNY IGNACIO FLORES LOPEZ</t>
        </is>
      </c>
      <c r="D124" s="7" t="n"/>
      <c r="E124" s="8" t="n"/>
      <c r="H124" s="9" t="n">
        <v>100</v>
      </c>
      <c r="I124" s="5" t="inlineStr">
        <is>
          <t>TARJETA DE DÉBITO/CRÉDITO</t>
        </is>
      </c>
      <c r="J124" s="5" t="inlineStr">
        <is>
          <t>312 JHONNY IGNACIO FLORES LOPEZ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5" t="n"/>
      <c r="J125" s="8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28" t="n">
        <v>112595417</v>
      </c>
      <c r="E126" s="14" t="n">
        <v>112603442</v>
      </c>
      <c r="H126" s="9" t="n"/>
      <c r="I126" s="5" t="n"/>
      <c r="J126" s="8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16/01/2022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98" t="inlineStr">
        <is>
          <t>Cierre Caja</t>
        </is>
      </c>
      <c r="B131" s="98" t="inlineStr">
        <is>
          <t>Fecha</t>
        </is>
      </c>
      <c r="C131" s="98" t="inlineStr">
        <is>
          <t>Cajero</t>
        </is>
      </c>
      <c r="D131" s="98" t="inlineStr">
        <is>
          <t>Nro Voucher</t>
        </is>
      </c>
      <c r="E131" s="98" t="inlineStr">
        <is>
          <t>Nro Cuenta</t>
        </is>
      </c>
      <c r="F131" s="98" t="inlineStr">
        <is>
          <t>Tipo Ingreso</t>
        </is>
      </c>
      <c r="G131" s="99" t="n"/>
      <c r="H131" s="100" t="n"/>
      <c r="I131" s="98" t="inlineStr">
        <is>
          <t>TIPO DE INGRESO</t>
        </is>
      </c>
      <c r="J131" s="98" t="inlineStr">
        <is>
          <t>Cobrador</t>
        </is>
      </c>
    </row>
    <row r="132">
      <c r="A132" s="101" t="n"/>
      <c r="B132" s="101" t="n"/>
      <c r="C132" s="101" t="n"/>
      <c r="D132" s="101" t="n"/>
      <c r="E132" s="101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101" t="n"/>
      <c r="J132" s="101" t="n"/>
    </row>
    <row r="133">
      <c r="A133" s="5" t="inlineStr">
        <is>
          <t>CCAJ-LP07/12/23</t>
        </is>
      </c>
      <c r="B133" s="6" t="n">
        <v>44942.79276125</v>
      </c>
      <c r="C133" s="5" t="inlineStr">
        <is>
          <t>312 JHONNY IGNACIO FLORES LOPEZ</t>
        </is>
      </c>
      <c r="D133" s="7" t="n"/>
      <c r="E133" s="8" t="n"/>
      <c r="F133" s="9" t="n">
        <v>12347.13</v>
      </c>
      <c r="I133" s="10" t="inlineStr">
        <is>
          <t>EFECTIVO</t>
        </is>
      </c>
      <c r="J133" s="5" t="inlineStr">
        <is>
          <t>312 JHONNY IGNACIO FLORES LOPEZ</t>
        </is>
      </c>
    </row>
    <row r="134">
      <c r="A134" s="5" t="inlineStr">
        <is>
          <t>CCAJ-LP07/12/23</t>
        </is>
      </c>
      <c r="B134" s="6" t="n">
        <v>44942.79276125</v>
      </c>
      <c r="C134" s="5" t="inlineStr">
        <is>
          <t>312 JHONNY IGNACIO FLORES LOPEZ</t>
        </is>
      </c>
      <c r="D134" s="7" t="n"/>
      <c r="E134" s="8" t="n"/>
      <c r="H134" s="9" t="n">
        <v>24.8</v>
      </c>
      <c r="I134" s="5" t="inlineStr">
        <is>
          <t>TARJETA DE DÉBITO/CRÉDITO</t>
        </is>
      </c>
      <c r="J134" s="5" t="inlineStr">
        <is>
          <t>312 JHONNY IGNACIO FLORES LOPEZ</t>
        </is>
      </c>
    </row>
    <row r="135">
      <c r="A135" s="11" t="inlineStr">
        <is>
          <t>SAP</t>
        </is>
      </c>
      <c r="B135" s="3" t="n"/>
      <c r="C135" s="3" t="n"/>
      <c r="D135" s="7" t="n"/>
      <c r="E135" s="8" t="n"/>
      <c r="H135" s="9" t="n"/>
      <c r="I135" s="10" t="n"/>
      <c r="J135" s="5" t="n"/>
    </row>
    <row r="136" ht="15.75" customHeight="1">
      <c r="A136" s="13" t="inlineStr">
        <is>
          <t>FECHA</t>
        </is>
      </c>
      <c r="B136" s="13" t="inlineStr">
        <is>
          <t>CIERRE DE CAJA</t>
        </is>
      </c>
      <c r="C136" s="13" t="inlineStr">
        <is>
          <t>IMPORTE</t>
        </is>
      </c>
      <c r="D136" s="28" t="n">
        <v>112609948</v>
      </c>
      <c r="E136" s="14" t="n">
        <v>112610071</v>
      </c>
      <c r="H136" s="9" t="n"/>
      <c r="I136" s="10" t="n"/>
      <c r="J136" s="5" t="n"/>
    </row>
    <row r="137">
      <c r="A137" s="5" t="n"/>
      <c r="B137" s="6" t="n"/>
      <c r="C137" s="5" t="n"/>
      <c r="D137" s="7" t="n"/>
      <c r="E137" s="8" t="n"/>
      <c r="H137" s="9" t="n"/>
      <c r="I137" s="10" t="n"/>
      <c r="J137" s="5" t="n"/>
    </row>
    <row r="139">
      <c r="A139" s="1" t="inlineStr">
        <is>
          <t>Cierre Caja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3" t="inlineStr">
        <is>
          <t>Del 17/01/2022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98" t="inlineStr">
        <is>
          <t>Cierre Caja</t>
        </is>
      </c>
      <c r="B141" s="98" t="inlineStr">
        <is>
          <t>Fecha</t>
        </is>
      </c>
      <c r="C141" s="98" t="inlineStr">
        <is>
          <t>Cajero</t>
        </is>
      </c>
      <c r="D141" s="98" t="inlineStr">
        <is>
          <t>Nro Voucher</t>
        </is>
      </c>
      <c r="E141" s="98" t="inlineStr">
        <is>
          <t>Nro Cuenta</t>
        </is>
      </c>
      <c r="F141" s="98" t="inlineStr">
        <is>
          <t>Tipo Ingreso</t>
        </is>
      </c>
      <c r="G141" s="99" t="n"/>
      <c r="H141" s="100" t="n"/>
      <c r="I141" s="98" t="inlineStr">
        <is>
          <t>TIPO DE INGRESO</t>
        </is>
      </c>
      <c r="J141" s="98" t="inlineStr">
        <is>
          <t>Cobrador</t>
        </is>
      </c>
    </row>
    <row r="142">
      <c r="A142" s="101" t="n"/>
      <c r="B142" s="101" t="n"/>
      <c r="C142" s="101" t="n"/>
      <c r="D142" s="101" t="n"/>
      <c r="E142" s="101" t="n"/>
      <c r="F142" s="4" t="inlineStr">
        <is>
          <t>EFECTIVO</t>
        </is>
      </c>
      <c r="G142" s="4" t="inlineStr">
        <is>
          <t>CHEQUE</t>
        </is>
      </c>
      <c r="H142" s="4" t="inlineStr">
        <is>
          <t>TRANSFERENCIA</t>
        </is>
      </c>
      <c r="I142" s="101" t="n"/>
      <c r="J142" s="101" t="n"/>
    </row>
    <row r="143">
      <c r="A143" s="5" t="inlineStr">
        <is>
          <t>CCAJ-LP07/13/23</t>
        </is>
      </c>
      <c r="B143" s="6" t="n">
        <v>44943.79894953703</v>
      </c>
      <c r="C143" s="5" t="inlineStr">
        <is>
          <t>312 JHONNY IGNACIO FLORES LOPEZ</t>
        </is>
      </c>
      <c r="D143" s="7" t="n"/>
      <c r="E143" s="8" t="n"/>
      <c r="F143" s="9" t="n">
        <v>9714.049999999999</v>
      </c>
      <c r="I143" s="10" t="inlineStr">
        <is>
          <t>EFECTIVO</t>
        </is>
      </c>
      <c r="J143" s="5" t="inlineStr">
        <is>
          <t>312 JHONNY IGNACIO FLORES LOPEZ</t>
        </is>
      </c>
    </row>
    <row r="144">
      <c r="A144" s="5" t="inlineStr">
        <is>
          <t>CCAJ-LP07/13/23</t>
        </is>
      </c>
      <c r="B144" s="6" t="n">
        <v>44943.79894953703</v>
      </c>
      <c r="C144" s="5" t="inlineStr">
        <is>
          <t>312 JHONNY IGNACIO FLORES LOPEZ</t>
        </is>
      </c>
      <c r="D144" s="7" t="n"/>
      <c r="E144" s="8" t="n"/>
      <c r="H144" s="9" t="n">
        <v>198.02</v>
      </c>
      <c r="I144" s="5" t="inlineStr">
        <is>
          <t>TARJETA DE DÉBITO/CRÉDITO</t>
        </is>
      </c>
      <c r="J144" s="5" t="inlineStr">
        <is>
          <t>312 JHONNY IGNACIO FLORES LOPEZ</t>
        </is>
      </c>
    </row>
    <row r="145">
      <c r="A145" s="11" t="inlineStr">
        <is>
          <t>SAP</t>
        </is>
      </c>
      <c r="B145" s="3" t="n"/>
      <c r="C145" s="3" t="n"/>
      <c r="D145" s="7" t="n"/>
      <c r="E145" s="8" t="n"/>
      <c r="G145" s="9" t="n"/>
      <c r="I145" s="10" t="n"/>
      <c r="J145" s="5" t="n"/>
    </row>
    <row r="146" ht="15.75" customHeight="1">
      <c r="A146" s="13" t="inlineStr">
        <is>
          <t>FECHA</t>
        </is>
      </c>
      <c r="B146" s="13" t="inlineStr">
        <is>
          <t>CIERRE DE CAJA</t>
        </is>
      </c>
      <c r="C146" s="13" t="inlineStr">
        <is>
          <t>IMPORTE</t>
        </is>
      </c>
      <c r="D146" s="28" t="n">
        <v>112617107</v>
      </c>
      <c r="E146" s="14" t="n">
        <v>112617415</v>
      </c>
      <c r="G146" s="9" t="n"/>
      <c r="I146" s="10" t="n"/>
      <c r="J146" s="5" t="n"/>
    </row>
    <row r="147">
      <c r="A147" s="5" t="n"/>
      <c r="B147" s="6" t="n"/>
      <c r="C147" s="5" t="n"/>
      <c r="D147" s="7" t="n"/>
      <c r="E147" s="8" t="n"/>
      <c r="G147" s="9" t="n"/>
      <c r="I147" s="10" t="n"/>
      <c r="J147" s="5" t="n"/>
    </row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18/01/2022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98" t="inlineStr">
        <is>
          <t>Cierre Caja</t>
        </is>
      </c>
      <c r="B151" s="98" t="inlineStr">
        <is>
          <t>Fecha</t>
        </is>
      </c>
      <c r="C151" s="98" t="inlineStr">
        <is>
          <t>Cajero</t>
        </is>
      </c>
      <c r="D151" s="98" t="inlineStr">
        <is>
          <t>Nro Voucher</t>
        </is>
      </c>
      <c r="E151" s="98" t="inlineStr">
        <is>
          <t>Nro Cuenta</t>
        </is>
      </c>
      <c r="F151" s="98" t="inlineStr">
        <is>
          <t>Tipo Ingreso</t>
        </is>
      </c>
      <c r="G151" s="99" t="n"/>
      <c r="H151" s="100" t="n"/>
      <c r="I151" s="98" t="inlineStr">
        <is>
          <t>TIPO DE INGRESO</t>
        </is>
      </c>
      <c r="J151" s="98" t="inlineStr">
        <is>
          <t>Cobrador</t>
        </is>
      </c>
    </row>
    <row r="152">
      <c r="A152" s="101" t="n"/>
      <c r="B152" s="101" t="n"/>
      <c r="C152" s="101" t="n"/>
      <c r="D152" s="101" t="n"/>
      <c r="E152" s="101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101" t="n"/>
      <c r="J152" s="101" t="n"/>
    </row>
    <row r="153">
      <c r="A153" s="5" t="inlineStr">
        <is>
          <t>CCAJ-LP07/14/23</t>
        </is>
      </c>
      <c r="B153" s="6" t="n">
        <v>44944.79492049768</v>
      </c>
      <c r="C153" s="5" t="inlineStr">
        <is>
          <t>312 JHONNY IGNACIO FLORES LOPEZ</t>
        </is>
      </c>
      <c r="D153" s="7" t="n"/>
      <c r="E153" s="8" t="n"/>
      <c r="F153" s="9" t="n">
        <v>8926.530000000001</v>
      </c>
      <c r="I153" s="10" t="inlineStr">
        <is>
          <t>EFECTIVO</t>
        </is>
      </c>
      <c r="J153" s="5" t="inlineStr">
        <is>
          <t>312 JHONNY IGNACIO FLORES LOPEZ</t>
        </is>
      </c>
    </row>
    <row r="154">
      <c r="A154" s="5" t="inlineStr">
        <is>
          <t>CCAJ-LP07/14/23</t>
        </is>
      </c>
      <c r="B154" s="6" t="n">
        <v>44944.79492049768</v>
      </c>
      <c r="C154" s="5" t="inlineStr">
        <is>
          <t>312 JHONNY IGNACIO FLORES LOPEZ</t>
        </is>
      </c>
      <c r="D154" s="7" t="n"/>
      <c r="E154" s="8" t="n"/>
      <c r="H154" s="9" t="n">
        <v>57.1</v>
      </c>
      <c r="I154" s="5" t="inlineStr">
        <is>
          <t>TARJETA DE DÉBITO/CRÉDITO</t>
        </is>
      </c>
      <c r="J154" s="5" t="inlineStr">
        <is>
          <t>312 JHONNY IGNACIO FLORES LOPEZ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59" t="n">
        <v>112624844</v>
      </c>
      <c r="E156" s="14" t="n">
        <v>112625136</v>
      </c>
      <c r="F156" s="9" t="n"/>
      <c r="I156" s="10" t="n"/>
      <c r="J156" s="5" t="n"/>
    </row>
    <row r="157">
      <c r="D157" s="61" t="inlineStr">
        <is>
          <t>BOOT</t>
        </is>
      </c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19/01/2022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98" t="inlineStr">
        <is>
          <t>Cierre Caja</t>
        </is>
      </c>
      <c r="B161" s="98" t="inlineStr">
        <is>
          <t>Fecha</t>
        </is>
      </c>
      <c r="C161" s="98" t="inlineStr">
        <is>
          <t>Cajero</t>
        </is>
      </c>
      <c r="D161" s="98" t="inlineStr">
        <is>
          <t>Nro Voucher</t>
        </is>
      </c>
      <c r="E161" s="98" t="inlineStr">
        <is>
          <t>Nro Cuenta</t>
        </is>
      </c>
      <c r="F161" s="98" t="inlineStr">
        <is>
          <t>Tipo Ingreso</t>
        </is>
      </c>
      <c r="G161" s="99" t="n"/>
      <c r="H161" s="100" t="n"/>
      <c r="I161" s="98" t="inlineStr">
        <is>
          <t>TIPO DE INGRESO</t>
        </is>
      </c>
      <c r="J161" s="98" t="inlineStr">
        <is>
          <t>Cobrador</t>
        </is>
      </c>
    </row>
    <row r="162">
      <c r="A162" s="101" t="n"/>
      <c r="B162" s="101" t="n"/>
      <c r="C162" s="101" t="n"/>
      <c r="D162" s="101" t="n"/>
      <c r="E162" s="101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101" t="n"/>
      <c r="J162" s="101" t="n"/>
    </row>
    <row r="163">
      <c r="A163" s="5" t="inlineStr">
        <is>
          <t>CCAJ-LP07/15/23</t>
        </is>
      </c>
      <c r="B163" s="6" t="n">
        <v>44945.80478511574</v>
      </c>
      <c r="C163" s="5" t="inlineStr">
        <is>
          <t>312 JHONNY IGNACIO FLORES LOPEZ</t>
        </is>
      </c>
      <c r="D163" s="7" t="n"/>
      <c r="E163" s="8" t="n"/>
      <c r="F163" s="9" t="n">
        <v>6974.99</v>
      </c>
      <c r="I163" s="10" t="inlineStr">
        <is>
          <t>EFECTIVO</t>
        </is>
      </c>
      <c r="J163" s="5" t="inlineStr">
        <is>
          <t>312 JHONNY IGNACIO FLORES LOPEZ</t>
        </is>
      </c>
    </row>
    <row r="164">
      <c r="A164" s="5" t="inlineStr">
        <is>
          <t>CCAJ-LP07/15/23</t>
        </is>
      </c>
      <c r="B164" s="6" t="n">
        <v>44945.80478511574</v>
      </c>
      <c r="C164" s="5" t="inlineStr">
        <is>
          <t>312 JHONNY IGNACIO FLORES LOPEZ</t>
        </is>
      </c>
      <c r="D164" s="7" t="n"/>
      <c r="E164" s="8" t="n"/>
      <c r="H164" s="9" t="n">
        <v>131.4</v>
      </c>
      <c r="I164" s="5" t="inlineStr">
        <is>
          <t>TARJETA DE DÉBITO/CRÉDITO</t>
        </is>
      </c>
      <c r="J164" s="5" t="inlineStr">
        <is>
          <t>312 JHONNY IGNACIO FLORES LOPEZ</t>
        </is>
      </c>
    </row>
    <row r="165">
      <c r="A165" s="11" t="inlineStr">
        <is>
          <t>SAP</t>
        </is>
      </c>
      <c r="B165" s="3" t="n"/>
      <c r="C165" s="3" t="n"/>
      <c r="D165" s="7" t="n"/>
      <c r="E165" s="8" t="n"/>
      <c r="H165" s="9" t="n"/>
      <c r="I165" s="10" t="n"/>
      <c r="J165" s="5" t="n"/>
    </row>
    <row r="166" ht="15.75" customHeight="1">
      <c r="A166" s="13" t="inlineStr">
        <is>
          <t>FECHA</t>
        </is>
      </c>
      <c r="B166" s="13" t="inlineStr">
        <is>
          <t>CIERRE DE CAJA</t>
        </is>
      </c>
      <c r="C166" s="13" t="inlineStr">
        <is>
          <t>IMPORTE</t>
        </is>
      </c>
      <c r="D166" s="59" t="n">
        <v>112626647</v>
      </c>
      <c r="E166" s="14" t="n">
        <v>112636285</v>
      </c>
      <c r="H166" s="9" t="n"/>
      <c r="I166" s="10" t="n"/>
      <c r="J166" s="5" t="n"/>
    </row>
    <row r="167">
      <c r="D167" s="61" t="inlineStr">
        <is>
          <t>BOOT</t>
        </is>
      </c>
    </row>
    <row r="169">
      <c r="A169" s="1" t="inlineStr">
        <is>
          <t>Cierre Caja</t>
        </is>
      </c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3" t="inlineStr">
        <is>
          <t>Del 20/01/2023</t>
        </is>
      </c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98" t="inlineStr">
        <is>
          <t>Cierre Caja</t>
        </is>
      </c>
      <c r="B171" s="98" t="inlineStr">
        <is>
          <t>Fecha</t>
        </is>
      </c>
      <c r="C171" s="98" t="inlineStr">
        <is>
          <t>Cajero</t>
        </is>
      </c>
      <c r="D171" s="98" t="inlineStr">
        <is>
          <t>Nro Voucher</t>
        </is>
      </c>
      <c r="E171" s="98" t="inlineStr">
        <is>
          <t>Nro Cuenta</t>
        </is>
      </c>
      <c r="F171" s="98" t="inlineStr">
        <is>
          <t>Tipo Ingreso</t>
        </is>
      </c>
      <c r="G171" s="99" t="n"/>
      <c r="H171" s="100" t="n"/>
      <c r="I171" s="98" t="inlineStr">
        <is>
          <t>TIPO DE INGRESO</t>
        </is>
      </c>
      <c r="J171" s="98" t="inlineStr">
        <is>
          <t>Cobrador</t>
        </is>
      </c>
    </row>
    <row r="172">
      <c r="A172" s="101" t="n"/>
      <c r="B172" s="101" t="n"/>
      <c r="C172" s="101" t="n"/>
      <c r="D172" s="101" t="n"/>
      <c r="E172" s="101" t="n"/>
      <c r="F172" s="4" t="inlineStr">
        <is>
          <t>EFECTIVO</t>
        </is>
      </c>
      <c r="G172" s="4" t="inlineStr">
        <is>
          <t>CHEQUE</t>
        </is>
      </c>
      <c r="H172" s="4" t="inlineStr">
        <is>
          <t>TRANSFERENCIA</t>
        </is>
      </c>
      <c r="I172" s="101" t="n"/>
      <c r="J172" s="101" t="n"/>
    </row>
    <row r="173">
      <c r="A173" s="5" t="inlineStr">
        <is>
          <t>CCAJ-LP07/16/23</t>
        </is>
      </c>
      <c r="B173" s="6" t="n">
        <v>44946.79299829861</v>
      </c>
      <c r="C173" s="5" t="inlineStr">
        <is>
          <t>312 JHONNY IGNACIO FLORES LOPEZ</t>
        </is>
      </c>
      <c r="D173" s="7" t="n"/>
      <c r="E173" s="8" t="n"/>
      <c r="F173" s="9" t="n">
        <v>9136.780000000001</v>
      </c>
      <c r="I173" s="10" t="inlineStr">
        <is>
          <t>EFECTIVO</t>
        </is>
      </c>
      <c r="J173" s="5" t="inlineStr">
        <is>
          <t>312 JHONNY IGNACIO FLORES LOPEZ</t>
        </is>
      </c>
    </row>
    <row r="174">
      <c r="A174" s="5" t="inlineStr">
        <is>
          <t>CCAJ-LP07/16/23</t>
        </is>
      </c>
      <c r="B174" s="6" t="n">
        <v>44946.79299829861</v>
      </c>
      <c r="C174" s="5" t="inlineStr">
        <is>
          <t>312 JHONNY IGNACIO FLORES LOPEZ</t>
        </is>
      </c>
      <c r="D174" s="7" t="n"/>
      <c r="E174" s="8" t="n"/>
      <c r="H174" s="9" t="n">
        <v>170.4</v>
      </c>
      <c r="I174" s="5" t="inlineStr">
        <is>
          <t>TARJETA DE DÉBITO/CRÉDITO</t>
        </is>
      </c>
      <c r="J174" s="5" t="inlineStr">
        <is>
          <t>312 JHONNY IGNACIO FLORES LOPEZ</t>
        </is>
      </c>
    </row>
    <row r="175">
      <c r="A175" s="11" t="inlineStr">
        <is>
          <t>SAP</t>
        </is>
      </c>
      <c r="B175" s="3" t="n"/>
      <c r="C175" s="3" t="n"/>
      <c r="D175" s="10" t="n"/>
      <c r="E175" s="8" t="n"/>
      <c r="H175" s="9" t="n"/>
      <c r="I175" s="10" t="n"/>
      <c r="J175" s="5" t="n"/>
    </row>
    <row r="176" ht="15.75" customHeight="1">
      <c r="A176" s="13" t="inlineStr">
        <is>
          <t>FECHA</t>
        </is>
      </c>
      <c r="B176" s="13" t="inlineStr">
        <is>
          <t>CIERRE DE CAJA</t>
        </is>
      </c>
      <c r="C176" s="13" t="inlineStr">
        <is>
          <t>IMPORTE</t>
        </is>
      </c>
      <c r="D176" s="28" t="n">
        <v>112627061</v>
      </c>
      <c r="E176" s="14" t="n">
        <v>112636286</v>
      </c>
      <c r="H176" s="9" t="n"/>
      <c r="I176" s="10" t="n"/>
      <c r="J176" s="5" t="n"/>
    </row>
    <row r="177">
      <c r="A177" s="5" t="n"/>
      <c r="B177" s="6" t="n"/>
      <c r="C177" s="5" t="n"/>
      <c r="D177" s="7" t="n"/>
      <c r="E177" s="8" t="n"/>
      <c r="H177" s="9" t="n"/>
      <c r="I177" s="10" t="n"/>
      <c r="J177" s="5" t="n"/>
    </row>
    <row r="178">
      <c r="A178" s="5" t="n"/>
      <c r="B178" s="6" t="n"/>
      <c r="C178" s="5" t="n"/>
      <c r="D178" s="7" t="n"/>
      <c r="E178" s="8" t="n"/>
      <c r="H178" s="9" t="n"/>
      <c r="I178" s="10" t="n"/>
      <c r="J178" s="5" t="n"/>
    </row>
    <row r="179">
      <c r="A179" s="1" t="inlineStr">
        <is>
          <t>Cierre Caja</t>
        </is>
      </c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3" t="inlineStr">
        <is>
          <t>Del 21/01/2023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98" t="inlineStr">
        <is>
          <t>Cierre Caja</t>
        </is>
      </c>
      <c r="B181" s="98" t="inlineStr">
        <is>
          <t>Fecha</t>
        </is>
      </c>
      <c r="C181" s="98" t="inlineStr">
        <is>
          <t>Cajero</t>
        </is>
      </c>
      <c r="D181" s="98" t="inlineStr">
        <is>
          <t>Nro Voucher</t>
        </is>
      </c>
      <c r="E181" s="98" t="inlineStr">
        <is>
          <t>Nro Cuenta</t>
        </is>
      </c>
      <c r="F181" s="98" t="inlineStr">
        <is>
          <t>Tipo Ingreso</t>
        </is>
      </c>
      <c r="G181" s="99" t="n"/>
      <c r="H181" s="100" t="n"/>
      <c r="I181" s="98" t="inlineStr">
        <is>
          <t>TIPO DE INGRESO</t>
        </is>
      </c>
      <c r="J181" s="98" t="inlineStr">
        <is>
          <t>Cobrador</t>
        </is>
      </c>
    </row>
    <row r="182">
      <c r="A182" s="101" t="n"/>
      <c r="B182" s="101" t="n"/>
      <c r="C182" s="101" t="n"/>
      <c r="D182" s="101" t="n"/>
      <c r="E182" s="101" t="n"/>
      <c r="F182" s="4" t="inlineStr">
        <is>
          <t>EFECTIVO</t>
        </is>
      </c>
      <c r="G182" s="4" t="inlineStr">
        <is>
          <t>CHEQUE</t>
        </is>
      </c>
      <c r="H182" s="4" t="inlineStr">
        <is>
          <t>TRANSFERENCIA</t>
        </is>
      </c>
      <c r="I182" s="101" t="n"/>
      <c r="J182" s="101" t="n"/>
    </row>
    <row r="183">
      <c r="A183" s="5" t="inlineStr">
        <is>
          <t>CCAJ-LP07/17/23</t>
        </is>
      </c>
      <c r="B183" s="6" t="n">
        <v>44947.54602372685</v>
      </c>
      <c r="C183" s="5" t="inlineStr">
        <is>
          <t>312 JHONNY IGNACIO FLORES LOPEZ</t>
        </is>
      </c>
      <c r="D183" s="7" t="n"/>
      <c r="E183" s="8" t="n"/>
      <c r="F183" s="9" t="n">
        <v>6210.34</v>
      </c>
      <c r="I183" s="10" t="inlineStr">
        <is>
          <t>EFECTIVO</t>
        </is>
      </c>
      <c r="J183" s="5" t="inlineStr">
        <is>
          <t>312 JHONNY IGNACIO FLORES LOPEZ</t>
        </is>
      </c>
    </row>
    <row r="184">
      <c r="A184" s="5" t="inlineStr">
        <is>
          <t>CCAJ-LP07/17/23</t>
        </is>
      </c>
      <c r="B184" s="6" t="n">
        <v>44947.54602372685</v>
      </c>
      <c r="C184" s="5" t="inlineStr">
        <is>
          <t>312 JHONNY IGNACIO FLORES LOPEZ</t>
        </is>
      </c>
      <c r="D184" s="7" t="n"/>
      <c r="E184" s="8" t="n"/>
      <c r="H184" s="9" t="n">
        <v>158.3</v>
      </c>
      <c r="I184" s="5" t="inlineStr">
        <is>
          <t>TARJETA DE DÉBITO/CRÉDITO</t>
        </is>
      </c>
      <c r="J184" s="5" t="inlineStr">
        <is>
          <t>312 JHONNY IGNACIO FLORES LOPEZ</t>
        </is>
      </c>
    </row>
    <row r="185">
      <c r="A185" s="11" t="inlineStr">
        <is>
          <t>SAP</t>
        </is>
      </c>
      <c r="B185" s="3" t="n"/>
      <c r="C185" s="3" t="n"/>
      <c r="D185" s="10" t="n"/>
      <c r="E185" s="8" t="n"/>
      <c r="H185" s="9" t="n"/>
      <c r="I185" s="10" t="n"/>
      <c r="J185" s="5" t="n"/>
    </row>
    <row r="186" ht="15.75" customHeight="1">
      <c r="A186" s="13" t="inlineStr">
        <is>
          <t>FECHA</t>
        </is>
      </c>
      <c r="B186" s="13" t="inlineStr">
        <is>
          <t>CIERRE DE CAJA</t>
        </is>
      </c>
      <c r="C186" s="13" t="inlineStr">
        <is>
          <t>IMPORTE</t>
        </is>
      </c>
      <c r="D186" s="69" t="n">
        <v>112644374</v>
      </c>
      <c r="E186" s="14" t="n">
        <v>112644415</v>
      </c>
      <c r="H186" s="9" t="n"/>
      <c r="I186" s="10" t="n"/>
      <c r="J186" s="5" t="n"/>
    </row>
    <row r="187">
      <c r="A187" s="5" t="n"/>
      <c r="B187" s="6" t="n"/>
      <c r="C187" s="5" t="n"/>
      <c r="D187" s="35" t="inlineStr">
        <is>
          <t>BOOT</t>
        </is>
      </c>
      <c r="E187" s="8" t="n"/>
      <c r="H187" s="9" t="n"/>
      <c r="I187" s="10" t="n"/>
      <c r="J187" s="5" t="n"/>
    </row>
    <row r="189">
      <c r="A189" s="1" t="inlineStr">
        <is>
          <t>Cierre Caja</t>
        </is>
      </c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3" t="inlineStr">
        <is>
          <t>Del 23/01/2023</t>
        </is>
      </c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98" t="inlineStr">
        <is>
          <t>Cierre Caja</t>
        </is>
      </c>
      <c r="B191" s="98" t="inlineStr">
        <is>
          <t>Fecha</t>
        </is>
      </c>
      <c r="C191" s="98" t="inlineStr">
        <is>
          <t>Cajero</t>
        </is>
      </c>
      <c r="D191" s="98" t="inlineStr">
        <is>
          <t>Nro Voucher</t>
        </is>
      </c>
      <c r="E191" s="98" t="inlineStr">
        <is>
          <t>Nro Cuenta</t>
        </is>
      </c>
      <c r="F191" s="98" t="inlineStr">
        <is>
          <t>Tipo Ingreso</t>
        </is>
      </c>
      <c r="G191" s="99" t="n"/>
      <c r="H191" s="100" t="n"/>
      <c r="I191" s="98" t="inlineStr">
        <is>
          <t>TIPO DE INGRESO</t>
        </is>
      </c>
      <c r="J191" s="98" t="inlineStr">
        <is>
          <t>Cobrador</t>
        </is>
      </c>
    </row>
    <row r="192">
      <c r="A192" s="101" t="n"/>
      <c r="B192" s="101" t="n"/>
      <c r="C192" s="101" t="n"/>
      <c r="D192" s="101" t="n"/>
      <c r="E192" s="101" t="n"/>
      <c r="F192" s="4" t="inlineStr">
        <is>
          <t>EFECTIVO</t>
        </is>
      </c>
      <c r="G192" s="4" t="inlineStr">
        <is>
          <t>CHEQUE</t>
        </is>
      </c>
      <c r="H192" s="4" t="inlineStr">
        <is>
          <t>TRANSFERENCIA</t>
        </is>
      </c>
      <c r="I192" s="101" t="n"/>
      <c r="J192" s="101" t="n"/>
    </row>
    <row r="193">
      <c r="A193" s="40" t="inlineStr">
        <is>
          <t>NO HUBO CIERRES DE CAJA DEBIDO A FERIADO NACIONAL POR EL DIA DEL ESTADO PLURINACIONAL</t>
        </is>
      </c>
      <c r="B193" s="41" t="n"/>
      <c r="C193" s="42" t="n"/>
      <c r="D193" s="70" t="n"/>
      <c r="E193" s="71" t="n"/>
      <c r="F193" s="9" t="n"/>
      <c r="I193" s="10" t="n"/>
      <c r="J193" s="5" t="n"/>
    </row>
    <row r="194">
      <c r="A194" s="11" t="inlineStr">
        <is>
          <t>SAP</t>
        </is>
      </c>
      <c r="B194" s="3" t="n"/>
      <c r="C194" s="3" t="n"/>
      <c r="D194" s="7" t="n"/>
      <c r="E194" s="8" t="n"/>
      <c r="H194" s="9" t="n"/>
      <c r="I194" s="10" t="n"/>
      <c r="J194" s="5" t="n"/>
    </row>
    <row r="195" ht="15.75" customHeight="1">
      <c r="A195" s="13" t="inlineStr">
        <is>
          <t>FECHA</t>
        </is>
      </c>
      <c r="B195" s="13" t="inlineStr">
        <is>
          <t>CIERRE DE CAJA</t>
        </is>
      </c>
      <c r="C195" s="13" t="inlineStr">
        <is>
          <t>IMPORTE</t>
        </is>
      </c>
      <c r="D195" s="28" t="n"/>
      <c r="E195" s="14" t="n"/>
      <c r="H195" s="9" t="n"/>
      <c r="I195" s="10" t="n"/>
      <c r="J195" s="5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24/01/2023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98" t="inlineStr">
        <is>
          <t>Cierre Caja</t>
        </is>
      </c>
      <c r="B200" s="98" t="inlineStr">
        <is>
          <t>Fecha</t>
        </is>
      </c>
      <c r="C200" s="98" t="inlineStr">
        <is>
          <t>Cajero</t>
        </is>
      </c>
      <c r="D200" s="98" t="inlineStr">
        <is>
          <t>Nro Voucher</t>
        </is>
      </c>
      <c r="E200" s="98" t="inlineStr">
        <is>
          <t>Nro Cuenta</t>
        </is>
      </c>
      <c r="F200" s="98" t="inlineStr">
        <is>
          <t>Tipo Ingreso</t>
        </is>
      </c>
      <c r="G200" s="99" t="n"/>
      <c r="H200" s="100" t="n"/>
      <c r="I200" s="98" t="inlineStr">
        <is>
          <t>TIPO DE INGRESO</t>
        </is>
      </c>
      <c r="J200" s="98" t="inlineStr">
        <is>
          <t>Cobrador</t>
        </is>
      </c>
    </row>
    <row r="201">
      <c r="A201" s="101" t="n"/>
      <c r="B201" s="101" t="n"/>
      <c r="C201" s="101" t="n"/>
      <c r="D201" s="101" t="n"/>
      <c r="E201" s="101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101" t="n"/>
      <c r="J201" s="101" t="n"/>
    </row>
    <row r="202">
      <c r="A202" s="5" t="inlineStr">
        <is>
          <t>CCAJ-LP07/18/23</t>
        </is>
      </c>
      <c r="B202" s="6" t="n">
        <v>44950.79320351851</v>
      </c>
      <c r="C202" s="5" t="inlineStr">
        <is>
          <t>312 JHONNY IGNACIO FLORES LOPEZ</t>
        </is>
      </c>
      <c r="D202" s="7" t="n"/>
      <c r="E202" s="8" t="n"/>
      <c r="F202" s="9" t="n">
        <v>9685.84</v>
      </c>
      <c r="I202" s="10" t="inlineStr">
        <is>
          <t>EFECTIVO</t>
        </is>
      </c>
      <c r="J202" s="5" t="inlineStr">
        <is>
          <t>312 JHONNY IGNACIO FLORES LOPEZ</t>
        </is>
      </c>
    </row>
    <row r="203">
      <c r="A203" s="5" t="inlineStr">
        <is>
          <t>CCAJ-LP07/18/23</t>
        </is>
      </c>
      <c r="B203" s="6" t="n">
        <v>44950.79320351851</v>
      </c>
      <c r="C203" s="5" t="inlineStr">
        <is>
          <t>312 JHONNY IGNACIO FLORES LOPEZ</t>
        </is>
      </c>
      <c r="D203" s="7" t="n"/>
      <c r="E203" s="8" t="n"/>
      <c r="H203" s="9" t="n">
        <v>349.77</v>
      </c>
      <c r="I203" s="5" t="inlineStr">
        <is>
          <t>TARJETA DE DÉBITO/CRÉDITO</t>
        </is>
      </c>
      <c r="J203" s="5" t="inlineStr">
        <is>
          <t>312 JHONNY IGNACIO FLORES LOPEZ</t>
        </is>
      </c>
    </row>
    <row r="204">
      <c r="A204" s="11" t="inlineStr">
        <is>
          <t>SAP</t>
        </is>
      </c>
      <c r="B204" s="3" t="n"/>
      <c r="C204" s="3" t="n"/>
      <c r="D204" s="7" t="n"/>
      <c r="E204" s="8" t="n"/>
      <c r="H204" s="9" t="n"/>
      <c r="I204" s="10" t="n"/>
      <c r="J204" s="5" t="n"/>
    </row>
    <row r="205" ht="15.75" customHeight="1">
      <c r="A205" s="13" t="inlineStr">
        <is>
          <t>FECHA</t>
        </is>
      </c>
      <c r="B205" s="13" t="inlineStr">
        <is>
          <t>CIERRE DE CAJA</t>
        </is>
      </c>
      <c r="C205" s="13" t="inlineStr">
        <is>
          <t>IMPORTE</t>
        </is>
      </c>
      <c r="D205" s="69" t="n">
        <v>112648969</v>
      </c>
      <c r="E205" s="14" t="n">
        <v>112651335</v>
      </c>
      <c r="H205" s="9" t="n"/>
      <c r="I205" s="10" t="n"/>
      <c r="J205" s="5" t="n"/>
    </row>
    <row r="206">
      <c r="D206" s="35" t="inlineStr">
        <is>
          <t>BOOT</t>
        </is>
      </c>
    </row>
    <row r="208">
      <c r="A208" s="1" t="inlineStr">
        <is>
          <t>Cierre Caja</t>
        </is>
      </c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3" t="inlineStr">
        <is>
          <t>Del 25/01/2023</t>
        </is>
      </c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98" t="inlineStr">
        <is>
          <t>Cierre Caja</t>
        </is>
      </c>
      <c r="B210" s="98" t="inlineStr">
        <is>
          <t>Fecha</t>
        </is>
      </c>
      <c r="C210" s="98" t="inlineStr">
        <is>
          <t>Cajero</t>
        </is>
      </c>
      <c r="D210" s="98" t="inlineStr">
        <is>
          <t>Nro Voucher</t>
        </is>
      </c>
      <c r="E210" s="98" t="inlineStr">
        <is>
          <t>Nro Cuenta</t>
        </is>
      </c>
      <c r="F210" s="98" t="inlineStr">
        <is>
          <t>Tipo Ingreso</t>
        </is>
      </c>
      <c r="G210" s="99" t="n"/>
      <c r="H210" s="100" t="n"/>
      <c r="I210" s="98" t="inlineStr">
        <is>
          <t>TIPO DE INGRESO</t>
        </is>
      </c>
      <c r="J210" s="98" t="inlineStr">
        <is>
          <t>Cobrador</t>
        </is>
      </c>
    </row>
    <row r="211">
      <c r="A211" s="101" t="n"/>
      <c r="B211" s="101" t="n"/>
      <c r="C211" s="101" t="n"/>
      <c r="D211" s="101" t="n"/>
      <c r="E211" s="101" t="n"/>
      <c r="F211" s="4" t="inlineStr">
        <is>
          <t>EFECTIVO</t>
        </is>
      </c>
      <c r="G211" s="4" t="inlineStr">
        <is>
          <t>CHEQUE</t>
        </is>
      </c>
      <c r="H211" s="4" t="inlineStr">
        <is>
          <t>TRANSFERENCIA</t>
        </is>
      </c>
      <c r="I211" s="101" t="n"/>
      <c r="J211" s="101" t="n"/>
    </row>
    <row r="212">
      <c r="A212" s="5" t="inlineStr">
        <is>
          <t>CCAJ-LP07/19/23</t>
        </is>
      </c>
      <c r="B212" s="6" t="n">
        <v>44951.79465228009</v>
      </c>
      <c r="C212" s="5" t="inlineStr">
        <is>
          <t>312 JHONNY IGNACIO FLORES LOPEZ</t>
        </is>
      </c>
      <c r="D212" s="7" t="n"/>
      <c r="E212" s="8" t="n"/>
      <c r="F212" s="9" t="n">
        <v>9914.26</v>
      </c>
      <c r="I212" s="10" t="inlineStr">
        <is>
          <t>EFECTIVO</t>
        </is>
      </c>
      <c r="J212" s="5" t="inlineStr">
        <is>
          <t>312 JHONNY IGNACIO FLORES LOPEZ</t>
        </is>
      </c>
    </row>
    <row r="213">
      <c r="A213" s="5" t="inlineStr">
        <is>
          <t>CCAJ-LP07/19/23</t>
        </is>
      </c>
      <c r="B213" s="6" t="n">
        <v>44951.79465228009</v>
      </c>
      <c r="C213" s="5" t="inlineStr">
        <is>
          <t>312 JHONNY IGNACIO FLORES LOPEZ</t>
        </is>
      </c>
      <c r="D213" s="7" t="n"/>
      <c r="E213" s="8" t="n"/>
      <c r="H213" s="9" t="n">
        <v>178.84</v>
      </c>
      <c r="I213" s="5" t="inlineStr">
        <is>
          <t>TARJETA DE DÉBITO/CRÉDITO</t>
        </is>
      </c>
      <c r="J213" s="5" t="inlineStr">
        <is>
          <t>312 JHONNY IGNACIO FLORES LOPEZ</t>
        </is>
      </c>
    </row>
    <row r="214">
      <c r="A214" s="11" t="inlineStr">
        <is>
          <t>SAP</t>
        </is>
      </c>
      <c r="B214" s="3" t="n"/>
      <c r="C214" s="3" t="n"/>
      <c r="D214" s="7" t="n"/>
      <c r="E214" s="8" t="n"/>
      <c r="H214" s="9" t="n"/>
      <c r="I214" s="10" t="n"/>
      <c r="J214" s="5" t="n"/>
    </row>
    <row r="215" ht="15.75" customHeight="1">
      <c r="A215" s="13" t="inlineStr">
        <is>
          <t>FECHA</t>
        </is>
      </c>
      <c r="B215" s="13" t="inlineStr">
        <is>
          <t>CIERRE DE CAJA</t>
        </is>
      </c>
      <c r="C215" s="13" t="inlineStr">
        <is>
          <t>IMPORTE</t>
        </is>
      </c>
      <c r="D215" s="69" t="n">
        <v>112648969</v>
      </c>
      <c r="E215" s="14" t="n">
        <v>112659532</v>
      </c>
      <c r="H215" s="9" t="n"/>
      <c r="I215" s="10" t="n"/>
      <c r="J215" s="5" t="n"/>
    </row>
    <row r="216">
      <c r="D216" s="35" t="inlineStr">
        <is>
          <t>BOOT</t>
        </is>
      </c>
    </row>
    <row r="218">
      <c r="A218" s="1" t="inlineStr">
        <is>
          <t>Cierre Caja</t>
        </is>
      </c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3" t="inlineStr">
        <is>
          <t>Del 26/01/2023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98" t="inlineStr">
        <is>
          <t>Cierre Caja</t>
        </is>
      </c>
      <c r="B220" s="98" t="inlineStr">
        <is>
          <t>Fecha</t>
        </is>
      </c>
      <c r="C220" s="98" t="inlineStr">
        <is>
          <t>Cajero</t>
        </is>
      </c>
      <c r="D220" s="98" t="inlineStr">
        <is>
          <t>Nro Voucher</t>
        </is>
      </c>
      <c r="E220" s="98" t="inlineStr">
        <is>
          <t>Nro Cuenta</t>
        </is>
      </c>
      <c r="F220" s="98" t="inlineStr">
        <is>
          <t>Tipo Ingreso</t>
        </is>
      </c>
      <c r="G220" s="99" t="n"/>
      <c r="H220" s="100" t="n"/>
      <c r="I220" s="98" t="inlineStr">
        <is>
          <t>TIPO DE INGRESO</t>
        </is>
      </c>
      <c r="J220" s="98" t="inlineStr">
        <is>
          <t>Cobrador</t>
        </is>
      </c>
    </row>
    <row r="221">
      <c r="A221" s="101" t="n"/>
      <c r="B221" s="101" t="n"/>
      <c r="C221" s="101" t="n"/>
      <c r="D221" s="101" t="n"/>
      <c r="E221" s="101" t="n"/>
      <c r="F221" s="4" t="inlineStr">
        <is>
          <t>EFECTIVO</t>
        </is>
      </c>
      <c r="G221" s="4" t="inlineStr">
        <is>
          <t>CHEQUE</t>
        </is>
      </c>
      <c r="H221" s="4" t="inlineStr">
        <is>
          <t>TRANSFERENCIA</t>
        </is>
      </c>
      <c r="I221" s="101" t="n"/>
      <c r="J221" s="101" t="n"/>
    </row>
    <row r="222">
      <c r="A222" s="5" t="inlineStr">
        <is>
          <t>CCAJ-LP07/20/23</t>
        </is>
      </c>
      <c r="B222" s="6" t="n">
        <v>44952.79269810185</v>
      </c>
      <c r="C222" s="5" t="inlineStr">
        <is>
          <t>312 JHONNY IGNACIO FLORES LOPEZ</t>
        </is>
      </c>
      <c r="D222" s="7" t="n"/>
      <c r="E222" s="8" t="n"/>
      <c r="F222" s="9" t="n">
        <v>8556.08</v>
      </c>
      <c r="I222" s="10" t="inlineStr">
        <is>
          <t>EFECTIVO</t>
        </is>
      </c>
      <c r="J222" s="5" t="inlineStr">
        <is>
          <t>312 JHONNY IGNACIO FLORES LOPEZ</t>
        </is>
      </c>
    </row>
    <row r="223">
      <c r="A223" s="5" t="inlineStr">
        <is>
          <t>CCAJ-LP07/20/23</t>
        </is>
      </c>
      <c r="B223" s="6" t="n">
        <v>44952.79269810185</v>
      </c>
      <c r="C223" s="5" t="inlineStr">
        <is>
          <t>312 JHONNY IGNACIO FLORES LOPEZ</t>
        </is>
      </c>
      <c r="D223" s="7" t="n"/>
      <c r="E223" s="8" t="n"/>
      <c r="H223" s="9" t="n">
        <v>118.3</v>
      </c>
      <c r="I223" s="5" t="inlineStr">
        <is>
          <t>TARJETA DE DÉBITO/CRÉDITO</t>
        </is>
      </c>
      <c r="J223" s="5" t="inlineStr">
        <is>
          <t>312 JHONNY IGNACIO FLORES LOPEZ</t>
        </is>
      </c>
    </row>
    <row r="224">
      <c r="A224" s="11" t="inlineStr">
        <is>
          <t>SAP</t>
        </is>
      </c>
      <c r="B224" s="3" t="n"/>
      <c r="C224" s="3" t="n"/>
      <c r="D224" s="7" t="n"/>
      <c r="E224" s="8" t="n"/>
      <c r="H224" s="9" t="n"/>
      <c r="I224" s="10" t="n"/>
      <c r="J224" s="5" t="n"/>
    </row>
    <row r="225" ht="15.75" customHeight="1">
      <c r="A225" s="13" t="inlineStr">
        <is>
          <t>FECHA</t>
        </is>
      </c>
      <c r="B225" s="13" t="inlineStr">
        <is>
          <t>CIERRE DE CAJA</t>
        </is>
      </c>
      <c r="C225" s="13" t="inlineStr">
        <is>
          <t>IMPORTE</t>
        </is>
      </c>
      <c r="D225" s="28" t="n">
        <v>112672288</v>
      </c>
      <c r="E225" s="14" t="n">
        <v>112672342</v>
      </c>
      <c r="H225" s="9" t="n"/>
      <c r="I225" s="10" t="n"/>
      <c r="J225" s="5" t="n"/>
    </row>
    <row r="228">
      <c r="A228" s="1" t="inlineStr">
        <is>
          <t>Cierre Caja</t>
        </is>
      </c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3" t="inlineStr">
        <is>
          <t>Del 27/01/2023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98" t="inlineStr">
        <is>
          <t>Cierre Caja</t>
        </is>
      </c>
      <c r="B230" s="98" t="inlineStr">
        <is>
          <t>Fecha</t>
        </is>
      </c>
      <c r="C230" s="98" t="inlineStr">
        <is>
          <t>Cajero</t>
        </is>
      </c>
      <c r="D230" s="98" t="inlineStr">
        <is>
          <t>Nro Voucher</t>
        </is>
      </c>
      <c r="E230" s="98" t="inlineStr">
        <is>
          <t>Nro Cuenta</t>
        </is>
      </c>
      <c r="F230" s="98" t="inlineStr">
        <is>
          <t>Tipo Ingreso</t>
        </is>
      </c>
      <c r="G230" s="99" t="n"/>
      <c r="H230" s="100" t="n"/>
      <c r="I230" s="98" t="inlineStr">
        <is>
          <t>TIPO DE INGRESO</t>
        </is>
      </c>
      <c r="J230" s="98" t="inlineStr">
        <is>
          <t>Cobrador</t>
        </is>
      </c>
    </row>
    <row r="231">
      <c r="A231" s="101" t="n"/>
      <c r="B231" s="101" t="n"/>
      <c r="C231" s="101" t="n"/>
      <c r="D231" s="101" t="n"/>
      <c r="E231" s="101" t="n"/>
      <c r="F231" s="4" t="inlineStr">
        <is>
          <t>EFECTIVO</t>
        </is>
      </c>
      <c r="G231" s="4" t="inlineStr">
        <is>
          <t>CHEQUE</t>
        </is>
      </c>
      <c r="H231" s="4" t="inlineStr">
        <is>
          <t>TRANSFERENCIA</t>
        </is>
      </c>
      <c r="I231" s="101" t="n"/>
      <c r="J231" s="101" t="n"/>
    </row>
    <row r="232">
      <c r="A232" s="5" t="inlineStr">
        <is>
          <t>CCAJ-LP07/21/23</t>
        </is>
      </c>
      <c r="B232" s="6" t="n">
        <v>44953.79375099537</v>
      </c>
      <c r="C232" s="5" t="inlineStr">
        <is>
          <t>312 JHONNY IGNACIO FLORES LOPEZ</t>
        </is>
      </c>
      <c r="D232" s="7" t="n"/>
      <c r="E232" s="8" t="n"/>
      <c r="F232" s="9" t="n">
        <v>7151.63</v>
      </c>
      <c r="I232" s="10" t="inlineStr">
        <is>
          <t>EFECTIVO</t>
        </is>
      </c>
      <c r="J232" s="5" t="inlineStr">
        <is>
          <t>312 JHONNY IGNACIO FLORES LOPEZ</t>
        </is>
      </c>
    </row>
    <row r="233">
      <c r="A233" s="5" t="inlineStr">
        <is>
          <t>CCAJ-LP07/21/23</t>
        </is>
      </c>
      <c r="B233" s="6" t="n">
        <v>44953.79375099537</v>
      </c>
      <c r="C233" s="5" t="inlineStr">
        <is>
          <t>312 JHONNY IGNACIO FLORES LOPEZ</t>
        </is>
      </c>
      <c r="D233" s="7" t="n"/>
      <c r="E233" s="8" t="n"/>
      <c r="H233" s="9" t="n">
        <v>207.39</v>
      </c>
      <c r="I233" s="5" t="inlineStr">
        <is>
          <t>TARJETA DE DÉBITO/CRÉDITO</t>
        </is>
      </c>
      <c r="J233" s="5" t="inlineStr">
        <is>
          <t>312 JHONNY IGNACIO FLORES LOPEZ</t>
        </is>
      </c>
    </row>
    <row r="234">
      <c r="A234" s="11" t="inlineStr">
        <is>
          <t>SAP</t>
        </is>
      </c>
      <c r="B234" s="3" t="n"/>
      <c r="C234" s="3" t="n"/>
      <c r="D234" s="7" t="n"/>
      <c r="E234" s="8" t="n"/>
      <c r="H234" s="9" t="n"/>
      <c r="I234" s="5" t="n"/>
      <c r="J234" s="8" t="n"/>
    </row>
    <row r="235" ht="15.75" customHeight="1">
      <c r="A235" s="13" t="inlineStr">
        <is>
          <t>FECHA</t>
        </is>
      </c>
      <c r="B235" s="13" t="inlineStr">
        <is>
          <t>CIERRE DE CAJA</t>
        </is>
      </c>
      <c r="C235" s="13" t="inlineStr">
        <is>
          <t>IMPORTE</t>
        </is>
      </c>
      <c r="D235" s="28" t="n">
        <v>112672291</v>
      </c>
      <c r="E235" s="14" t="n">
        <v>112672343</v>
      </c>
      <c r="H235" s="9" t="n"/>
      <c r="I235" s="5" t="n"/>
      <c r="J235" s="8" t="n"/>
    </row>
    <row r="236">
      <c r="A236" s="5" t="n"/>
      <c r="B236" s="6" t="n"/>
      <c r="C236" s="5" t="n"/>
      <c r="D236" s="7" t="n"/>
      <c r="E236" s="8" t="n"/>
      <c r="H236" s="9" t="n"/>
      <c r="I236" s="5" t="n"/>
      <c r="J236" s="8" t="n"/>
    </row>
    <row r="237">
      <c r="A237" s="5" t="n"/>
      <c r="B237" s="6" t="n"/>
      <c r="C237" s="5" t="n"/>
      <c r="D237" s="7" t="n"/>
      <c r="E237" s="8" t="n"/>
      <c r="H237" s="9" t="n"/>
      <c r="I237" s="5" t="n"/>
      <c r="J237" s="8" t="n"/>
    </row>
    <row r="238">
      <c r="A238" s="1" t="inlineStr">
        <is>
          <t>Cierre Caja</t>
        </is>
      </c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3" t="inlineStr">
        <is>
          <t>Del 28/01/2023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98" t="inlineStr">
        <is>
          <t>Cierre Caja</t>
        </is>
      </c>
      <c r="B240" s="98" t="inlineStr">
        <is>
          <t>Fecha</t>
        </is>
      </c>
      <c r="C240" s="98" t="inlineStr">
        <is>
          <t>Cajero</t>
        </is>
      </c>
      <c r="D240" s="98" t="inlineStr">
        <is>
          <t>Nro Voucher</t>
        </is>
      </c>
      <c r="E240" s="98" t="inlineStr">
        <is>
          <t>Nro Cuenta</t>
        </is>
      </c>
      <c r="F240" s="98" t="inlineStr">
        <is>
          <t>Tipo Ingreso</t>
        </is>
      </c>
      <c r="G240" s="99" t="n"/>
      <c r="H240" s="100" t="n"/>
      <c r="I240" s="98" t="inlineStr">
        <is>
          <t>TIPO DE INGRESO</t>
        </is>
      </c>
      <c r="J240" s="98" t="inlineStr">
        <is>
          <t>Cobrador</t>
        </is>
      </c>
    </row>
    <row r="241">
      <c r="A241" s="101" t="n"/>
      <c r="B241" s="101" t="n"/>
      <c r="C241" s="101" t="n"/>
      <c r="D241" s="101" t="n"/>
      <c r="E241" s="101" t="n"/>
      <c r="F241" s="4" t="inlineStr">
        <is>
          <t>EFECTIVO</t>
        </is>
      </c>
      <c r="G241" s="4" t="inlineStr">
        <is>
          <t>CHEQUE</t>
        </is>
      </c>
      <c r="H241" s="4" t="inlineStr">
        <is>
          <t>TRANSFERENCIA</t>
        </is>
      </c>
      <c r="I241" s="101" t="n"/>
      <c r="J241" s="101" t="n"/>
    </row>
    <row r="242">
      <c r="A242" s="5" t="inlineStr">
        <is>
          <t>CCAJ-LP07/22/23</t>
        </is>
      </c>
      <c r="B242" s="6" t="n">
        <v>44954.56494978009</v>
      </c>
      <c r="C242" s="5" t="inlineStr">
        <is>
          <t>312 JHONNY IGNACIO FLORES LOPEZ</t>
        </is>
      </c>
      <c r="D242" s="7" t="n"/>
      <c r="E242" s="8" t="n"/>
      <c r="F242" s="9" t="n">
        <v>6397.56</v>
      </c>
      <c r="I242" s="10" t="inlineStr">
        <is>
          <t>EFECTIVO</t>
        </is>
      </c>
      <c r="J242" s="5" t="inlineStr">
        <is>
          <t>312 JHONNY IGNACIO FLORES LOPEZ</t>
        </is>
      </c>
    </row>
    <row r="243">
      <c r="A243" s="5" t="inlineStr">
        <is>
          <t>CCAJ-LP07/22/23</t>
        </is>
      </c>
      <c r="B243" s="6" t="n">
        <v>44954.56494978009</v>
      </c>
      <c r="C243" s="5" t="inlineStr">
        <is>
          <t>312 JHONNY IGNACIO FLORES LOPEZ</t>
        </is>
      </c>
      <c r="D243" s="7" t="n"/>
      <c r="E243" s="8" t="n"/>
      <c r="H243" s="9" t="n">
        <v>40</v>
      </c>
      <c r="I243" s="5" t="inlineStr">
        <is>
          <t>TARJETA DE DÉBITO/CRÉDITO</t>
        </is>
      </c>
      <c r="J243" s="5" t="inlineStr">
        <is>
          <t>312 JHONNY IGNACIO FLORES LOPEZ</t>
        </is>
      </c>
    </row>
    <row r="244">
      <c r="A244" s="11" t="inlineStr">
        <is>
          <t>SAP</t>
        </is>
      </c>
      <c r="B244" s="3" t="n"/>
      <c r="C244" s="3" t="n"/>
      <c r="D244" s="7" t="n"/>
      <c r="E244" s="8" t="n"/>
      <c r="H244" s="9" t="n"/>
      <c r="I244" s="5" t="n"/>
      <c r="J244" s="8" t="n"/>
    </row>
    <row r="245" ht="15.75" customHeight="1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28" t="n">
        <v>112673665</v>
      </c>
      <c r="E245" s="14" t="n">
        <v>112675119</v>
      </c>
      <c r="H245" s="9" t="n"/>
      <c r="I245" s="5" t="n"/>
      <c r="J245" s="8" t="n"/>
    </row>
    <row r="248">
      <c r="A248" s="1" t="inlineStr">
        <is>
          <t>Cierre Caja</t>
        </is>
      </c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3" t="inlineStr">
        <is>
          <t>Del 30/01/2023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98" t="inlineStr">
        <is>
          <t>Cierre Caja</t>
        </is>
      </c>
      <c r="B250" s="98" t="inlineStr">
        <is>
          <t>Fecha</t>
        </is>
      </c>
      <c r="C250" s="98" t="inlineStr">
        <is>
          <t>Cajero</t>
        </is>
      </c>
      <c r="D250" s="98" t="inlineStr">
        <is>
          <t>Nro Voucher</t>
        </is>
      </c>
      <c r="E250" s="98" t="inlineStr">
        <is>
          <t>Nro Cuenta</t>
        </is>
      </c>
      <c r="F250" s="98" t="inlineStr">
        <is>
          <t>Tipo Ingreso</t>
        </is>
      </c>
      <c r="G250" s="99" t="n"/>
      <c r="H250" s="100" t="n"/>
      <c r="I250" s="98" t="inlineStr">
        <is>
          <t>TIPO DE INGRESO</t>
        </is>
      </c>
      <c r="J250" s="98" t="inlineStr">
        <is>
          <t>Cobrador</t>
        </is>
      </c>
    </row>
    <row r="251">
      <c r="A251" s="101" t="n"/>
      <c r="B251" s="101" t="n"/>
      <c r="C251" s="101" t="n"/>
      <c r="D251" s="101" t="n"/>
      <c r="E251" s="101" t="n"/>
      <c r="F251" s="4" t="inlineStr">
        <is>
          <t>EFECTIVO</t>
        </is>
      </c>
      <c r="G251" s="4" t="inlineStr">
        <is>
          <t>CHEQUE</t>
        </is>
      </c>
      <c r="H251" s="4" t="inlineStr">
        <is>
          <t>TRANSFERENCIA</t>
        </is>
      </c>
      <c r="I251" s="101" t="n"/>
      <c r="J251" s="101" t="n"/>
    </row>
    <row r="252">
      <c r="A252" s="5" t="inlineStr">
        <is>
          <t>CCAJ-LP07/23/23</t>
        </is>
      </c>
      <c r="B252" s="6" t="n">
        <v>44956.79412703704</v>
      </c>
      <c r="C252" s="5" t="inlineStr">
        <is>
          <t>312 JHONNY IGNACIO FLORES LOPEZ</t>
        </is>
      </c>
      <c r="D252" s="7" t="n"/>
      <c r="E252" s="8" t="n"/>
      <c r="F252" s="9" t="n">
        <v>9410.85</v>
      </c>
      <c r="I252" s="10" t="inlineStr">
        <is>
          <t>EFECTIVO</t>
        </is>
      </c>
      <c r="J252" s="5" t="inlineStr">
        <is>
          <t>312 JHONNY IGNACIO FLORES LOPEZ</t>
        </is>
      </c>
    </row>
    <row r="253">
      <c r="A253" s="5" t="inlineStr">
        <is>
          <t>CCAJ-LP07/23/23</t>
        </is>
      </c>
      <c r="B253" s="6" t="n">
        <v>44956.79412703704</v>
      </c>
      <c r="C253" s="5" t="inlineStr">
        <is>
          <t>312 JHONNY IGNACIO FLORES LOPEZ</t>
        </is>
      </c>
      <c r="D253" s="7" t="n"/>
      <c r="E253" s="8" t="n"/>
      <c r="H253" s="9" t="n">
        <v>713.05</v>
      </c>
      <c r="I253" s="5" t="inlineStr">
        <is>
          <t>TARJETA DE DÉBITO/CRÉDITO</t>
        </is>
      </c>
      <c r="J253" s="5" t="inlineStr">
        <is>
          <t>312 JHONNY IGNACIO FLORES LOPEZ</t>
        </is>
      </c>
    </row>
    <row r="254">
      <c r="A254" s="11" t="inlineStr">
        <is>
          <t>SAP</t>
        </is>
      </c>
      <c r="B254" s="3" t="n"/>
      <c r="C254" s="3" t="n"/>
      <c r="D254" s="7" t="n"/>
      <c r="E254" s="8" t="n"/>
      <c r="G254" s="9" t="n"/>
      <c r="I254" s="10" t="n"/>
      <c r="J254" s="8" t="n"/>
    </row>
    <row r="255" ht="15.75" customHeight="1">
      <c r="A255" s="13" t="inlineStr">
        <is>
          <t>FECHA</t>
        </is>
      </c>
      <c r="B255" s="13" t="inlineStr">
        <is>
          <t>CIERRE DE CAJA</t>
        </is>
      </c>
      <c r="C255" s="13" t="inlineStr">
        <is>
          <t>IMPORTE</t>
        </is>
      </c>
      <c r="D255" s="28" t="n">
        <v>112691560</v>
      </c>
      <c r="E255" s="14" t="n">
        <v>112691874</v>
      </c>
      <c r="G255" s="9" t="n"/>
      <c r="I255" s="10" t="n"/>
      <c r="J255" s="8" t="n"/>
    </row>
    <row r="256" ht="15.75" customHeight="1">
      <c r="D256" s="69" t="n">
        <v>112691621</v>
      </c>
      <c r="E256" s="34" t="n">
        <v>112691842</v>
      </c>
      <c r="F256" s="35" t="inlineStr">
        <is>
          <t>REV</t>
        </is>
      </c>
    </row>
    <row r="257">
      <c r="A257" s="17" t="inlineStr">
        <is>
          <t>reversion debido a que el Boot 5 realizo doble traslado</t>
        </is>
      </c>
      <c r="B257" s="17" t="n"/>
      <c r="C257" s="17" t="n"/>
    </row>
    <row r="259">
      <c r="A259" s="1" t="inlineStr">
        <is>
          <t>Cierre Caja</t>
        </is>
      </c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3" t="inlineStr">
        <is>
          <t>Del 31/01/2023</t>
        </is>
      </c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98" t="inlineStr">
        <is>
          <t>Cierre Caja</t>
        </is>
      </c>
      <c r="B261" s="98" t="inlineStr">
        <is>
          <t>Fecha</t>
        </is>
      </c>
      <c r="C261" s="98" t="inlineStr">
        <is>
          <t>Cajero</t>
        </is>
      </c>
      <c r="D261" s="98" t="inlineStr">
        <is>
          <t>Nro Voucher</t>
        </is>
      </c>
      <c r="E261" s="98" t="inlineStr">
        <is>
          <t>Nro Cuenta</t>
        </is>
      </c>
      <c r="F261" s="98" t="inlineStr">
        <is>
          <t>Tipo Ingreso</t>
        </is>
      </c>
      <c r="G261" s="99" t="n"/>
      <c r="H261" s="100" t="n"/>
      <c r="I261" s="98" t="inlineStr">
        <is>
          <t>TIPO DE INGRESO</t>
        </is>
      </c>
      <c r="J261" s="98" t="inlineStr">
        <is>
          <t>Cobrador</t>
        </is>
      </c>
    </row>
    <row r="262">
      <c r="A262" s="101" t="n"/>
      <c r="B262" s="101" t="n"/>
      <c r="C262" s="101" t="n"/>
      <c r="D262" s="101" t="n"/>
      <c r="E262" s="101" t="n"/>
      <c r="F262" s="4" t="inlineStr">
        <is>
          <t>EFECTIVO</t>
        </is>
      </c>
      <c r="G262" s="4" t="inlineStr">
        <is>
          <t>CHEQUE</t>
        </is>
      </c>
      <c r="H262" s="4" t="inlineStr">
        <is>
          <t>TRANSFERENCIA</t>
        </is>
      </c>
      <c r="I262" s="101" t="n"/>
      <c r="J262" s="101" t="n"/>
    </row>
    <row r="263">
      <c r="A263" s="5" t="inlineStr">
        <is>
          <t>CCAJ-LP07/24/23</t>
        </is>
      </c>
      <c r="B263" s="6" t="n">
        <v>44957.80213805556</v>
      </c>
      <c r="C263" s="5" t="inlineStr">
        <is>
          <t>312 JHONNY IGNACIO FLORES LOPEZ</t>
        </is>
      </c>
      <c r="D263" s="7" t="n"/>
      <c r="E263" s="8" t="n"/>
      <c r="F263" s="9" t="n">
        <v>7788.29</v>
      </c>
      <c r="I263" s="10" t="inlineStr">
        <is>
          <t>EFECTIVO</t>
        </is>
      </c>
      <c r="J263" s="5" t="inlineStr">
        <is>
          <t>312 JHONNY IGNACIO FLORES LOPEZ</t>
        </is>
      </c>
    </row>
    <row r="264">
      <c r="A264" s="5" t="inlineStr">
        <is>
          <t>CCAJ-LP07/24/23</t>
        </is>
      </c>
      <c r="B264" s="6" t="n">
        <v>44957.80213805556</v>
      </c>
      <c r="C264" s="5" t="inlineStr">
        <is>
          <t>312 JHONNY IGNACIO FLORES LOPEZ</t>
        </is>
      </c>
      <c r="D264" s="7" t="n"/>
      <c r="E264" s="8" t="n"/>
      <c r="H264" s="9" t="n">
        <v>326.14</v>
      </c>
      <c r="I264" s="5" t="inlineStr">
        <is>
          <t>TARJETA DE DÉBITO/CRÉDITO</t>
        </is>
      </c>
      <c r="J264" s="5" t="inlineStr">
        <is>
          <t>312 JHONNY IGNACIO FLORES LOPEZ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G265" s="9" t="n"/>
      <c r="I265" s="10" t="n"/>
      <c r="J265" s="5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69" t="n">
        <v>112692565</v>
      </c>
      <c r="E266" s="14" t="n">
        <v>112692813</v>
      </c>
      <c r="G266" s="9" t="n"/>
      <c r="I266" s="10" t="n"/>
      <c r="J266" s="5" t="n"/>
    </row>
    <row r="267">
      <c r="D267" s="80" t="inlineStr">
        <is>
          <t>BOOT</t>
        </is>
      </c>
    </row>
    <row r="269">
      <c r="A269" s="1" t="inlineStr">
        <is>
          <t>Cierre Caja</t>
        </is>
      </c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3" t="inlineStr">
        <is>
          <t>Del 01/02/2023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98" t="inlineStr">
        <is>
          <t>Cierre Caja</t>
        </is>
      </c>
      <c r="B271" s="98" t="inlineStr">
        <is>
          <t>Fecha</t>
        </is>
      </c>
      <c r="C271" s="98" t="inlineStr">
        <is>
          <t>Cajero</t>
        </is>
      </c>
      <c r="D271" s="98" t="inlineStr">
        <is>
          <t>Nro Voucher</t>
        </is>
      </c>
      <c r="E271" s="98" t="inlineStr">
        <is>
          <t>Nro Cuenta</t>
        </is>
      </c>
      <c r="F271" s="98" t="inlineStr">
        <is>
          <t>Tipo Ingreso</t>
        </is>
      </c>
      <c r="G271" s="99" t="n"/>
      <c r="H271" s="100" t="n"/>
      <c r="I271" s="98" t="inlineStr">
        <is>
          <t>TIPO DE INGRESO</t>
        </is>
      </c>
      <c r="J271" s="98" t="inlineStr">
        <is>
          <t>Cobrador</t>
        </is>
      </c>
    </row>
    <row r="272">
      <c r="A272" s="101" t="n"/>
      <c r="B272" s="101" t="n"/>
      <c r="C272" s="101" t="n"/>
      <c r="D272" s="101" t="n"/>
      <c r="E272" s="101" t="n"/>
      <c r="F272" s="4" t="inlineStr">
        <is>
          <t>EFECTIVO</t>
        </is>
      </c>
      <c r="G272" s="4" t="inlineStr">
        <is>
          <t>CHEQUE</t>
        </is>
      </c>
      <c r="H272" s="4" t="inlineStr">
        <is>
          <t>TRANSFERENCIA</t>
        </is>
      </c>
      <c r="I272" s="101" t="n"/>
      <c r="J272" s="101" t="n"/>
    </row>
    <row r="273">
      <c r="A273" s="40" t="inlineStr">
        <is>
          <t>NO HUBO CIERRES DE CAJA DEBIDO A ANULACION DE FACTURAS S/G CORREO DEL 02/02/2023 SE CONFIRMO AL DIA SIGUIENTE</t>
        </is>
      </c>
      <c r="B273" s="41" t="n"/>
      <c r="C273" s="42" t="n"/>
      <c r="D273" s="70" t="n"/>
      <c r="E273" s="71" t="n"/>
      <c r="F273" s="78" t="n"/>
      <c r="I273" s="10" t="n"/>
      <c r="J273" s="5" t="n"/>
    </row>
    <row r="274">
      <c r="A274" s="11" t="inlineStr">
        <is>
          <t>SAP</t>
        </is>
      </c>
      <c r="B274" s="3" t="n"/>
      <c r="C274" s="3" t="n"/>
      <c r="D274" s="7" t="n"/>
      <c r="E274" s="8" t="n"/>
      <c r="F274" s="9" t="n"/>
      <c r="I274" s="10" t="n"/>
      <c r="J274" s="8" t="n"/>
    </row>
    <row r="275">
      <c r="A275" s="13" t="inlineStr">
        <is>
          <t>FECHA</t>
        </is>
      </c>
      <c r="B275" s="13" t="inlineStr">
        <is>
          <t>CIERRE DE CAJA</t>
        </is>
      </c>
      <c r="C275" s="13" t="inlineStr">
        <is>
          <t>IMPORTE</t>
        </is>
      </c>
      <c r="D275" s="7" t="n"/>
      <c r="E275" s="8" t="n"/>
      <c r="F275" s="9" t="n"/>
      <c r="I275" s="10" t="n"/>
      <c r="J275" s="8" t="n"/>
    </row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02/02/2023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8" t="inlineStr">
        <is>
          <t>Cierre Caja</t>
        </is>
      </c>
      <c r="B281" s="98" t="inlineStr">
        <is>
          <t>Fecha</t>
        </is>
      </c>
      <c r="C281" s="98" t="inlineStr">
        <is>
          <t>Cajero</t>
        </is>
      </c>
      <c r="D281" s="98" t="inlineStr">
        <is>
          <t>Nro Voucher</t>
        </is>
      </c>
      <c r="E281" s="98" t="inlineStr">
        <is>
          <t>Nro Cuenta</t>
        </is>
      </c>
      <c r="F281" s="98" t="inlineStr">
        <is>
          <t>Tipo Ingreso</t>
        </is>
      </c>
      <c r="G281" s="99" t="n"/>
      <c r="H281" s="100" t="n"/>
      <c r="I281" s="98" t="inlineStr">
        <is>
          <t>TIPO DE INGRESO</t>
        </is>
      </c>
      <c r="J281" s="98" t="inlineStr">
        <is>
          <t>Cobrador</t>
        </is>
      </c>
    </row>
    <row r="282">
      <c r="A282" s="101" t="n"/>
      <c r="B282" s="101" t="n"/>
      <c r="C282" s="101" t="n"/>
      <c r="D282" s="101" t="n"/>
      <c r="E282" s="101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101" t="n"/>
      <c r="J282" s="101" t="n"/>
    </row>
    <row r="283">
      <c r="A283" s="5" t="inlineStr">
        <is>
          <t>CCAJ-LP07/25/23</t>
        </is>
      </c>
      <c r="B283" s="6" t="n">
        <v>44959.3060546875</v>
      </c>
      <c r="C283" s="5" t="inlineStr">
        <is>
          <t>312 JHONNY IGNACIO FLORES LOPEZ</t>
        </is>
      </c>
      <c r="D283" s="10" t="n"/>
      <c r="E283" s="8" t="n"/>
      <c r="F283" s="9" t="n">
        <v>8677.35</v>
      </c>
      <c r="I283" s="10" t="inlineStr">
        <is>
          <t>EFECTIVO</t>
        </is>
      </c>
      <c r="J283" s="5" t="inlineStr">
        <is>
          <t>312 JHONNY IGNACIO FLORES LOPEZ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28" t="n">
        <v>112695202</v>
      </c>
      <c r="E285" s="14" t="n">
        <v>112695338</v>
      </c>
      <c r="H285" s="9" t="n"/>
      <c r="I285" s="10" t="n"/>
      <c r="J285" s="5" t="n"/>
    </row>
    <row r="286">
      <c r="A286" s="5" t="n"/>
      <c r="B286" s="6" t="n"/>
      <c r="C286" s="5" t="n"/>
      <c r="D286" s="84" t="n"/>
      <c r="E286" s="8" t="n"/>
      <c r="H286" s="9" t="n"/>
      <c r="I286" s="10" t="n"/>
      <c r="J286" s="5" t="n"/>
    </row>
    <row r="287">
      <c r="A287" s="40" t="inlineStr">
        <is>
          <t>Se realizo el traslado manualmente debido a que el cierre fue confirmado al dia siguiente</t>
        </is>
      </c>
      <c r="B287" s="52" t="n"/>
      <c r="C287" s="40" t="n"/>
      <c r="D287" s="70" t="n"/>
      <c r="E287" s="8" t="n"/>
      <c r="H287" s="9" t="n"/>
      <c r="I287" s="10" t="n"/>
      <c r="J287" s="5" t="n"/>
    </row>
    <row r="288">
      <c r="A288" s="5" t="n"/>
      <c r="B288" s="6" t="n"/>
      <c r="C288" s="5" t="n"/>
      <c r="D288" s="7" t="n"/>
      <c r="E288" s="8" t="n"/>
      <c r="H288" s="9" t="n"/>
      <c r="I288" s="10" t="n"/>
      <c r="J288" s="5" t="n"/>
    </row>
    <row r="289">
      <c r="A289" s="5" t="inlineStr">
        <is>
          <t>CCAJ-LP07/26/23</t>
        </is>
      </c>
      <c r="B289" s="6" t="n">
        <v>44959.79263434028</v>
      </c>
      <c r="C289" s="5" t="inlineStr">
        <is>
          <t>312 JHONNY IGNACIO FLORES LOPEZ</t>
        </is>
      </c>
      <c r="D289" s="7" t="n"/>
      <c r="E289" s="8" t="n"/>
      <c r="F289" s="9" t="n">
        <v>7544.28</v>
      </c>
      <c r="I289" s="10" t="inlineStr">
        <is>
          <t>EFECTIVO</t>
        </is>
      </c>
      <c r="J289" s="5" t="inlineStr">
        <is>
          <t>312 JHONNY IGNACIO FLORES LOPEZ</t>
        </is>
      </c>
    </row>
    <row r="290">
      <c r="A290" s="5" t="inlineStr">
        <is>
          <t>CCAJ-LP07/26/23</t>
        </is>
      </c>
      <c r="B290" s="6" t="n">
        <v>44959.79263434028</v>
      </c>
      <c r="C290" s="5" t="inlineStr">
        <is>
          <t>312 JHONNY IGNACIO FLORES LOPEZ</t>
        </is>
      </c>
      <c r="D290" s="7" t="n"/>
      <c r="E290" s="8" t="n"/>
      <c r="H290" s="9" t="n">
        <v>314</v>
      </c>
      <c r="I290" s="5" t="inlineStr">
        <is>
          <t>TARJETA DE DÉBITO/CRÉDITO</t>
        </is>
      </c>
      <c r="J290" s="5" t="inlineStr">
        <is>
          <t>312 JHONNY IGNACIO FLORES LOPEZ</t>
        </is>
      </c>
    </row>
    <row r="291">
      <c r="A291" s="11" t="inlineStr">
        <is>
          <t>SAP</t>
        </is>
      </c>
      <c r="B291" s="3" t="n"/>
      <c r="C291" s="3" t="n"/>
      <c r="D291" s="7" t="n"/>
      <c r="E291" s="8" t="n"/>
      <c r="H291" s="9" t="n"/>
      <c r="I291" s="10" t="n"/>
      <c r="J291" s="5" t="n"/>
    </row>
    <row r="292" ht="15.75" customHeight="1">
      <c r="A292" s="13" t="inlineStr">
        <is>
          <t>FECHA</t>
        </is>
      </c>
      <c r="B292" s="13" t="inlineStr">
        <is>
          <t>CIERRE DE CAJA</t>
        </is>
      </c>
      <c r="C292" s="13" t="inlineStr">
        <is>
          <t>IMPORTE</t>
        </is>
      </c>
      <c r="D292" s="69" t="n">
        <v>112728638</v>
      </c>
      <c r="E292" s="14" t="n">
        <v>112728964</v>
      </c>
      <c r="H292" s="9" t="n"/>
      <c r="I292" s="10" t="n"/>
      <c r="J292" s="5" t="n"/>
    </row>
    <row r="293">
      <c r="D293" s="35" t="inlineStr">
        <is>
          <t>BOOT</t>
        </is>
      </c>
    </row>
    <row r="295">
      <c r="A295" s="1" t="inlineStr">
        <is>
          <t>Cierre Caja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3" t="inlineStr">
        <is>
          <t>Del 03/02/2023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98" t="inlineStr">
        <is>
          <t>Cierre Caja</t>
        </is>
      </c>
      <c r="B297" s="98" t="inlineStr">
        <is>
          <t>Fecha</t>
        </is>
      </c>
      <c r="C297" s="98" t="inlineStr">
        <is>
          <t>Cajero</t>
        </is>
      </c>
      <c r="D297" s="98" t="inlineStr">
        <is>
          <t>Nro Voucher</t>
        </is>
      </c>
      <c r="E297" s="98" t="inlineStr">
        <is>
          <t>Nro Cuenta</t>
        </is>
      </c>
      <c r="F297" s="98" t="inlineStr">
        <is>
          <t>Tipo Ingreso</t>
        </is>
      </c>
      <c r="G297" s="99" t="n"/>
      <c r="H297" s="100" t="n"/>
      <c r="I297" s="98" t="inlineStr">
        <is>
          <t>TIPO DE INGRESO</t>
        </is>
      </c>
      <c r="J297" s="98" t="inlineStr">
        <is>
          <t>Cobrador</t>
        </is>
      </c>
    </row>
    <row r="298">
      <c r="A298" s="101" t="n"/>
      <c r="B298" s="101" t="n"/>
      <c r="C298" s="101" t="n"/>
      <c r="D298" s="101" t="n"/>
      <c r="E298" s="101" t="n"/>
      <c r="F298" s="4" t="inlineStr">
        <is>
          <t>EFECTIVO</t>
        </is>
      </c>
      <c r="G298" s="4" t="inlineStr">
        <is>
          <t>CHEQUE</t>
        </is>
      </c>
      <c r="H298" s="4" t="inlineStr">
        <is>
          <t>TRANSFERENCIA</t>
        </is>
      </c>
      <c r="I298" s="101" t="n"/>
      <c r="J298" s="101" t="n"/>
    </row>
    <row r="299">
      <c r="A299" s="5" t="inlineStr">
        <is>
          <t>CCAJ-LP07/27/23</t>
        </is>
      </c>
      <c r="B299" s="6" t="n">
        <v>44960.79323387732</v>
      </c>
      <c r="C299" s="5" t="inlineStr">
        <is>
          <t>312 JHONNY IGNACIO FLORES LOPEZ</t>
        </is>
      </c>
      <c r="D299" s="7" t="n"/>
      <c r="E299" s="8" t="n"/>
      <c r="F299" s="9" t="n">
        <v>9317.48</v>
      </c>
      <c r="I299" s="10" t="inlineStr">
        <is>
          <t>EFECTIVO</t>
        </is>
      </c>
      <c r="J299" s="5" t="inlineStr">
        <is>
          <t>312 JHONNY IGNACIO FLORES LOPEZ</t>
        </is>
      </c>
    </row>
    <row r="300">
      <c r="A300" s="5" t="inlineStr">
        <is>
          <t>CCAJ-LP07/27/23</t>
        </is>
      </c>
      <c r="B300" s="6" t="n">
        <v>44960.79323387732</v>
      </c>
      <c r="C300" s="5" t="inlineStr">
        <is>
          <t>312 JHONNY IGNACIO FLORES LOPEZ</t>
        </is>
      </c>
      <c r="D300" s="7" t="n"/>
      <c r="E300" s="8" t="n"/>
      <c r="H300" s="9" t="n">
        <v>236.9</v>
      </c>
      <c r="I300" s="5" t="inlineStr">
        <is>
          <t>TARJETA DE DÉBITO/CRÉDITO</t>
        </is>
      </c>
      <c r="J300" s="5" t="inlineStr">
        <is>
          <t>312 JHONNY IGNACIO FLORES LOPEZ</t>
        </is>
      </c>
    </row>
    <row r="301">
      <c r="A301" s="11" t="inlineStr">
        <is>
          <t>SAP</t>
        </is>
      </c>
      <c r="B301" s="3" t="n"/>
      <c r="C301" s="3" t="n"/>
      <c r="D301" s="7" t="n"/>
      <c r="E301" s="8" t="n"/>
      <c r="H301" s="9" t="n"/>
      <c r="I301" s="10" t="n"/>
      <c r="J301" s="5" t="n"/>
    </row>
    <row r="302" ht="15.75" customHeight="1">
      <c r="A302" s="13" t="inlineStr">
        <is>
          <t>FECHA</t>
        </is>
      </c>
      <c r="B302" s="13" t="inlineStr">
        <is>
          <t>CIERRE DE CAJA</t>
        </is>
      </c>
      <c r="C302" s="13" t="inlineStr">
        <is>
          <t>IMPORTE</t>
        </is>
      </c>
      <c r="D302" s="69" t="n">
        <v>112728708</v>
      </c>
      <c r="E302" s="14" t="n">
        <v>112728965</v>
      </c>
      <c r="H302" s="9" t="n"/>
      <c r="I302" s="10" t="n"/>
      <c r="J302" s="5" t="n"/>
    </row>
    <row r="303">
      <c r="A303" s="5" t="n"/>
      <c r="B303" s="6" t="n"/>
      <c r="C303" s="5" t="n"/>
      <c r="D303" s="35" t="inlineStr">
        <is>
          <t>BOOT</t>
        </is>
      </c>
      <c r="E303" s="8" t="n"/>
      <c r="H303" s="9" t="n"/>
      <c r="I303" s="10" t="n"/>
      <c r="J303" s="5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1" t="inlineStr">
        <is>
          <t>Cierre Caja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3" t="inlineStr">
        <is>
          <t>Del 04/02/2023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98" t="inlineStr">
        <is>
          <t>Cierre Caja</t>
        </is>
      </c>
      <c r="B307" s="98" t="inlineStr">
        <is>
          <t>Fecha</t>
        </is>
      </c>
      <c r="C307" s="98" t="inlineStr">
        <is>
          <t>Cajero</t>
        </is>
      </c>
      <c r="D307" s="98" t="inlineStr">
        <is>
          <t>Nro Voucher</t>
        </is>
      </c>
      <c r="E307" s="98" t="inlineStr">
        <is>
          <t>Nro Cuenta</t>
        </is>
      </c>
      <c r="F307" s="98" t="inlineStr">
        <is>
          <t>Tipo Ingreso</t>
        </is>
      </c>
      <c r="G307" s="99" t="n"/>
      <c r="H307" s="100" t="n"/>
      <c r="I307" s="98" t="inlineStr">
        <is>
          <t>TIPO DE INGRESO</t>
        </is>
      </c>
      <c r="J307" s="98" t="inlineStr">
        <is>
          <t>Cobrador</t>
        </is>
      </c>
    </row>
    <row r="308">
      <c r="A308" s="101" t="n"/>
      <c r="B308" s="101" t="n"/>
      <c r="C308" s="101" t="n"/>
      <c r="D308" s="101" t="n"/>
      <c r="E308" s="101" t="n"/>
      <c r="F308" s="4" t="inlineStr">
        <is>
          <t>EFECTIVO</t>
        </is>
      </c>
      <c r="G308" s="4" t="inlineStr">
        <is>
          <t>CHEQUE</t>
        </is>
      </c>
      <c r="H308" s="4" t="inlineStr">
        <is>
          <t>TRANSFERENCIA</t>
        </is>
      </c>
      <c r="I308" s="101" t="n"/>
      <c r="J308" s="101" t="n"/>
    </row>
    <row r="309">
      <c r="A309" s="5" t="inlineStr">
        <is>
          <t>CCAJ-LP07/28/23</t>
        </is>
      </c>
      <c r="B309" s="6" t="n">
        <v>44961.54806391204</v>
      </c>
      <c r="C309" s="5" t="inlineStr">
        <is>
          <t>312 JHONNY IGNACIO FLORES LOPEZ</t>
        </is>
      </c>
      <c r="D309" s="7" t="n"/>
      <c r="E309" s="8" t="n"/>
      <c r="F309" s="9" t="n">
        <v>7917.97</v>
      </c>
      <c r="I309" s="10" t="inlineStr">
        <is>
          <t>EFECTIVO</t>
        </is>
      </c>
      <c r="J309" s="5" t="inlineStr">
        <is>
          <t>312 JHONNY IGNACIO FLORES LOPEZ</t>
        </is>
      </c>
    </row>
    <row r="310">
      <c r="A310" s="5" t="inlineStr">
        <is>
          <t>CCAJ-LP07/28/23</t>
        </is>
      </c>
      <c r="B310" s="6" t="n">
        <v>44961.54806391204</v>
      </c>
      <c r="C310" s="5" t="inlineStr">
        <is>
          <t>312 JHONNY IGNACIO FLORES LOPEZ</t>
        </is>
      </c>
      <c r="D310" s="7" t="n"/>
      <c r="E310" s="8" t="n"/>
      <c r="H310" s="9" t="n">
        <v>439.09</v>
      </c>
      <c r="I310" s="5" t="inlineStr">
        <is>
          <t>TARJETA DE DÉBITO/CRÉDITO</t>
        </is>
      </c>
      <c r="J310" s="5" t="inlineStr">
        <is>
          <t>312 JHONNY IGNACIO FLORES LOPEZ</t>
        </is>
      </c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69" t="n">
        <v>112728614</v>
      </c>
      <c r="E312" s="14" t="n">
        <v>112728967</v>
      </c>
      <c r="H312" s="9" t="n"/>
      <c r="I312" s="10" t="n"/>
      <c r="J312" s="5" t="n"/>
    </row>
    <row r="313">
      <c r="D313" s="35" t="inlineStr">
        <is>
          <t>BOOT</t>
        </is>
      </c>
    </row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06/02/2023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8" t="inlineStr">
        <is>
          <t>Cierre Caja</t>
        </is>
      </c>
      <c r="B317" s="98" t="inlineStr">
        <is>
          <t>Fecha</t>
        </is>
      </c>
      <c r="C317" s="98" t="inlineStr">
        <is>
          <t>Cajero</t>
        </is>
      </c>
      <c r="D317" s="98" t="inlineStr">
        <is>
          <t>Nro Voucher</t>
        </is>
      </c>
      <c r="E317" s="98" t="inlineStr">
        <is>
          <t>Nro Cuenta</t>
        </is>
      </c>
      <c r="F317" s="98" t="inlineStr">
        <is>
          <t>Tipo Ingreso</t>
        </is>
      </c>
      <c r="G317" s="99" t="n"/>
      <c r="H317" s="100" t="n"/>
      <c r="I317" s="98" t="inlineStr">
        <is>
          <t>TIPO DE INGRESO</t>
        </is>
      </c>
      <c r="J317" s="98" t="inlineStr">
        <is>
          <t>Cobrador</t>
        </is>
      </c>
    </row>
    <row r="318">
      <c r="A318" s="101" t="n"/>
      <c r="B318" s="101" t="n"/>
      <c r="C318" s="101" t="n"/>
      <c r="D318" s="101" t="n"/>
      <c r="E318" s="101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101" t="n"/>
      <c r="J318" s="101" t="n"/>
    </row>
    <row r="319">
      <c r="A319" s="5" t="inlineStr">
        <is>
          <t>CCAJ-LP07/29/23</t>
        </is>
      </c>
      <c r="B319" s="6" t="n">
        <v>44963.79239923611</v>
      </c>
      <c r="C319" s="5" t="inlineStr">
        <is>
          <t>312 JHONNY IGNACIO FLORES LOPEZ</t>
        </is>
      </c>
      <c r="D319" s="7" t="n"/>
      <c r="E319" s="8" t="n"/>
      <c r="F319" s="9" t="n">
        <v>8030.03</v>
      </c>
      <c r="I319" s="10" t="inlineStr">
        <is>
          <t>EFECTIVO</t>
        </is>
      </c>
      <c r="J319" s="5" t="inlineStr">
        <is>
          <t>312 JHONNY IGNACIO FLORES LOPEZ</t>
        </is>
      </c>
    </row>
    <row r="320">
      <c r="A320" s="5" t="inlineStr">
        <is>
          <t>CCAJ-LP07/29/23</t>
        </is>
      </c>
      <c r="B320" s="6" t="n">
        <v>44963.79239923611</v>
      </c>
      <c r="C320" s="5" t="inlineStr">
        <is>
          <t>312 JHONNY IGNACIO FLORES LOPEZ</t>
        </is>
      </c>
      <c r="D320" s="7" t="n"/>
      <c r="E320" s="8" t="n"/>
      <c r="H320" s="9" t="n">
        <v>170.69</v>
      </c>
      <c r="I320" s="5" t="inlineStr">
        <is>
          <t>TARJETA DE DÉBITO/CRÉDITO</t>
        </is>
      </c>
      <c r="J320" s="5" t="inlineStr">
        <is>
          <t>312 JHONNY IGNACIO FLORES LOPEZ</t>
        </is>
      </c>
    </row>
    <row r="321">
      <c r="A321" s="11" t="inlineStr">
        <is>
          <t>SAP</t>
        </is>
      </c>
      <c r="B321" s="3" t="n"/>
      <c r="C321" s="3" t="n"/>
      <c r="D321" s="7" t="n"/>
      <c r="E321" s="8" t="n"/>
      <c r="H321" s="9" t="n"/>
      <c r="I321" s="10" t="n"/>
      <c r="J321" s="5" t="n"/>
    </row>
    <row r="322">
      <c r="A322" s="13" t="inlineStr">
        <is>
          <t>FECHA</t>
        </is>
      </c>
      <c r="B322" s="13" t="inlineStr">
        <is>
          <t>CIERRE DE CAJA</t>
        </is>
      </c>
      <c r="C322" s="13" t="inlineStr">
        <is>
          <t>IMPORTE</t>
        </is>
      </c>
      <c r="D322" s="7" t="n"/>
      <c r="E322" s="8" t="n"/>
      <c r="H322" s="9" t="n"/>
      <c r="I322" s="10" t="n"/>
      <c r="J322" s="5" t="n"/>
    </row>
  </sheetData>
  <mergeCells count="256"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297:A298"/>
    <mergeCell ref="B297:B298"/>
    <mergeCell ref="C297:C298"/>
    <mergeCell ref="D297:D298"/>
    <mergeCell ref="E297:E298"/>
    <mergeCell ref="F297:H297"/>
    <mergeCell ref="I297:I298"/>
    <mergeCell ref="J297:J298"/>
    <mergeCell ref="E281:E282"/>
    <mergeCell ref="F281:H281"/>
    <mergeCell ref="I281:I282"/>
    <mergeCell ref="J281:J282"/>
    <mergeCell ref="A281:A282"/>
    <mergeCell ref="B281:B282"/>
    <mergeCell ref="C281:C282"/>
    <mergeCell ref="D281:D282"/>
    <mergeCell ref="A250:A251"/>
    <mergeCell ref="B250:B251"/>
    <mergeCell ref="C250:C251"/>
    <mergeCell ref="D250:D251"/>
    <mergeCell ref="E250:E251"/>
    <mergeCell ref="F250:H250"/>
    <mergeCell ref="I250:I251"/>
    <mergeCell ref="J250:J251"/>
    <mergeCell ref="I230:I231"/>
    <mergeCell ref="J230:J231"/>
    <mergeCell ref="A240:A241"/>
    <mergeCell ref="B240:B241"/>
    <mergeCell ref="C240:C241"/>
    <mergeCell ref="D240:D241"/>
    <mergeCell ref="E240:E241"/>
    <mergeCell ref="F240:H240"/>
    <mergeCell ref="I240:I241"/>
    <mergeCell ref="J240:J241"/>
    <mergeCell ref="A230:A231"/>
    <mergeCell ref="B230:B231"/>
    <mergeCell ref="C230:C231"/>
    <mergeCell ref="D230:D231"/>
    <mergeCell ref="E230:E231"/>
    <mergeCell ref="F230:H230"/>
    <mergeCell ref="A191:A192"/>
    <mergeCell ref="B191:B192"/>
    <mergeCell ref="C191:C192"/>
    <mergeCell ref="D191:D192"/>
    <mergeCell ref="E191:E192"/>
    <mergeCell ref="F191:H191"/>
    <mergeCell ref="I191:I192"/>
    <mergeCell ref="J191:J192"/>
    <mergeCell ref="A210:A211"/>
    <mergeCell ref="B210:B211"/>
    <mergeCell ref="C210:C211"/>
    <mergeCell ref="D210:D211"/>
    <mergeCell ref="E210:E211"/>
    <mergeCell ref="F210:H210"/>
    <mergeCell ref="I210:I211"/>
    <mergeCell ref="J210:J211"/>
    <mergeCell ref="A200:A201"/>
    <mergeCell ref="B200:B201"/>
    <mergeCell ref="C200:C201"/>
    <mergeCell ref="D200:D201"/>
    <mergeCell ref="E200:E201"/>
    <mergeCell ref="F200:H200"/>
    <mergeCell ref="I200:I201"/>
    <mergeCell ref="J200:J201"/>
    <mergeCell ref="A181:A182"/>
    <mergeCell ref="B181:B182"/>
    <mergeCell ref="C181:C182"/>
    <mergeCell ref="D181:D182"/>
    <mergeCell ref="E181:E182"/>
    <mergeCell ref="F181:H181"/>
    <mergeCell ref="I181:I182"/>
    <mergeCell ref="J181:J182"/>
    <mergeCell ref="A171:A172"/>
    <mergeCell ref="B171:B172"/>
    <mergeCell ref="C171:C172"/>
    <mergeCell ref="D171:D172"/>
    <mergeCell ref="E171:E172"/>
    <mergeCell ref="F171:H171"/>
    <mergeCell ref="I171:I172"/>
    <mergeCell ref="J171:J172"/>
    <mergeCell ref="F91:H91"/>
    <mergeCell ref="I91:I92"/>
    <mergeCell ref="J91:J92"/>
    <mergeCell ref="A91:A92"/>
    <mergeCell ref="B91:B92"/>
    <mergeCell ref="C91:C92"/>
    <mergeCell ref="D91:D92"/>
    <mergeCell ref="E91:E92"/>
    <mergeCell ref="A131:A132"/>
    <mergeCell ref="B131:B132"/>
    <mergeCell ref="C131:C132"/>
    <mergeCell ref="D131:D132"/>
    <mergeCell ref="E131:E132"/>
    <mergeCell ref="F131:H131"/>
    <mergeCell ref="I131:I132"/>
    <mergeCell ref="J131:J132"/>
    <mergeCell ref="F101:H101"/>
    <mergeCell ref="I101:I102"/>
    <mergeCell ref="J101:J102"/>
    <mergeCell ref="A101:A102"/>
    <mergeCell ref="B101:B102"/>
    <mergeCell ref="C101:C102"/>
    <mergeCell ref="D101:D102"/>
    <mergeCell ref="E101:E102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A32:A33"/>
    <mergeCell ref="C32:C33"/>
    <mergeCell ref="J32:J33"/>
    <mergeCell ref="B32:B33"/>
    <mergeCell ref="D32:D33"/>
    <mergeCell ref="E32:E33"/>
    <mergeCell ref="F32:H32"/>
    <mergeCell ref="I32:I33"/>
    <mergeCell ref="F62:H62"/>
    <mergeCell ref="I62:I63"/>
    <mergeCell ref="J62:J63"/>
    <mergeCell ref="A52:A53"/>
    <mergeCell ref="B52:B53"/>
    <mergeCell ref="C52:C53"/>
    <mergeCell ref="D52:D53"/>
    <mergeCell ref="E52:E53"/>
    <mergeCell ref="F52:H52"/>
    <mergeCell ref="I52:I53"/>
    <mergeCell ref="J52:J53"/>
    <mergeCell ref="A62:A63"/>
    <mergeCell ref="B62:B63"/>
    <mergeCell ref="C62:C63"/>
    <mergeCell ref="D62:D63"/>
    <mergeCell ref="E62:E63"/>
    <mergeCell ref="F71:H71"/>
    <mergeCell ref="I71:I72"/>
    <mergeCell ref="J71:J72"/>
    <mergeCell ref="A71:A72"/>
    <mergeCell ref="B71:B72"/>
    <mergeCell ref="C71:C72"/>
    <mergeCell ref="D71:D72"/>
    <mergeCell ref="E71:E72"/>
    <mergeCell ref="J81:J82"/>
    <mergeCell ref="A81:A82"/>
    <mergeCell ref="B81:B82"/>
    <mergeCell ref="C81:C82"/>
    <mergeCell ref="D81:D82"/>
    <mergeCell ref="E81:E82"/>
    <mergeCell ref="F81:H81"/>
    <mergeCell ref="I81:I82"/>
    <mergeCell ref="A111:A112"/>
    <mergeCell ref="B111:B112"/>
    <mergeCell ref="C111:C112"/>
    <mergeCell ref="D111:D112"/>
    <mergeCell ref="E111:E112"/>
    <mergeCell ref="F111:H111"/>
    <mergeCell ref="I111:I112"/>
    <mergeCell ref="J111:J112"/>
    <mergeCell ref="A121:A122"/>
    <mergeCell ref="B121:B122"/>
    <mergeCell ref="C121:C122"/>
    <mergeCell ref="D121:D122"/>
    <mergeCell ref="E121:E122"/>
    <mergeCell ref="A151:A152"/>
    <mergeCell ref="B151:B152"/>
    <mergeCell ref="C151:C152"/>
    <mergeCell ref="D151:D152"/>
    <mergeCell ref="E151:E152"/>
    <mergeCell ref="F151:H151"/>
    <mergeCell ref="I151:I152"/>
    <mergeCell ref="J151:J152"/>
    <mergeCell ref="F121:H121"/>
    <mergeCell ref="I121:I122"/>
    <mergeCell ref="J121:J122"/>
    <mergeCell ref="A261:A262"/>
    <mergeCell ref="B261:B262"/>
    <mergeCell ref="C261:C262"/>
    <mergeCell ref="D261:D262"/>
    <mergeCell ref="E261:E262"/>
    <mergeCell ref="F261:H261"/>
    <mergeCell ref="I261:I262"/>
    <mergeCell ref="J261:J262"/>
    <mergeCell ref="A141:A142"/>
    <mergeCell ref="B141:B142"/>
    <mergeCell ref="C141:C142"/>
    <mergeCell ref="D141:D142"/>
    <mergeCell ref="E141:E142"/>
    <mergeCell ref="F141:H141"/>
    <mergeCell ref="I141:I142"/>
    <mergeCell ref="J141:J142"/>
    <mergeCell ref="A161:A162"/>
    <mergeCell ref="B161:B162"/>
    <mergeCell ref="C161:C162"/>
    <mergeCell ref="D161:D162"/>
    <mergeCell ref="E161:E162"/>
    <mergeCell ref="F161:H161"/>
    <mergeCell ref="I161:I162"/>
    <mergeCell ref="J161:J162"/>
    <mergeCell ref="A317:A318"/>
    <mergeCell ref="B317:B318"/>
    <mergeCell ref="C317:C318"/>
    <mergeCell ref="D317:D318"/>
    <mergeCell ref="E317:E318"/>
    <mergeCell ref="F317:H317"/>
    <mergeCell ref="I317:I318"/>
    <mergeCell ref="J317:J318"/>
    <mergeCell ref="A220:A221"/>
    <mergeCell ref="B220:B221"/>
    <mergeCell ref="C220:C221"/>
    <mergeCell ref="D220:D221"/>
    <mergeCell ref="E220:E221"/>
    <mergeCell ref="F220:H220"/>
    <mergeCell ref="I220:I221"/>
    <mergeCell ref="J220:J221"/>
    <mergeCell ref="A271:A272"/>
    <mergeCell ref="B271:B272"/>
    <mergeCell ref="C271:C272"/>
    <mergeCell ref="D271:D272"/>
    <mergeCell ref="E271:E272"/>
    <mergeCell ref="F271:H271"/>
    <mergeCell ref="I271:I272"/>
    <mergeCell ref="J271:J272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K954"/>
  <sheetViews>
    <sheetView topLeftCell="A946" zoomScaleNormal="100" workbookViewId="0">
      <selection activeCell="D962" sqref="D96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3" customWidth="1" min="4" max="4"/>
    <col width="22.85546875" customWidth="1" min="5" max="5"/>
    <col width="10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CCAJ-EA10/558/20</t>
        </is>
      </c>
      <c r="B5" s="6" t="n">
        <v>44926.50605592593</v>
      </c>
      <c r="C5" s="5" t="inlineStr">
        <is>
          <t>1431 GRACIELA CASTILLO CATARI</t>
        </is>
      </c>
      <c r="D5" s="7" t="n"/>
      <c r="E5" s="8" t="n"/>
      <c r="F5" s="9" t="n">
        <v>9467.200000000001</v>
      </c>
      <c r="I5" s="10" t="inlineStr">
        <is>
          <t>EFECTIVO</t>
        </is>
      </c>
      <c r="J5" s="8" t="inlineStr">
        <is>
          <t>2597 JOSE MAIDANA EA - T03</t>
        </is>
      </c>
    </row>
    <row r="6">
      <c r="A6" s="5" t="inlineStr">
        <is>
          <t>CCAJ-EA10/558/2022</t>
        </is>
      </c>
      <c r="B6" s="6" t="n">
        <v>44926.50605592593</v>
      </c>
      <c r="C6" s="5" t="inlineStr">
        <is>
          <t>1431 GRACIELA CASTILLO CATARI</t>
        </is>
      </c>
      <c r="D6" s="7" t="n"/>
      <c r="E6" s="8" t="n"/>
      <c r="F6" s="9" t="n">
        <v>11234.6</v>
      </c>
      <c r="I6" s="10" t="inlineStr">
        <is>
          <t>EFECTIVO</t>
        </is>
      </c>
      <c r="J6" s="8" t="inlineStr">
        <is>
          <t>191 ELIAS MENDOZA YUJRA</t>
        </is>
      </c>
    </row>
    <row r="7">
      <c r="A7" s="5" t="inlineStr">
        <is>
          <t>CCAJ-EA10/558/2022</t>
        </is>
      </c>
      <c r="B7" s="6" t="n">
        <v>44926.50605592593</v>
      </c>
      <c r="C7" s="5" t="inlineStr">
        <is>
          <t>1431 GRACIELA CASTILLO CATARI</t>
        </is>
      </c>
      <c r="D7" s="7" t="n"/>
      <c r="E7" s="8" t="n"/>
      <c r="F7" s="9" t="n">
        <v>15620.9</v>
      </c>
      <c r="I7" s="10" t="inlineStr">
        <is>
          <t>EFECTIVO</t>
        </is>
      </c>
      <c r="J7" s="5" t="inlineStr">
        <is>
          <t>375 VICTOR ERNESTO QUISPE TICONA</t>
        </is>
      </c>
    </row>
    <row r="8">
      <c r="A8" s="5" t="inlineStr">
        <is>
          <t>CCAJ-EA10/558/2022</t>
        </is>
      </c>
      <c r="B8" s="6" t="n">
        <v>44926.50605592593</v>
      </c>
      <c r="C8" s="5" t="inlineStr">
        <is>
          <t>1431 GRACIELA CASTILLO CATARI</t>
        </is>
      </c>
      <c r="D8" s="7" t="n"/>
      <c r="E8" s="8" t="n"/>
      <c r="F8" s="9" t="n">
        <v>10186.1</v>
      </c>
      <c r="I8" s="10" t="inlineStr">
        <is>
          <t>EFECTIVO</t>
        </is>
      </c>
      <c r="J8" s="8" t="inlineStr">
        <is>
          <t>480 WALTER AMARRO MAMANI</t>
        </is>
      </c>
    </row>
    <row r="9">
      <c r="A9" s="5" t="inlineStr">
        <is>
          <t>CCAJ-EA10/558/2022</t>
        </is>
      </c>
      <c r="B9" s="6" t="n">
        <v>44926.50605592593</v>
      </c>
      <c r="C9" s="5" t="inlineStr">
        <is>
          <t>1431 GRACIELA CASTILLO CATARI</t>
        </is>
      </c>
      <c r="D9" s="7" t="n"/>
      <c r="E9" s="8" t="n"/>
      <c r="F9" s="9" t="n">
        <v>8007.3</v>
      </c>
      <c r="I9" s="10" t="inlineStr">
        <is>
          <t>EFECTIVO</t>
        </is>
      </c>
      <c r="J9" s="8" t="inlineStr">
        <is>
          <t>596 VICENTE MENDOZA SIRPA</t>
        </is>
      </c>
    </row>
    <row r="10">
      <c r="A10" s="5" t="inlineStr">
        <is>
          <t>CCAJ-EA10/558/2022</t>
        </is>
      </c>
      <c r="B10" s="6" t="n">
        <v>44926.50605592593</v>
      </c>
      <c r="C10" s="5" t="inlineStr">
        <is>
          <t>1431 GRACIELA CASTILLO CATARI</t>
        </is>
      </c>
      <c r="D10" s="7" t="n"/>
      <c r="E10" s="8" t="n"/>
      <c r="F10" s="9" t="n">
        <v>28669.8</v>
      </c>
      <c r="I10" s="10" t="inlineStr">
        <is>
          <t>EFECTIVO</t>
        </is>
      </c>
      <c r="J10" s="5" t="inlineStr">
        <is>
          <t>716 JUAN CARLOS MAMANI ORTIZ</t>
        </is>
      </c>
    </row>
    <row r="11">
      <c r="A11" s="5" t="inlineStr">
        <is>
          <t>CCAJ-EA10/558/2022</t>
        </is>
      </c>
      <c r="B11" s="6" t="n">
        <v>44926.50605592593</v>
      </c>
      <c r="C11" s="5" t="inlineStr">
        <is>
          <t>1431 GRACIELA CASTILLO CATARI</t>
        </is>
      </c>
      <c r="D11" s="7" t="n"/>
      <c r="E11" s="8" t="n"/>
      <c r="F11" s="9" t="n">
        <v>126.4</v>
      </c>
      <c r="I11" s="10" t="inlineStr">
        <is>
          <t>EFECTIVO</t>
        </is>
      </c>
      <c r="J11" s="5" t="inlineStr">
        <is>
          <t>835 JAVIER DAVID VILLA MAMANI</t>
        </is>
      </c>
    </row>
    <row r="12">
      <c r="A12" s="5" t="inlineStr">
        <is>
          <t>CCAJ-EA10/558/2022</t>
        </is>
      </c>
      <c r="B12" s="6" t="n">
        <v>44926.50605592593</v>
      </c>
      <c r="C12" s="5" t="inlineStr">
        <is>
          <t>1431 GRACIELA CASTILLO CATARI</t>
        </is>
      </c>
      <c r="D12" s="7" t="n"/>
      <c r="E12" s="8" t="n"/>
      <c r="F12" s="9" t="n">
        <v>32120.9</v>
      </c>
      <c r="I12" s="10" t="inlineStr">
        <is>
          <t>EFECTIVO</t>
        </is>
      </c>
      <c r="J12" s="8" t="inlineStr">
        <is>
          <t>2307 RAMIRO POMA QUISPE</t>
        </is>
      </c>
    </row>
    <row r="13">
      <c r="A13" s="5" t="inlineStr">
        <is>
          <t>CCAJ-EA10/558/2022</t>
        </is>
      </c>
      <c r="B13" s="6" t="n">
        <v>44926.50605592593</v>
      </c>
      <c r="C13" s="5" t="inlineStr">
        <is>
          <t>1431 GRACIELA CASTILLO CATARI</t>
        </is>
      </c>
      <c r="D13" s="7" t="n"/>
      <c r="E13" s="8" t="n"/>
      <c r="F13" s="9" t="n">
        <v>32500</v>
      </c>
      <c r="I13" s="10" t="inlineStr">
        <is>
          <t>EFECTIVO</t>
        </is>
      </c>
      <c r="J13" s="8" t="inlineStr">
        <is>
          <t>841 JAEL ARRATIA - EL ALTO</t>
        </is>
      </c>
    </row>
    <row r="14">
      <c r="A14" s="5" t="inlineStr">
        <is>
          <t>CCAJ-EA10/558/2022</t>
        </is>
      </c>
      <c r="B14" s="6" t="n">
        <v>44926.50605592593</v>
      </c>
      <c r="C14" s="5" t="inlineStr">
        <is>
          <t>1431 GRACIELA CASTILLO CATARI</t>
        </is>
      </c>
      <c r="D14" s="7" t="n"/>
      <c r="E14" s="8" t="n"/>
      <c r="F14" s="9" t="n">
        <v>50891.9</v>
      </c>
      <c r="I14" s="10" t="inlineStr">
        <is>
          <t>EFECTIVO</t>
        </is>
      </c>
      <c r="J14" s="8" t="inlineStr">
        <is>
          <t>2597 JOSE MAIDANA EA - T01</t>
        </is>
      </c>
    </row>
    <row r="15">
      <c r="A15" s="5" t="inlineStr">
        <is>
          <t>CCAJ-EA10/558/2022</t>
        </is>
      </c>
      <c r="B15" s="6" t="n">
        <v>44926.50605592593</v>
      </c>
      <c r="C15" s="5" t="inlineStr">
        <is>
          <t>1431 GRACIELA CASTILLO CATARI</t>
        </is>
      </c>
      <c r="D15" s="7" t="n"/>
      <c r="E15" s="8" t="n"/>
      <c r="F15" s="9" t="n">
        <v>75852.39999999999</v>
      </c>
      <c r="I15" s="10" t="inlineStr">
        <is>
          <t>EFECTIVO</t>
        </is>
      </c>
      <c r="J15" s="8" t="inlineStr">
        <is>
          <t>2597 JOSE MAIDANA EA - T02</t>
        </is>
      </c>
    </row>
    <row r="16">
      <c r="A16" s="5" t="inlineStr">
        <is>
          <t>CCAJ-EA10/558/2022</t>
        </is>
      </c>
      <c r="B16" s="6" t="n">
        <v>44926.50605592593</v>
      </c>
      <c r="C16" s="5" t="inlineStr">
        <is>
          <t>1431 GRACIELA CASTILLO CATARI</t>
        </is>
      </c>
      <c r="D16" s="7" t="n"/>
      <c r="E16" s="8" t="n"/>
      <c r="F16" s="9" t="n">
        <v>10787.5</v>
      </c>
      <c r="I16" s="10" t="inlineStr">
        <is>
          <t>EFECTIVO</t>
        </is>
      </c>
      <c r="J16" s="8" t="inlineStr">
        <is>
          <t>2597 JOSE MAIDANA EA - T04</t>
        </is>
      </c>
    </row>
    <row r="17">
      <c r="A17" s="5" t="inlineStr">
        <is>
          <t>CCAJ-EA10/558/2022</t>
        </is>
      </c>
      <c r="B17" s="6" t="n">
        <v>44926.50605592593</v>
      </c>
      <c r="C17" s="5" t="inlineStr">
        <is>
          <t>1431 GRACIELA CASTILLO CATARI</t>
        </is>
      </c>
      <c r="D17" s="7" t="n"/>
      <c r="E17" s="8" t="n"/>
      <c r="F17" s="9" t="n">
        <v>7939.3</v>
      </c>
      <c r="I17" s="10" t="inlineStr">
        <is>
          <t>EFECTIVO</t>
        </is>
      </c>
      <c r="J17" s="8" t="inlineStr">
        <is>
          <t>2597 JOSE MAIDANA EA - T05</t>
        </is>
      </c>
    </row>
    <row r="18">
      <c r="A18" s="11" t="inlineStr">
        <is>
          <t>SAP</t>
        </is>
      </c>
      <c r="B18" s="3" t="n"/>
      <c r="C18" s="3" t="n"/>
      <c r="D18" s="7" t="n"/>
      <c r="E18" s="8" t="n"/>
      <c r="F18" s="12">
        <f>SUM(F5:G17)</f>
        <v/>
      </c>
      <c r="H18" s="9" t="n"/>
      <c r="I18" s="10" t="n"/>
      <c r="J18" s="5" t="n"/>
    </row>
    <row r="19" ht="15.75" customHeight="1">
      <c r="A19" s="13" t="inlineStr">
        <is>
          <t>FECHA</t>
        </is>
      </c>
      <c r="B19" s="13" t="inlineStr">
        <is>
          <t>CIERRE DE CAJA</t>
        </is>
      </c>
      <c r="C19" s="13" t="inlineStr">
        <is>
          <t>IMPORTE</t>
        </is>
      </c>
      <c r="D19" s="14" t="n">
        <v>112516659</v>
      </c>
      <c r="E19" s="8" t="n"/>
      <c r="H19" s="9" t="n"/>
      <c r="I19" s="10" t="n"/>
      <c r="J19" s="5" t="n"/>
    </row>
    <row r="20">
      <c r="A20" s="5" t="n"/>
      <c r="B20" s="6" t="n"/>
      <c r="C20" s="5" t="n"/>
      <c r="D20" s="7" t="n"/>
      <c r="E20" s="8" t="n"/>
      <c r="H20" s="9" t="n"/>
      <c r="I20" s="10" t="n"/>
      <c r="J20" s="5" t="n"/>
    </row>
    <row r="21">
      <c r="A21" s="5" t="n"/>
      <c r="B21" s="6" t="n"/>
      <c r="C21" s="5" t="n"/>
      <c r="D21" s="7" t="n"/>
      <c r="E21" s="8" t="n"/>
      <c r="H21" s="9" t="n"/>
      <c r="I21" s="10" t="n"/>
      <c r="J21" s="5" t="n"/>
    </row>
    <row r="22">
      <c r="A22" s="5" t="inlineStr">
        <is>
          <t>CCAJ-EA10/559/2022</t>
        </is>
      </c>
      <c r="B22" s="6" t="n">
        <v>44926.67813918981</v>
      </c>
      <c r="C22" s="5" t="inlineStr">
        <is>
          <t>1431 GRACIELA CASTILLO CATARI</t>
        </is>
      </c>
      <c r="D22" s="7" t="n">
        <v>123744</v>
      </c>
      <c r="E22" s="5" t="inlineStr">
        <is>
          <t>MERCANTIL SANTA CRUZ-4010066211</t>
        </is>
      </c>
      <c r="H22" s="9" t="n">
        <v>6977.7</v>
      </c>
      <c r="I22" s="5" t="inlineStr">
        <is>
          <t>DEPÓSITO BANCARIO</t>
        </is>
      </c>
      <c r="J22" s="5" t="inlineStr">
        <is>
          <t>3622 JULIO CESAR PORTILLO HUARACHI</t>
        </is>
      </c>
    </row>
    <row r="23">
      <c r="A23" s="5" t="inlineStr">
        <is>
          <t>CCAJ-EA10/559/2022</t>
        </is>
      </c>
      <c r="B23" s="6" t="n">
        <v>44926.67813918981</v>
      </c>
      <c r="C23" s="5" t="inlineStr">
        <is>
          <t>1431 GRACIELA CASTILLO CATARI</t>
        </is>
      </c>
      <c r="D23" s="15" t="n">
        <v>30673076241</v>
      </c>
      <c r="E23" s="5" t="inlineStr">
        <is>
          <t>BANCO UNION-10000020161539</t>
        </is>
      </c>
      <c r="H23" s="9" t="n">
        <v>6607.72</v>
      </c>
      <c r="I23" s="5" t="inlineStr">
        <is>
          <t>DEPÓSITO BANCARIO</t>
        </is>
      </c>
      <c r="J23" s="8" t="inlineStr">
        <is>
          <t>841 JAEL ARRATIA - EL ALTO</t>
        </is>
      </c>
    </row>
    <row r="24">
      <c r="A24" s="5" t="inlineStr">
        <is>
          <t>CCAJ-EA10/559/2022</t>
        </is>
      </c>
      <c r="B24" s="6" t="n">
        <v>44926.67813918981</v>
      </c>
      <c r="C24" s="5" t="inlineStr">
        <is>
          <t>1431 GRACIELA CASTILLO CATARI</t>
        </is>
      </c>
      <c r="D24" s="15" t="n">
        <v>30673076242</v>
      </c>
      <c r="E24" s="5" t="inlineStr">
        <is>
          <t>BANCO UNION-10000020161539</t>
        </is>
      </c>
      <c r="H24" s="9" t="n">
        <v>1842.28</v>
      </c>
      <c r="I24" s="5" t="inlineStr">
        <is>
          <t>DEPÓSITO BANCARIO</t>
        </is>
      </c>
      <c r="J24" s="8" t="inlineStr">
        <is>
          <t>841 JAEL ARRATIA - EL ALTO</t>
        </is>
      </c>
    </row>
    <row r="25">
      <c r="A25" s="5" t="inlineStr">
        <is>
          <t>CCAJ-EA10/559/2022</t>
        </is>
      </c>
      <c r="B25" s="6" t="n">
        <v>44926.67813918981</v>
      </c>
      <c r="C25" s="5" t="inlineStr">
        <is>
          <t>1431 GRACIELA CASTILLO CATARI</t>
        </is>
      </c>
      <c r="D25" s="7" t="n">
        <v>345622</v>
      </c>
      <c r="E25" s="8" t="inlineStr">
        <is>
          <t>BISA-100070022</t>
        </is>
      </c>
      <c r="H25" s="9" t="n">
        <v>29519.4</v>
      </c>
      <c r="I25" s="5" t="inlineStr">
        <is>
          <t>DEPÓSITO BANCARIO</t>
        </is>
      </c>
      <c r="J25" s="5" t="inlineStr">
        <is>
          <t>4764 CARLOS ERIK CASTRO HURTADO</t>
        </is>
      </c>
    </row>
    <row r="26">
      <c r="A26" s="5" t="inlineStr">
        <is>
          <t>CCAJ-EA10/559/2022</t>
        </is>
      </c>
      <c r="B26" s="6" t="n">
        <v>44926.67813918981</v>
      </c>
      <c r="C26" s="5" t="inlineStr">
        <is>
          <t>1431 GRACIELA CASTILLO CATARI</t>
        </is>
      </c>
      <c r="D26" s="7" t="n">
        <v>435439</v>
      </c>
      <c r="E26" s="8" t="inlineStr">
        <is>
          <t>BISA-100070022</t>
        </is>
      </c>
      <c r="H26" s="9" t="n">
        <v>14410</v>
      </c>
      <c r="I26" s="5" t="inlineStr">
        <is>
          <t>DEPÓSITO BANCARIO</t>
        </is>
      </c>
      <c r="J26" s="5" t="inlineStr">
        <is>
          <t>1056 ALEX JESUS ZABALA TICONA</t>
        </is>
      </c>
    </row>
    <row r="27">
      <c r="A27" s="11" t="inlineStr">
        <is>
          <t>SAP</t>
        </is>
      </c>
      <c r="B27" s="3" t="n"/>
      <c r="C27" s="3" t="n"/>
      <c r="D27" s="7" t="n"/>
      <c r="E27" s="8" t="n"/>
      <c r="H27" s="9" t="n"/>
      <c r="I27" s="10" t="n"/>
      <c r="J27" s="5" t="n"/>
    </row>
    <row r="28">
      <c r="A28" s="13" t="inlineStr">
        <is>
          <t>FECHA</t>
        </is>
      </c>
      <c r="B28" s="13" t="inlineStr">
        <is>
          <t>CIERRE DE CAJA</t>
        </is>
      </c>
      <c r="C28" s="13" t="inlineStr">
        <is>
          <t>IMPORTE</t>
        </is>
      </c>
      <c r="D28" s="7" t="n"/>
      <c r="E28" s="8" t="n"/>
      <c r="H28" s="9" t="n"/>
      <c r="I28" s="10" t="n"/>
      <c r="J28" s="5" t="n"/>
    </row>
    <row r="29">
      <c r="A29" s="16" t="inlineStr">
        <is>
          <t xml:space="preserve">NO HUBO CIERRE DE CAJA DEBIDO A QUE TODOS FUERON DEP. Y TRANSF. </t>
        </is>
      </c>
      <c r="B29" s="17" t="n"/>
      <c r="C29" s="17" t="n"/>
    </row>
    <row r="30">
      <c r="A30" s="18" t="inlineStr">
        <is>
          <t xml:space="preserve">SI MIGRO A LA CUENTA DE DISPAZ BISA 0022 MCSC 6211, B.U. 1539 </t>
        </is>
      </c>
      <c r="B30" s="17" t="n"/>
      <c r="C30" s="17" t="n"/>
    </row>
    <row r="32">
      <c r="A32" s="1" t="inlineStr">
        <is>
          <t>Cierre Caja</t>
        </is>
      </c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3" t="inlineStr">
        <is>
          <t>Del 02/01/2022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98" t="inlineStr">
        <is>
          <t>Cierre Caja</t>
        </is>
      </c>
      <c r="B34" s="98" t="inlineStr">
        <is>
          <t>Fecha</t>
        </is>
      </c>
      <c r="C34" s="98" t="inlineStr">
        <is>
          <t>Cajero</t>
        </is>
      </c>
      <c r="D34" s="98" t="inlineStr">
        <is>
          <t>Nro Voucher</t>
        </is>
      </c>
      <c r="E34" s="98" t="inlineStr">
        <is>
          <t>Nro Cuenta</t>
        </is>
      </c>
      <c r="F34" s="98" t="inlineStr">
        <is>
          <t>Tipo Ingreso</t>
        </is>
      </c>
      <c r="G34" s="99" t="n"/>
      <c r="H34" s="100" t="n"/>
      <c r="I34" s="98" t="inlineStr">
        <is>
          <t>TIPO DE INGRESO</t>
        </is>
      </c>
      <c r="J34" s="98" t="inlineStr">
        <is>
          <t>Cobrador</t>
        </is>
      </c>
    </row>
    <row r="35">
      <c r="A35" s="101" t="n"/>
      <c r="B35" s="101" t="n"/>
      <c r="C35" s="101" t="n"/>
      <c r="D35" s="101" t="n"/>
      <c r="E35" s="101" t="n"/>
      <c r="F35" s="4" t="inlineStr">
        <is>
          <t>EFECTIVO</t>
        </is>
      </c>
      <c r="G35" s="4" t="inlineStr">
        <is>
          <t>CHEQUE</t>
        </is>
      </c>
      <c r="H35" s="4" t="inlineStr">
        <is>
          <t>TRANSFERENCIA</t>
        </is>
      </c>
      <c r="I35" s="101" t="n"/>
      <c r="J35" s="101" t="n"/>
    </row>
    <row r="36">
      <c r="A36" s="17" t="inlineStr">
        <is>
          <t>NO HUBO CIERRES DE CAJA, DEBIDO A FERIADO POR AÑO NUEVO</t>
        </is>
      </c>
      <c r="B36" s="30" t="n"/>
      <c r="C36" s="30" t="n"/>
    </row>
    <row r="37">
      <c r="A37" s="11" t="inlineStr">
        <is>
          <t>SAP</t>
        </is>
      </c>
      <c r="B37" s="3" t="n"/>
      <c r="C37" s="3" t="n"/>
    </row>
    <row r="38">
      <c r="A38" s="13" t="inlineStr">
        <is>
          <t>FECHA</t>
        </is>
      </c>
      <c r="B38" s="13" t="inlineStr">
        <is>
          <t>CIERRE DE CAJA</t>
        </is>
      </c>
      <c r="C38" s="13" t="inlineStr">
        <is>
          <t>IMPORTE</t>
        </is>
      </c>
    </row>
    <row r="39">
      <c r="A39" s="29" t="n"/>
      <c r="B39" s="29" t="n"/>
      <c r="C39" s="29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03/01/2022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98" t="inlineStr">
        <is>
          <t>Cierre Caja</t>
        </is>
      </c>
      <c r="B43" s="98" t="inlineStr">
        <is>
          <t>Fecha</t>
        </is>
      </c>
      <c r="C43" s="98" t="inlineStr">
        <is>
          <t>Cajero</t>
        </is>
      </c>
      <c r="D43" s="98" t="inlineStr">
        <is>
          <t>Nro Voucher</t>
        </is>
      </c>
      <c r="E43" s="98" t="inlineStr">
        <is>
          <t>Nro Cuenta</t>
        </is>
      </c>
      <c r="F43" s="98" t="inlineStr">
        <is>
          <t>Tipo Ingreso</t>
        </is>
      </c>
      <c r="G43" s="99" t="n"/>
      <c r="H43" s="100" t="n"/>
      <c r="I43" s="98" t="inlineStr">
        <is>
          <t>TIPO DE INGRESO</t>
        </is>
      </c>
      <c r="J43" s="98" t="inlineStr">
        <is>
          <t>Cobrador</t>
        </is>
      </c>
    </row>
    <row r="44">
      <c r="A44" s="101" t="n"/>
      <c r="B44" s="101" t="n"/>
      <c r="C44" s="101" t="n"/>
      <c r="D44" s="101" t="n"/>
      <c r="E44" s="101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101" t="n"/>
      <c r="J44" s="101" t="n"/>
    </row>
    <row r="45">
      <c r="A45" s="5" t="inlineStr">
        <is>
          <t>CCAJ-EA10/1/2023</t>
        </is>
      </c>
      <c r="B45" s="6" t="n">
        <v>44929.49462270833</v>
      </c>
      <c r="C45" s="5" t="inlineStr">
        <is>
          <t>1431 GRACIELA CASTILLO CATARI</t>
        </is>
      </c>
      <c r="D45" s="10" t="n"/>
      <c r="E45" s="8" t="n"/>
      <c r="F45" s="9" t="n">
        <v>9026.200000000001</v>
      </c>
      <c r="I45" s="10" t="inlineStr">
        <is>
          <t>EFECTIVO</t>
        </is>
      </c>
      <c r="J45" s="8" t="inlineStr">
        <is>
          <t>191 ELIAS MENDOZA YUJRA</t>
        </is>
      </c>
    </row>
    <row r="46">
      <c r="A46" s="5" t="inlineStr">
        <is>
          <t>CCAJ-EA10/1/2023</t>
        </is>
      </c>
      <c r="B46" s="6" t="n">
        <v>44929.49462270833</v>
      </c>
      <c r="C46" s="5" t="inlineStr">
        <is>
          <t>1431 GRACIELA CASTILLO CATARI</t>
        </is>
      </c>
      <c r="D46" s="10" t="n"/>
      <c r="E46" s="8" t="n"/>
      <c r="F46" s="9" t="n">
        <v>9163</v>
      </c>
      <c r="I46" s="10" t="inlineStr">
        <is>
          <t>EFECTIVO</t>
        </is>
      </c>
      <c r="J46" s="5" t="inlineStr">
        <is>
          <t>375 VICTOR ERNESTO QUISPE TICONA</t>
        </is>
      </c>
    </row>
    <row r="47">
      <c r="A47" s="5" t="inlineStr">
        <is>
          <t>CCAJ-EA10/1/2023</t>
        </is>
      </c>
      <c r="B47" s="6" t="n">
        <v>44929.49462270833</v>
      </c>
      <c r="C47" s="5" t="inlineStr">
        <is>
          <t>1431 GRACIELA CASTILLO CATARI</t>
        </is>
      </c>
      <c r="D47" s="10" t="n"/>
      <c r="E47" s="8" t="n"/>
      <c r="F47" s="9" t="n">
        <v>6083.3</v>
      </c>
      <c r="I47" s="10" t="inlineStr">
        <is>
          <t>EFECTIVO</t>
        </is>
      </c>
      <c r="J47" s="8" t="inlineStr">
        <is>
          <t>480 WALTER AMARRO MAMANI</t>
        </is>
      </c>
    </row>
    <row r="48">
      <c r="A48" s="5" t="inlineStr">
        <is>
          <t>CCAJ-EA10/1/2023</t>
        </is>
      </c>
      <c r="B48" s="6" t="n">
        <v>44929.49462270833</v>
      </c>
      <c r="C48" s="5" t="inlineStr">
        <is>
          <t>1431 GRACIELA CASTILLO CATARI</t>
        </is>
      </c>
      <c r="D48" s="10" t="n"/>
      <c r="E48" s="8" t="n"/>
      <c r="F48" s="9" t="n">
        <v>8881.200000000001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CCAJ-EA10/1/2023</t>
        </is>
      </c>
      <c r="B49" s="6" t="n">
        <v>44929.49462270833</v>
      </c>
      <c r="C49" s="5" t="inlineStr">
        <is>
          <t>1431 GRACIELA CASTILLO CATARI</t>
        </is>
      </c>
      <c r="D49" s="10" t="n"/>
      <c r="E49" s="8" t="n"/>
      <c r="F49" s="9" t="n">
        <v>229.5</v>
      </c>
      <c r="I49" s="10" t="inlineStr">
        <is>
          <t>EFECTIVO</t>
        </is>
      </c>
      <c r="J49" s="5" t="inlineStr">
        <is>
          <t>835 JAVIER DAVID VILLA MAMANI</t>
        </is>
      </c>
    </row>
    <row r="50">
      <c r="A50" s="5" t="inlineStr">
        <is>
          <t>CCAJ-EA10/1/2023</t>
        </is>
      </c>
      <c r="B50" s="6" t="n">
        <v>44929.49462270833</v>
      </c>
      <c r="C50" s="5" t="inlineStr">
        <is>
          <t>1431 GRACIELA CASTILLO CATARI</t>
        </is>
      </c>
      <c r="D50" s="10" t="n"/>
      <c r="E50" s="8" t="n"/>
      <c r="F50" s="9" t="n">
        <v>8867.1</v>
      </c>
      <c r="I50" s="10" t="inlineStr">
        <is>
          <t>EFECTIVO</t>
        </is>
      </c>
      <c r="J50" s="8" t="inlineStr">
        <is>
          <t>980 RUBEN QUISPE CHURA</t>
        </is>
      </c>
    </row>
    <row r="51">
      <c r="A51" s="5" t="inlineStr">
        <is>
          <t>CCAJ-EA10/1/2023</t>
        </is>
      </c>
      <c r="B51" s="6" t="n">
        <v>44929.49462270833</v>
      </c>
      <c r="C51" s="5" t="inlineStr">
        <is>
          <t>1431 GRACIELA CASTILLO CATARI</t>
        </is>
      </c>
      <c r="D51" s="10" t="n"/>
      <c r="E51" s="8" t="n"/>
      <c r="F51" s="9" t="n">
        <v>15953.2</v>
      </c>
      <c r="I51" s="10" t="inlineStr">
        <is>
          <t>EFECTIVO</t>
        </is>
      </c>
      <c r="J51" s="8" t="inlineStr">
        <is>
          <t>2307 RAMIRO POMA QUISPE</t>
        </is>
      </c>
    </row>
    <row r="52">
      <c r="A52" s="5" t="inlineStr">
        <is>
          <t>CCAJ-EA10/1/2023</t>
        </is>
      </c>
      <c r="B52" s="6" t="n">
        <v>44929.49462270833</v>
      </c>
      <c r="C52" s="5" t="inlineStr">
        <is>
          <t>1431 GRACIELA CASTILLO CATARI</t>
        </is>
      </c>
      <c r="D52" s="10" t="n"/>
      <c r="E52" s="8" t="n"/>
      <c r="F52" s="9" t="n">
        <v>31476.7</v>
      </c>
      <c r="I52" s="10" t="inlineStr">
        <is>
          <t>EFECTIVO</t>
        </is>
      </c>
      <c r="J52" s="8" t="inlineStr">
        <is>
          <t>2597 JOSE MAIDANA EA - T01</t>
        </is>
      </c>
    </row>
    <row r="53">
      <c r="A53" s="5" t="inlineStr">
        <is>
          <t>CCAJ-EA10/1/2023</t>
        </is>
      </c>
      <c r="B53" s="6" t="n">
        <v>44929.49462270833</v>
      </c>
      <c r="C53" s="5" t="inlineStr">
        <is>
          <t>1431 GRACIELA CASTILLO CATARI</t>
        </is>
      </c>
      <c r="D53" s="10" t="n"/>
      <c r="E53" s="8" t="n"/>
      <c r="F53" s="9" t="n">
        <v>16685.2</v>
      </c>
      <c r="I53" s="10" t="inlineStr">
        <is>
          <t>EFECTIVO</t>
        </is>
      </c>
      <c r="J53" s="8" t="inlineStr">
        <is>
          <t>2597 JOSE MAIDANA EA - T02</t>
        </is>
      </c>
    </row>
    <row r="54">
      <c r="A54" s="5" t="inlineStr">
        <is>
          <t>CCAJ-EA10/1/2023</t>
        </is>
      </c>
      <c r="B54" s="6" t="n">
        <v>44929.49462270833</v>
      </c>
      <c r="C54" s="5" t="inlineStr">
        <is>
          <t>1431 GRACIELA CASTILLO CATARI</t>
        </is>
      </c>
      <c r="D54" s="10" t="n"/>
      <c r="E54" s="8" t="n"/>
      <c r="F54" s="9" t="n">
        <v>6734</v>
      </c>
      <c r="I54" s="10" t="inlineStr">
        <is>
          <t>EFECTIVO</t>
        </is>
      </c>
      <c r="J54" s="8" t="inlineStr">
        <is>
          <t>2597 JOSE MAIDANA EA - T04</t>
        </is>
      </c>
    </row>
    <row r="55">
      <c r="A55" s="5" t="inlineStr">
        <is>
          <t>CCAJ-EA10/1/2023</t>
        </is>
      </c>
      <c r="B55" s="6" t="n">
        <v>44929.49462270833</v>
      </c>
      <c r="C55" s="5" t="inlineStr">
        <is>
          <t>1431 GRACIELA CASTILLO CATARI</t>
        </is>
      </c>
      <c r="D55" s="10" t="n"/>
      <c r="E55" s="8" t="n"/>
      <c r="F55" s="9" t="n">
        <v>8021.6</v>
      </c>
      <c r="I55" s="10" t="inlineStr">
        <is>
          <t>EFECTIVO</t>
        </is>
      </c>
      <c r="J55" s="8" t="inlineStr">
        <is>
          <t>2597 JOSE MAIDANA EA - T05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F56" s="12">
        <f>SUM(F45:G55)</f>
        <v/>
      </c>
      <c r="H56" s="9" t="n"/>
      <c r="I56" s="10" t="n"/>
      <c r="J56" s="8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14" t="n">
        <v>112517524</v>
      </c>
      <c r="E57" s="8" t="n"/>
      <c r="H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10" t="n"/>
      <c r="J58" s="8" t="n"/>
    </row>
    <row r="59">
      <c r="A59" s="5" t="n"/>
      <c r="B59" s="6" t="n"/>
      <c r="C59" s="5" t="n"/>
      <c r="D59" s="7" t="n"/>
      <c r="E59" s="8" t="n"/>
      <c r="H59" s="9" t="n"/>
      <c r="I59" s="10" t="n"/>
      <c r="J59" s="8" t="n"/>
    </row>
    <row r="60">
      <c r="A60" s="5" t="inlineStr">
        <is>
          <t>CCAJ-EA10/2/2023</t>
        </is>
      </c>
      <c r="B60" s="6" t="n">
        <v>44929.72045162037</v>
      </c>
      <c r="C60" s="5" t="inlineStr">
        <is>
          <t>1431 GRACIELA CASTILLO CATARI</t>
        </is>
      </c>
      <c r="D60" s="7" t="n">
        <v>5002468</v>
      </c>
      <c r="E60" s="5" t="inlineStr">
        <is>
          <t>BANCO UNION-10000020161539</t>
        </is>
      </c>
      <c r="H60" s="9" t="n">
        <v>1428.62</v>
      </c>
      <c r="I60" s="5" t="inlineStr">
        <is>
          <t>DEPÓSITO BANCARIO</t>
        </is>
      </c>
      <c r="J60" s="8" t="inlineStr">
        <is>
          <t>841 JAEL ARRATIA - EL ALTO</t>
        </is>
      </c>
    </row>
    <row r="61">
      <c r="A61" s="5" t="inlineStr">
        <is>
          <t>CCAJ-EA10/2/2023</t>
        </is>
      </c>
      <c r="B61" s="6" t="n">
        <v>44929.72045162037</v>
      </c>
      <c r="C61" s="5" t="inlineStr">
        <is>
          <t>1431 GRACIELA CASTILLO CATARI</t>
        </is>
      </c>
      <c r="D61" s="7" t="n">
        <v>577931</v>
      </c>
      <c r="E61" s="8" t="inlineStr">
        <is>
          <t>BISA-100070022</t>
        </is>
      </c>
      <c r="H61" s="9" t="n">
        <v>75647.10000000001</v>
      </c>
      <c r="I61" s="5" t="inlineStr">
        <is>
          <t>DEPÓSITO BANCARIO</t>
        </is>
      </c>
      <c r="J61" s="5" t="inlineStr">
        <is>
          <t>4764 CARLOS ERIK CASTRO HURTADO</t>
        </is>
      </c>
    </row>
    <row r="62">
      <c r="A62" s="5" t="inlineStr">
        <is>
          <t>CCAJ-EA10/2/2023</t>
        </is>
      </c>
      <c r="B62" s="6" t="n">
        <v>44929.72045162037</v>
      </c>
      <c r="C62" s="5" t="inlineStr">
        <is>
          <t>1431 GRACIELA CASTILLO CATARI</t>
        </is>
      </c>
      <c r="D62" s="7" t="n"/>
      <c r="E62" s="8" t="n"/>
      <c r="F62" s="9" t="n">
        <v>11960</v>
      </c>
      <c r="I62" s="10" t="inlineStr">
        <is>
          <t>EFECTIVO</t>
        </is>
      </c>
      <c r="J62" s="5" t="inlineStr">
        <is>
          <t>3622 JULIO CESAR PORTILLO HUARACHI</t>
        </is>
      </c>
    </row>
    <row r="63">
      <c r="A63" s="5" t="inlineStr">
        <is>
          <t>CCAJ-EA10/2/2023</t>
        </is>
      </c>
      <c r="B63" s="6" t="n">
        <v>44929.72045162037</v>
      </c>
      <c r="C63" s="5" t="inlineStr">
        <is>
          <t>1431 GRACIELA CASTILLO CATARI</t>
        </is>
      </c>
      <c r="D63" s="7" t="n"/>
      <c r="E63" s="8" t="n"/>
      <c r="F63" s="9" t="n">
        <v>24304.7</v>
      </c>
      <c r="I63" s="10" t="inlineStr">
        <is>
          <t>EFECTIVO</t>
        </is>
      </c>
      <c r="J63" s="5" t="inlineStr">
        <is>
          <t>1056 ALEX JESUS ZABALA TICONA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F64" s="12">
        <f>SUM(F60:G63)</f>
        <v/>
      </c>
      <c r="H64" s="9" t="n"/>
      <c r="I64" s="10" t="n"/>
      <c r="J64" s="8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14" t="n">
        <v>112519238</v>
      </c>
      <c r="E65" s="8" t="n"/>
      <c r="H65" s="9" t="n"/>
      <c r="I65" s="10" t="n"/>
      <c r="J65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04/01/2022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8" t="inlineStr">
        <is>
          <t>Cierre Caja</t>
        </is>
      </c>
      <c r="B70" s="98" t="inlineStr">
        <is>
          <t>Fecha</t>
        </is>
      </c>
      <c r="C70" s="98" t="inlineStr">
        <is>
          <t>Cajero</t>
        </is>
      </c>
      <c r="D70" s="98" t="inlineStr">
        <is>
          <t>Nro Voucher</t>
        </is>
      </c>
      <c r="E70" s="98" t="inlineStr">
        <is>
          <t>Nro Cuenta</t>
        </is>
      </c>
      <c r="F70" s="98" t="inlineStr">
        <is>
          <t>Tipo Ingreso</t>
        </is>
      </c>
      <c r="G70" s="99" t="n"/>
      <c r="H70" s="100" t="n"/>
      <c r="I70" s="98" t="inlineStr">
        <is>
          <t>TIPO DE INGRESO</t>
        </is>
      </c>
      <c r="J70" s="98" t="inlineStr">
        <is>
          <t>Cobrador</t>
        </is>
      </c>
    </row>
    <row r="71">
      <c r="A71" s="101" t="n"/>
      <c r="B71" s="101" t="n"/>
      <c r="C71" s="101" t="n"/>
      <c r="D71" s="101" t="n"/>
      <c r="E71" s="101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101" t="n"/>
      <c r="J71" s="101" t="n"/>
    </row>
    <row r="72">
      <c r="A72" s="5" t="inlineStr">
        <is>
          <t>CCAJ-EA10/3/2023</t>
        </is>
      </c>
      <c r="B72" s="6" t="n">
        <v>44930.50091586806</v>
      </c>
      <c r="C72" s="5" t="inlineStr">
        <is>
          <t>1431 GRACIELA CASTILLO CATARI</t>
        </is>
      </c>
      <c r="D72" s="10" t="n"/>
      <c r="E72" s="8" t="n"/>
      <c r="F72" s="9" t="n">
        <v>3411.2</v>
      </c>
      <c r="I72" s="10" t="inlineStr">
        <is>
          <t>EFECTIVO</t>
        </is>
      </c>
      <c r="J72" s="8" t="inlineStr">
        <is>
          <t>191 ELIAS MENDOZA YUJRA</t>
        </is>
      </c>
    </row>
    <row r="73">
      <c r="A73" s="5" t="inlineStr">
        <is>
          <t>CCAJ-EA10/3/2023</t>
        </is>
      </c>
      <c r="B73" s="6" t="n">
        <v>44930.50091586806</v>
      </c>
      <c r="C73" s="5" t="inlineStr">
        <is>
          <t>1431 GRACIELA CASTILLO CATARI</t>
        </is>
      </c>
      <c r="D73" s="10" t="n"/>
      <c r="E73" s="8" t="n"/>
      <c r="F73" s="9" t="n">
        <v>1170</v>
      </c>
      <c r="I73" s="10" t="inlineStr">
        <is>
          <t>EFECTIVO</t>
        </is>
      </c>
      <c r="J73" s="5" t="inlineStr">
        <is>
          <t>375 VICTOR ERNESTO QUISPE TICONA</t>
        </is>
      </c>
    </row>
    <row r="74">
      <c r="A74" s="5" t="inlineStr">
        <is>
          <t>CCAJ-EA10/3/2023</t>
        </is>
      </c>
      <c r="B74" s="6" t="n">
        <v>44930.50091586806</v>
      </c>
      <c r="C74" s="5" t="inlineStr">
        <is>
          <t>1431 GRACIELA CASTILLO CATARI</t>
        </is>
      </c>
      <c r="D74" s="10" t="n"/>
      <c r="E74" s="8" t="n"/>
      <c r="F74" s="9" t="n">
        <v>2576.2</v>
      </c>
      <c r="I74" s="10" t="inlineStr">
        <is>
          <t>EFECTIVO</t>
        </is>
      </c>
      <c r="J74" s="8" t="inlineStr">
        <is>
          <t>480 WALTER AMARRO MAMANI</t>
        </is>
      </c>
    </row>
    <row r="75">
      <c r="A75" s="5" t="inlineStr">
        <is>
          <t>CCAJ-EA10/3/2023</t>
        </is>
      </c>
      <c r="B75" s="6" t="n">
        <v>44930.50091586806</v>
      </c>
      <c r="C75" s="5" t="inlineStr">
        <is>
          <t>1431 GRACIELA CASTILLO CATARI</t>
        </is>
      </c>
      <c r="D75" s="10" t="n"/>
      <c r="E75" s="8" t="n"/>
      <c r="F75" s="9" t="n">
        <v>7447.7</v>
      </c>
      <c r="I75" s="10" t="inlineStr">
        <is>
          <t>EFECTIVO</t>
        </is>
      </c>
      <c r="J75" s="5" t="inlineStr">
        <is>
          <t>716 JUAN CARLOS MAMANI ORTIZ</t>
        </is>
      </c>
    </row>
    <row r="76">
      <c r="A76" s="5" t="inlineStr">
        <is>
          <t>CCAJ-EA10/3/2023</t>
        </is>
      </c>
      <c r="B76" s="6" t="n">
        <v>44930.50091586806</v>
      </c>
      <c r="C76" s="5" t="inlineStr">
        <is>
          <t>1431 GRACIELA CASTILLO CATARI</t>
        </is>
      </c>
      <c r="D76" s="10" t="n"/>
      <c r="E76" s="8" t="n"/>
      <c r="F76" s="9" t="n">
        <v>1476.6</v>
      </c>
      <c r="I76" s="10" t="inlineStr">
        <is>
          <t>EFECTIVO</t>
        </is>
      </c>
      <c r="J76" s="5" t="inlineStr">
        <is>
          <t>835 JAVIER DAVID VILLA MAMANI</t>
        </is>
      </c>
    </row>
    <row r="77">
      <c r="A77" s="5" t="inlineStr">
        <is>
          <t>CCAJ-EA10/3/2023</t>
        </is>
      </c>
      <c r="B77" s="6" t="n">
        <v>44930.50091586806</v>
      </c>
      <c r="C77" s="5" t="inlineStr">
        <is>
          <t>1431 GRACIELA CASTILLO CATARI</t>
        </is>
      </c>
      <c r="D77" s="10" t="n"/>
      <c r="E77" s="8" t="n"/>
      <c r="F77" s="9" t="n">
        <v>65.2</v>
      </c>
      <c r="I77" s="10" t="inlineStr">
        <is>
          <t>EFECTIVO</t>
        </is>
      </c>
      <c r="J77" s="8" t="inlineStr">
        <is>
          <t>980 RUBEN QUISPE CHURA</t>
        </is>
      </c>
    </row>
    <row r="78">
      <c r="A78" s="5" t="inlineStr">
        <is>
          <t>CCAJ-EA10/3/2023</t>
        </is>
      </c>
      <c r="B78" s="6" t="n">
        <v>44930.50091586806</v>
      </c>
      <c r="C78" s="5" t="inlineStr">
        <is>
          <t>1431 GRACIELA CASTILLO CATARI</t>
        </is>
      </c>
      <c r="D78" s="10" t="n"/>
      <c r="E78" s="8" t="n"/>
      <c r="F78" s="9" t="n">
        <v>21615.6</v>
      </c>
      <c r="I78" s="10" t="inlineStr">
        <is>
          <t>EFECTIVO</t>
        </is>
      </c>
      <c r="J78" s="8" t="inlineStr">
        <is>
          <t>2307 RAMIRO POMA QUISPE</t>
        </is>
      </c>
    </row>
    <row r="79">
      <c r="A79" s="5" t="inlineStr">
        <is>
          <t>CCAJ-EA10/3/2023</t>
        </is>
      </c>
      <c r="B79" s="6" t="n">
        <v>44930.50091586806</v>
      </c>
      <c r="C79" s="5" t="inlineStr">
        <is>
          <t>1431 GRACIELA CASTILLO CATARI</t>
        </is>
      </c>
      <c r="D79" s="10" t="n"/>
      <c r="E79" s="8" t="n"/>
      <c r="F79" s="9" t="n">
        <v>13212</v>
      </c>
      <c r="I79" s="10" t="inlineStr">
        <is>
          <t>EFECTIVO</t>
        </is>
      </c>
      <c r="J79" s="8" t="inlineStr">
        <is>
          <t>2597 JOSE MAIDANA EA - T01</t>
        </is>
      </c>
    </row>
    <row r="80">
      <c r="A80" s="5" t="inlineStr">
        <is>
          <t>CCAJ-EA10/3/2023</t>
        </is>
      </c>
      <c r="B80" s="6" t="n">
        <v>44930.50091586806</v>
      </c>
      <c r="C80" s="5" t="inlineStr">
        <is>
          <t>1431 GRACIELA CASTILLO CATARI</t>
        </is>
      </c>
      <c r="D80" s="10" t="n"/>
      <c r="E80" s="8" t="n"/>
      <c r="F80" s="9" t="n">
        <v>2288</v>
      </c>
      <c r="I80" s="10" t="inlineStr">
        <is>
          <t>EFECTIVO</t>
        </is>
      </c>
      <c r="J80" s="8" t="inlineStr">
        <is>
          <t>2597 JOSE MAIDANA EA - T03</t>
        </is>
      </c>
    </row>
    <row r="81">
      <c r="A81" s="5" t="inlineStr">
        <is>
          <t>CCAJ-EA10/3/2023</t>
        </is>
      </c>
      <c r="B81" s="6" t="n">
        <v>44930.50091586806</v>
      </c>
      <c r="C81" s="5" t="inlineStr">
        <is>
          <t>1431 GRACIELA CASTILLO CATARI</t>
        </is>
      </c>
      <c r="D81" s="10" t="n"/>
      <c r="E81" s="8" t="n"/>
      <c r="F81" s="9" t="n">
        <v>4113.4</v>
      </c>
      <c r="I81" s="10" t="inlineStr">
        <is>
          <t>EFECTIVO</t>
        </is>
      </c>
      <c r="J81" s="8" t="inlineStr">
        <is>
          <t>2597 JOSE MAIDANA EA - T04</t>
        </is>
      </c>
    </row>
    <row r="82">
      <c r="A82" s="5" t="inlineStr">
        <is>
          <t>CCAJ-EA10/3/2023</t>
        </is>
      </c>
      <c r="B82" s="6" t="n">
        <v>44930.50091586806</v>
      </c>
      <c r="C82" s="5" t="inlineStr">
        <is>
          <t>1431 GRACIELA CASTILLO CATARI</t>
        </is>
      </c>
      <c r="D82" s="10" t="n"/>
      <c r="E82" s="8" t="n"/>
      <c r="F82" s="9" t="n">
        <v>18102.5</v>
      </c>
      <c r="I82" s="10" t="inlineStr">
        <is>
          <t>EFECTIVO</t>
        </is>
      </c>
      <c r="J82" s="8" t="inlineStr">
        <is>
          <t>2597 JOSE MAIDANA EA - T05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F83" s="20">
        <f>SUM(F72:G82)</f>
        <v/>
      </c>
      <c r="H83" s="9" t="n"/>
      <c r="I83" s="10" t="n"/>
      <c r="J83" s="8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14" t="n">
        <v>112519239</v>
      </c>
      <c r="E84" s="8" t="n"/>
      <c r="H84" s="9" t="n"/>
      <c r="I84" s="10" t="n"/>
      <c r="J84" s="8" t="n"/>
    </row>
    <row r="85">
      <c r="A85" s="5" t="n"/>
      <c r="B85" s="6" t="n"/>
      <c r="C85" s="5" t="n"/>
      <c r="D85" s="7" t="n"/>
      <c r="E85" s="8" t="n"/>
      <c r="H85" s="9" t="n"/>
      <c r="I85" s="10" t="n"/>
      <c r="J85" s="8" t="n"/>
    </row>
    <row r="86">
      <c r="A86" s="5" t="n"/>
      <c r="B86" s="6" t="n"/>
      <c r="C86" s="5" t="n"/>
      <c r="D86" s="7" t="n"/>
      <c r="E86" s="8" t="n"/>
      <c r="H86" s="9" t="n"/>
      <c r="I86" s="10" t="n"/>
      <c r="J86" s="8" t="n"/>
    </row>
    <row r="87">
      <c r="A87" s="5" t="inlineStr">
        <is>
          <t>CCAJ-EA10/4/2023</t>
        </is>
      </c>
      <c r="B87" s="6" t="n">
        <v>44930.74052133102</v>
      </c>
      <c r="C87" s="5" t="inlineStr">
        <is>
          <t>1431 GRACIELA CASTILLO CATARI</t>
        </is>
      </c>
      <c r="D87" s="7" t="n">
        <v>33266809</v>
      </c>
      <c r="E87" s="5" t="inlineStr">
        <is>
          <t>BANCO UNION-10000020161539</t>
        </is>
      </c>
      <c r="H87" s="9" t="n">
        <v>22800</v>
      </c>
      <c r="I87" s="5" t="inlineStr">
        <is>
          <t>DEPÓSITO BANCARIO</t>
        </is>
      </c>
      <c r="J87" s="8" t="inlineStr">
        <is>
          <t>841 JAEL ARRATIA - EL ALTO</t>
        </is>
      </c>
    </row>
    <row r="88">
      <c r="A88" s="5" t="inlineStr">
        <is>
          <t>CCAJ-EA10/4/2023</t>
        </is>
      </c>
      <c r="B88" s="6" t="n">
        <v>44930.74052133102</v>
      </c>
      <c r="C88" s="5" t="inlineStr">
        <is>
          <t>1431 GRACIELA CASTILLO CATARI</t>
        </is>
      </c>
      <c r="D88" s="15" t="n">
        <v>30747170211</v>
      </c>
      <c r="E88" s="5" t="inlineStr">
        <is>
          <t>BANCO UNION-10000020161539</t>
        </is>
      </c>
      <c r="H88" s="9" t="n">
        <v>4552.74</v>
      </c>
      <c r="I88" s="5" t="inlineStr">
        <is>
          <t>DEPÓSITO BANCARIO</t>
        </is>
      </c>
      <c r="J88" s="8" t="inlineStr">
        <is>
          <t>841 JAEL ARRATIA - EL ALTO</t>
        </is>
      </c>
    </row>
    <row r="89">
      <c r="A89" s="5" t="inlineStr">
        <is>
          <t>CCAJ-EA10/4/2023</t>
        </is>
      </c>
      <c r="B89" s="6" t="n">
        <v>44930.74052133102</v>
      </c>
      <c r="C89" s="5" t="inlineStr">
        <is>
          <t>1431 GRACIELA CASTILLO CATARI</t>
        </is>
      </c>
      <c r="D89" s="15" t="n">
        <v>30747170212</v>
      </c>
      <c r="E89" s="5" t="inlineStr">
        <is>
          <t>BANCO UNION-10000020161539</t>
        </is>
      </c>
      <c r="H89" s="9" t="n">
        <v>5823.18</v>
      </c>
      <c r="I89" s="5" t="inlineStr">
        <is>
          <t>DEPÓSITO BANCARIO</t>
        </is>
      </c>
      <c r="J89" s="8" t="inlineStr">
        <is>
          <t>841 JAEL ARRATIA - EL ALTO</t>
        </is>
      </c>
    </row>
    <row r="90">
      <c r="A90" s="5" t="inlineStr">
        <is>
          <t>CCAJ-EA10/4/2023</t>
        </is>
      </c>
      <c r="B90" s="6" t="n">
        <v>44930.74052133102</v>
      </c>
      <c r="C90" s="5" t="inlineStr">
        <is>
          <t>1431 GRACIELA CASTILLO CATARI</t>
        </is>
      </c>
      <c r="D90" s="15" t="n">
        <v>30747170213</v>
      </c>
      <c r="E90" s="5" t="inlineStr">
        <is>
          <t>BANCO UNION-10000020161539</t>
        </is>
      </c>
      <c r="H90" s="9" t="n">
        <v>2830.7</v>
      </c>
      <c r="I90" s="5" t="inlineStr">
        <is>
          <t>DEPÓSITO BANCARIO</t>
        </is>
      </c>
      <c r="J90" s="8" t="inlineStr">
        <is>
          <t>841 JAEL ARRATIA - EL ALTO</t>
        </is>
      </c>
    </row>
    <row r="91">
      <c r="A91" s="5" t="inlineStr">
        <is>
          <t>CCAJ-EA10/4/2023</t>
        </is>
      </c>
      <c r="B91" s="6" t="n">
        <v>44930.74052133102</v>
      </c>
      <c r="C91" s="5" t="inlineStr">
        <is>
          <t>1431 GRACIELA CASTILLO CATARI</t>
        </is>
      </c>
      <c r="D91" s="7" t="n">
        <v>578105</v>
      </c>
      <c r="E91" s="8" t="inlineStr">
        <is>
          <t>BISA-100070022</t>
        </is>
      </c>
      <c r="H91" s="9" t="n">
        <v>51385</v>
      </c>
      <c r="I91" s="5" t="inlineStr">
        <is>
          <t>DEPÓSITO BANCARIO</t>
        </is>
      </c>
      <c r="J91" s="5" t="inlineStr">
        <is>
          <t>3622 JULIO CESAR PORTILLO HUARACHI</t>
        </is>
      </c>
    </row>
    <row r="92">
      <c r="A92" s="5" t="inlineStr">
        <is>
          <t>CCAJ-EA10/4/2023</t>
        </is>
      </c>
      <c r="B92" s="6" t="n">
        <v>44930.74052133102</v>
      </c>
      <c r="C92" s="5" t="inlineStr">
        <is>
          <t>1431 GRACIELA CASTILLO CATARI</t>
        </is>
      </c>
      <c r="D92" s="7" t="n">
        <v>469615</v>
      </c>
      <c r="E92" s="8" t="inlineStr">
        <is>
          <t>BISA-100070022</t>
        </is>
      </c>
      <c r="H92" s="9" t="n">
        <v>84515.89999999999</v>
      </c>
      <c r="I92" s="5" t="inlineStr">
        <is>
          <t>DEPÓSITO BANCARIO</t>
        </is>
      </c>
      <c r="J92" s="5" t="inlineStr">
        <is>
          <t>4764 CARLOS ERIK CASTRO HURTADO</t>
        </is>
      </c>
    </row>
    <row r="93">
      <c r="A93" s="5" t="inlineStr">
        <is>
          <t>CCAJ-EA10/4/2023</t>
        </is>
      </c>
      <c r="B93" s="6" t="n">
        <v>44930.74052133102</v>
      </c>
      <c r="C93" s="5" t="inlineStr">
        <is>
          <t>1431 GRACIELA CASTILLO CATARI</t>
        </is>
      </c>
      <c r="D93" s="7" t="n"/>
      <c r="E93" s="8" t="n"/>
      <c r="F93" s="9" t="n">
        <v>33953.5</v>
      </c>
      <c r="I93" s="10" t="inlineStr">
        <is>
          <t>EFECTIVO</t>
        </is>
      </c>
      <c r="J93" s="5" t="inlineStr">
        <is>
          <t>1056 ALEX JESUS ZABALA TICONA</t>
        </is>
      </c>
    </row>
    <row r="94">
      <c r="A94" s="11" t="inlineStr">
        <is>
          <t>SAP</t>
        </is>
      </c>
      <c r="B94" s="3" t="n"/>
      <c r="C94" s="3" t="n"/>
      <c r="D94" s="7" t="n"/>
      <c r="E94" s="8" t="n"/>
      <c r="H94" s="9" t="n"/>
      <c r="I94" s="10" t="n"/>
      <c r="J94" s="8" t="n"/>
    </row>
    <row r="95" ht="15.75" customHeight="1">
      <c r="A95" s="13" t="inlineStr">
        <is>
          <t>FECHA</t>
        </is>
      </c>
      <c r="B95" s="13" t="inlineStr">
        <is>
          <t>CIERRE DE CAJA</t>
        </is>
      </c>
      <c r="C95" s="13" t="inlineStr">
        <is>
          <t>IMPORTE</t>
        </is>
      </c>
      <c r="D95" s="14" t="n">
        <v>112521206</v>
      </c>
      <c r="E95" s="8" t="n"/>
      <c r="H95" s="9" t="n"/>
      <c r="I95" s="10" t="n"/>
      <c r="J95" s="8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05/01/2022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98" t="inlineStr">
        <is>
          <t>Cierre Caja</t>
        </is>
      </c>
      <c r="B100" s="98" t="inlineStr">
        <is>
          <t>Fecha</t>
        </is>
      </c>
      <c r="C100" s="98" t="inlineStr">
        <is>
          <t>Cajero</t>
        </is>
      </c>
      <c r="D100" s="98" t="inlineStr">
        <is>
          <t>Nro Voucher</t>
        </is>
      </c>
      <c r="E100" s="98" t="inlineStr">
        <is>
          <t>Nro Cuenta</t>
        </is>
      </c>
      <c r="F100" s="98" t="inlineStr">
        <is>
          <t>Tipo Ingreso</t>
        </is>
      </c>
      <c r="G100" s="99" t="n"/>
      <c r="H100" s="100" t="n"/>
      <c r="I100" s="98" t="inlineStr">
        <is>
          <t>TIPO DE INGRESO</t>
        </is>
      </c>
      <c r="J100" s="98" t="inlineStr">
        <is>
          <t>Cobrador</t>
        </is>
      </c>
    </row>
    <row r="101">
      <c r="A101" s="101" t="n"/>
      <c r="B101" s="101" t="n"/>
      <c r="C101" s="101" t="n"/>
      <c r="D101" s="101" t="n"/>
      <c r="E101" s="101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101" t="n"/>
      <c r="J101" s="101" t="n"/>
    </row>
    <row r="102">
      <c r="A102" s="5" t="inlineStr">
        <is>
          <t>CCAJ-EA10/5/2023</t>
        </is>
      </c>
      <c r="B102" s="6" t="n">
        <v>44931.50396950232</v>
      </c>
      <c r="C102" s="5" t="inlineStr">
        <is>
          <t>1431 GRACIELA CASTILLO CATARI</t>
        </is>
      </c>
      <c r="D102" s="10" t="n"/>
      <c r="E102" s="8" t="n"/>
      <c r="F102" s="9" t="n">
        <v>10501.2</v>
      </c>
      <c r="I102" s="10" t="inlineStr">
        <is>
          <t>EFECTIVO</t>
        </is>
      </c>
      <c r="J102" s="8" t="inlineStr">
        <is>
          <t>191 ELIAS MENDOZA YUJRA</t>
        </is>
      </c>
    </row>
    <row r="103">
      <c r="A103" s="5" t="inlineStr">
        <is>
          <t>CCAJ-EA10/5/2023</t>
        </is>
      </c>
      <c r="B103" s="6" t="n">
        <v>44931.50396950232</v>
      </c>
      <c r="C103" s="5" t="inlineStr">
        <is>
          <t>1431 GRACIELA CASTILLO CATARI</t>
        </is>
      </c>
      <c r="D103" s="10" t="n"/>
      <c r="E103" s="8" t="n"/>
      <c r="F103" s="9" t="n">
        <v>6846.2</v>
      </c>
      <c r="I103" s="10" t="inlineStr">
        <is>
          <t>EFECTIVO</t>
        </is>
      </c>
      <c r="J103" s="5" t="inlineStr">
        <is>
          <t>375 VICTOR ERNESTO QUISPE TICONA</t>
        </is>
      </c>
    </row>
    <row r="104">
      <c r="A104" s="5" t="inlineStr">
        <is>
          <t>CCAJ-EA10/5/2023</t>
        </is>
      </c>
      <c r="B104" s="6" t="n">
        <v>44931.50396950232</v>
      </c>
      <c r="C104" s="5" t="inlineStr">
        <is>
          <t>1431 GRACIELA CASTILLO CATARI</t>
        </is>
      </c>
      <c r="D104" s="10" t="n"/>
      <c r="E104" s="8" t="n"/>
      <c r="F104" s="9" t="n">
        <v>1704.5</v>
      </c>
      <c r="I104" s="10" t="inlineStr">
        <is>
          <t>EFECTIVO</t>
        </is>
      </c>
      <c r="J104" s="5" t="inlineStr">
        <is>
          <t>716 JUAN CARLOS MAMANI ORTIZ</t>
        </is>
      </c>
    </row>
    <row r="105">
      <c r="A105" s="5" t="inlineStr">
        <is>
          <t>CCAJ-EA10/5/2023</t>
        </is>
      </c>
      <c r="B105" s="6" t="n">
        <v>44931.50396950232</v>
      </c>
      <c r="C105" s="5" t="inlineStr">
        <is>
          <t>1431 GRACIELA CASTILLO CATARI</t>
        </is>
      </c>
      <c r="D105" s="10" t="n"/>
      <c r="E105" s="8" t="n"/>
      <c r="F105" s="9" t="n">
        <v>9590.799999999999</v>
      </c>
      <c r="I105" s="10" t="inlineStr">
        <is>
          <t>EFECTIVO</t>
        </is>
      </c>
      <c r="J105" s="8" t="inlineStr">
        <is>
          <t>980 RUBEN QUISPE CHURA</t>
        </is>
      </c>
    </row>
    <row r="106">
      <c r="A106" s="5" t="inlineStr">
        <is>
          <t>CCAJ-EA10/5/2023</t>
        </is>
      </c>
      <c r="B106" s="6" t="n">
        <v>44931.50396950232</v>
      </c>
      <c r="C106" s="5" t="inlineStr">
        <is>
          <t>1431 GRACIELA CASTILLO CATARI</t>
        </is>
      </c>
      <c r="D106" s="10" t="n"/>
      <c r="E106" s="8" t="n"/>
      <c r="F106" s="9" t="n">
        <v>18899.7</v>
      </c>
      <c r="I106" s="10" t="inlineStr">
        <is>
          <t>EFECTIVO</t>
        </is>
      </c>
      <c r="J106" s="8" t="inlineStr">
        <is>
          <t>2307 RAMIRO POMA QUISPE</t>
        </is>
      </c>
    </row>
    <row r="107">
      <c r="A107" s="5" t="inlineStr">
        <is>
          <t>CCAJ-EA10/5/2023</t>
        </is>
      </c>
      <c r="B107" s="6" t="n">
        <v>44931.50396950232</v>
      </c>
      <c r="C107" s="5" t="inlineStr">
        <is>
          <t>1431 GRACIELA CASTILLO CATARI</t>
        </is>
      </c>
      <c r="D107" s="10" t="n"/>
      <c r="E107" s="8" t="n"/>
      <c r="F107" s="9" t="n">
        <v>2923.8</v>
      </c>
      <c r="I107" s="10" t="inlineStr">
        <is>
          <t>EFECTIVO</t>
        </is>
      </c>
      <c r="J107" s="5" t="inlineStr">
        <is>
          <t>3051 EFRAIN ARMANDO CHIPANA MARTINEZ</t>
        </is>
      </c>
    </row>
    <row r="108">
      <c r="A108" s="5" t="inlineStr">
        <is>
          <t>CCAJ-EA10/5/2023</t>
        </is>
      </c>
      <c r="B108" s="6" t="n">
        <v>44931.50396950232</v>
      </c>
      <c r="C108" s="5" t="inlineStr">
        <is>
          <t>1431 GRACIELA CASTILLO CATARI</t>
        </is>
      </c>
      <c r="D108" s="10" t="n"/>
      <c r="E108" s="8" t="n"/>
      <c r="F108" s="9" t="n">
        <v>4044.7</v>
      </c>
      <c r="I108" s="10" t="inlineStr">
        <is>
          <t>EFECTIVO</t>
        </is>
      </c>
      <c r="J108" s="8" t="inlineStr">
        <is>
          <t>2597 JOSE MAIDANA EA - T01</t>
        </is>
      </c>
    </row>
    <row r="109">
      <c r="A109" s="5" t="inlineStr">
        <is>
          <t>CCAJ-EA10/5/2023</t>
        </is>
      </c>
      <c r="B109" s="6" t="n">
        <v>44931.50396950232</v>
      </c>
      <c r="C109" s="5" t="inlineStr">
        <is>
          <t>1431 GRACIELA CASTILLO CATARI</t>
        </is>
      </c>
      <c r="D109" s="10" t="n"/>
      <c r="E109" s="8" t="n"/>
      <c r="F109" s="9" t="n">
        <v>26197.2</v>
      </c>
      <c r="I109" s="10" t="inlineStr">
        <is>
          <t>EFECTIVO</t>
        </is>
      </c>
      <c r="J109" s="8" t="inlineStr">
        <is>
          <t>2597 JOSE MAIDANA EA - T03</t>
        </is>
      </c>
    </row>
    <row r="110">
      <c r="A110" s="5" t="inlineStr">
        <is>
          <t>CCAJ-EA10/5/2023</t>
        </is>
      </c>
      <c r="B110" s="6" t="n">
        <v>44931.50396950232</v>
      </c>
      <c r="C110" s="5" t="inlineStr">
        <is>
          <t>1431 GRACIELA CASTILLO CATARI</t>
        </is>
      </c>
      <c r="D110" s="10" t="n"/>
      <c r="E110" s="8" t="n"/>
      <c r="F110" s="9" t="n">
        <v>5311.6</v>
      </c>
      <c r="I110" s="10" t="inlineStr">
        <is>
          <t>EFECTIVO</t>
        </is>
      </c>
      <c r="J110" s="8" t="inlineStr">
        <is>
          <t>2597 JOSE MAIDANA EA - T04</t>
        </is>
      </c>
    </row>
    <row r="111">
      <c r="A111" s="5" t="inlineStr">
        <is>
          <t>CCAJ-EA10/5/2023</t>
        </is>
      </c>
      <c r="B111" s="6" t="n">
        <v>44931.50396950232</v>
      </c>
      <c r="C111" s="5" t="inlineStr">
        <is>
          <t>1431 GRACIELA CASTILLO CATARI</t>
        </is>
      </c>
      <c r="D111" s="10" t="n"/>
      <c r="E111" s="8" t="n"/>
      <c r="F111" s="9" t="n">
        <v>5764.6</v>
      </c>
      <c r="I111" s="10" t="inlineStr">
        <is>
          <t>EFECTIVO</t>
        </is>
      </c>
      <c r="J111" s="8" t="inlineStr">
        <is>
          <t>2597 JOSE MAIDANA EA - T05</t>
        </is>
      </c>
    </row>
    <row r="112">
      <c r="A112" s="11" t="inlineStr">
        <is>
          <t>SAP</t>
        </is>
      </c>
      <c r="B112" s="3" t="n"/>
      <c r="C112" s="3" t="n"/>
      <c r="D112" s="7" t="n"/>
      <c r="E112" s="8" t="n"/>
      <c r="F112" s="37">
        <f>SUM(F102:G111)</f>
        <v/>
      </c>
      <c r="H112" s="9" t="n"/>
      <c r="I112" s="10" t="n"/>
      <c r="J112" s="5" t="n"/>
    </row>
    <row r="113" ht="15.75" customHeight="1">
      <c r="A113" s="13" t="inlineStr">
        <is>
          <t>FECHA</t>
        </is>
      </c>
      <c r="B113" s="13" t="inlineStr">
        <is>
          <t>CIERRE DE CAJA</t>
        </is>
      </c>
      <c r="C113" s="13" t="inlineStr">
        <is>
          <t>IMPORTE</t>
        </is>
      </c>
      <c r="D113" s="14" t="n">
        <v>112521207</v>
      </c>
      <c r="E113" s="8" t="n"/>
      <c r="H113" s="9" t="n"/>
      <c r="I113" s="10" t="n"/>
      <c r="J113" s="5" t="n"/>
    </row>
    <row r="114">
      <c r="A114" s="5" t="n"/>
      <c r="B114" s="6" t="n"/>
      <c r="C114" s="5" t="n"/>
      <c r="D114" s="7" t="n"/>
      <c r="E114" s="8" t="n"/>
      <c r="H114" s="9" t="n"/>
      <c r="I114" s="10" t="n"/>
      <c r="J114" s="5" t="n"/>
    </row>
    <row r="115">
      <c r="A115" s="5" t="n"/>
      <c r="B115" s="6" t="n"/>
      <c r="C115" s="5" t="n"/>
      <c r="D115" s="7" t="n"/>
      <c r="E115" s="8" t="n"/>
      <c r="H115" s="9" t="n"/>
      <c r="I115" s="10" t="n"/>
      <c r="J115" s="5" t="n"/>
    </row>
    <row r="116">
      <c r="A116" s="5" t="inlineStr">
        <is>
          <t>CCAJ-EA10/6/2023</t>
        </is>
      </c>
      <c r="B116" s="6" t="n">
        <v>44931.70658858796</v>
      </c>
      <c r="C116" s="5" t="inlineStr">
        <is>
          <t>1431 GRACIELA CASTILLO CATARI</t>
        </is>
      </c>
      <c r="D116" s="7" t="n">
        <v>578304</v>
      </c>
      <c r="E116" s="8" t="inlineStr">
        <is>
          <t>BISA-100070022</t>
        </is>
      </c>
      <c r="H116" s="9" t="n">
        <v>18134</v>
      </c>
      <c r="I116" s="5" t="inlineStr">
        <is>
          <t>DEPÓSITO BANCARIO</t>
        </is>
      </c>
      <c r="J116" s="5" t="inlineStr">
        <is>
          <t>3622 JULIO CESAR PORTILLO HUARACHI</t>
        </is>
      </c>
    </row>
    <row r="117">
      <c r="A117" s="5" t="inlineStr">
        <is>
          <t>CCAJ-EA10/6/2023</t>
        </is>
      </c>
      <c r="B117" s="6" t="n">
        <v>44931.70658858796</v>
      </c>
      <c r="C117" s="5" t="inlineStr">
        <is>
          <t>1431 GRACIELA CASTILLO CATARI</t>
        </is>
      </c>
      <c r="D117" s="7" t="n">
        <v>469739</v>
      </c>
      <c r="E117" s="8" t="inlineStr">
        <is>
          <t>BISA-100070022</t>
        </is>
      </c>
      <c r="H117" s="9" t="n">
        <v>18320.5</v>
      </c>
      <c r="I117" s="5" t="inlineStr">
        <is>
          <t>DEPÓSITO BANCARIO</t>
        </is>
      </c>
      <c r="J117" s="5" t="inlineStr">
        <is>
          <t>1056 ALEX JESUS ZABALA TICONA</t>
        </is>
      </c>
    </row>
    <row r="118">
      <c r="A118" s="5" t="inlineStr">
        <is>
          <t>CCAJ-EA10/6/2023</t>
        </is>
      </c>
      <c r="B118" s="6" t="n">
        <v>44931.70658858796</v>
      </c>
      <c r="C118" s="5" t="inlineStr">
        <is>
          <t>1431 GRACIELA CASTILLO CATARI</t>
        </is>
      </c>
      <c r="D118" s="7" t="n">
        <v>469743</v>
      </c>
      <c r="E118" s="8" t="inlineStr">
        <is>
          <t>BISA-100070022</t>
        </is>
      </c>
      <c r="H118" s="9" t="n">
        <v>36302.5</v>
      </c>
      <c r="I118" s="5" t="inlineStr">
        <is>
          <t>DEPÓSITO BANCARIO</t>
        </is>
      </c>
      <c r="J118" s="5" t="inlineStr">
        <is>
          <t>4764 CARLOS ERIK CASTRO HURTADO</t>
        </is>
      </c>
    </row>
    <row r="119">
      <c r="A119" s="5" t="inlineStr">
        <is>
          <t>CCAJ-EA10/6/2023</t>
        </is>
      </c>
      <c r="B119" s="6" t="n">
        <v>44931.70658858796</v>
      </c>
      <c r="C119" s="5" t="inlineStr">
        <is>
          <t>1431 GRACIELA CASTILLO CATARI</t>
        </is>
      </c>
      <c r="D119" s="7" t="n">
        <v>34084622</v>
      </c>
      <c r="E119" s="5" t="inlineStr">
        <is>
          <t>BANCO UNION-10000020161539</t>
        </is>
      </c>
      <c r="H119" s="9" t="n">
        <v>963.6799999999999</v>
      </c>
      <c r="I119" s="5" t="inlineStr">
        <is>
          <t>DEPÓSITO BANCARIO</t>
        </is>
      </c>
      <c r="J119" s="8" t="inlineStr">
        <is>
          <t>841 JAEL ARRATIA - EL ALTO</t>
        </is>
      </c>
    </row>
    <row r="120">
      <c r="A120" s="5" t="inlineStr">
        <is>
          <t>CCAJ-EA10/6/2023</t>
        </is>
      </c>
      <c r="B120" s="6" t="n">
        <v>44931.70658858796</v>
      </c>
      <c r="C120" s="5" t="inlineStr">
        <is>
          <t>1431 GRACIELA CASTILLO CATARI</t>
        </is>
      </c>
      <c r="D120" s="7" t="n"/>
      <c r="E120" s="8" t="n"/>
      <c r="F120" s="9" t="n">
        <v>8310.9</v>
      </c>
      <c r="I120" s="10" t="inlineStr">
        <is>
          <t>EFECTIVO</t>
        </is>
      </c>
      <c r="J120" s="8" t="inlineStr">
        <is>
          <t>596 VICENTE MENDOZA SIRPA</t>
        </is>
      </c>
    </row>
    <row r="121">
      <c r="A121" s="5" t="inlineStr">
        <is>
          <t>CCAJ-EA10/6/2023</t>
        </is>
      </c>
      <c r="B121" s="6" t="n">
        <v>44931.70658858796</v>
      </c>
      <c r="C121" s="5" t="inlineStr">
        <is>
          <t>1431 GRACIELA CASTILLO CATARI</t>
        </is>
      </c>
      <c r="D121" s="7" t="n"/>
      <c r="E121" s="8" t="n"/>
      <c r="F121" s="9" t="n">
        <v>618.6</v>
      </c>
      <c r="I121" s="10" t="inlineStr">
        <is>
          <t>EFECTIVO</t>
        </is>
      </c>
      <c r="J121" s="5" t="inlineStr">
        <is>
          <t>835 JAVIER DAVID VILLA MAMANI</t>
        </is>
      </c>
    </row>
    <row r="122">
      <c r="A122" s="11" t="inlineStr">
        <is>
          <t>SAP</t>
        </is>
      </c>
      <c r="B122" s="3" t="n"/>
      <c r="C122" s="3" t="n"/>
      <c r="D122" s="7" t="n"/>
      <c r="E122" s="8" t="n"/>
      <c r="F122" s="37">
        <f>SUM(F116:G121)</f>
        <v/>
      </c>
      <c r="H122" s="9" t="n"/>
      <c r="I122" s="10" t="n"/>
      <c r="J122" s="5" t="n"/>
    </row>
    <row r="123" ht="15.75" customHeight="1">
      <c r="A123" s="13" t="inlineStr">
        <is>
          <t>FECHA</t>
        </is>
      </c>
      <c r="B123" s="13" t="inlineStr">
        <is>
          <t>CIERRE DE CAJA</t>
        </is>
      </c>
      <c r="C123" s="13" t="inlineStr">
        <is>
          <t>IMPORTE</t>
        </is>
      </c>
      <c r="D123" s="14" t="n">
        <v>112543702</v>
      </c>
      <c r="E123" s="8" t="n"/>
      <c r="H123" s="9" t="n"/>
      <c r="I123" s="10" t="n"/>
      <c r="J123" s="5" t="n"/>
    </row>
    <row r="126">
      <c r="A126" s="1" t="inlineStr">
        <is>
          <t>Cierre Caja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3" t="inlineStr">
        <is>
          <t>Del 06/01/2022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98" t="inlineStr">
        <is>
          <t>Cierre Caja</t>
        </is>
      </c>
      <c r="B128" s="98" t="inlineStr">
        <is>
          <t>Fecha</t>
        </is>
      </c>
      <c r="C128" s="98" t="inlineStr">
        <is>
          <t>Cajero</t>
        </is>
      </c>
      <c r="D128" s="98" t="inlineStr">
        <is>
          <t>Nro Voucher</t>
        </is>
      </c>
      <c r="E128" s="98" t="inlineStr">
        <is>
          <t>Nro Cuenta</t>
        </is>
      </c>
      <c r="F128" s="98" t="inlineStr">
        <is>
          <t>Tipo Ingreso</t>
        </is>
      </c>
      <c r="G128" s="99" t="n"/>
      <c r="H128" s="100" t="n"/>
      <c r="I128" s="98" t="inlineStr">
        <is>
          <t>TIPO DE INGRESO</t>
        </is>
      </c>
      <c r="J128" s="98" t="inlineStr">
        <is>
          <t>Cobrador</t>
        </is>
      </c>
    </row>
    <row r="129">
      <c r="A129" s="101" t="n"/>
      <c r="B129" s="101" t="n"/>
      <c r="C129" s="101" t="n"/>
      <c r="D129" s="101" t="n"/>
      <c r="E129" s="101" t="n"/>
      <c r="F129" s="4" t="inlineStr">
        <is>
          <t>EFECTIVO</t>
        </is>
      </c>
      <c r="G129" s="4" t="inlineStr">
        <is>
          <t>CHEQUE</t>
        </is>
      </c>
      <c r="H129" s="4" t="inlineStr">
        <is>
          <t>TRANSFERENCIA</t>
        </is>
      </c>
      <c r="I129" s="101" t="n"/>
      <c r="J129" s="101" t="n"/>
    </row>
    <row r="130">
      <c r="A130" s="5" t="inlineStr">
        <is>
          <t>CCAJ-EA10/7/2023</t>
        </is>
      </c>
      <c r="B130" s="6" t="n">
        <v>44932.48874195602</v>
      </c>
      <c r="C130" s="5" t="inlineStr">
        <is>
          <t>1431 GRACIELA CASTILLO CATARI</t>
        </is>
      </c>
      <c r="D130" s="10" t="n"/>
      <c r="E130" s="8" t="n"/>
      <c r="F130" s="9" t="n">
        <v>9572.4</v>
      </c>
      <c r="I130" s="10" t="inlineStr">
        <is>
          <t>EFECTIVO</t>
        </is>
      </c>
      <c r="J130" s="8" t="inlineStr">
        <is>
          <t>191 ELIAS MENDOZA YUJRA</t>
        </is>
      </c>
    </row>
    <row r="131">
      <c r="A131" s="5" t="inlineStr">
        <is>
          <t>CCAJ-EA10/7/2023</t>
        </is>
      </c>
      <c r="B131" s="6" t="n">
        <v>44932.48874195602</v>
      </c>
      <c r="C131" s="5" t="inlineStr">
        <is>
          <t>1431 GRACIELA CASTILLO CATARI</t>
        </is>
      </c>
      <c r="D131" s="10" t="n"/>
      <c r="E131" s="8" t="n"/>
      <c r="F131" s="9" t="n">
        <v>9204.299999999999</v>
      </c>
      <c r="I131" s="10" t="inlineStr">
        <is>
          <t>EFECTIVO</t>
        </is>
      </c>
      <c r="J131" s="5" t="inlineStr">
        <is>
          <t>375 VICTOR ERNESTO QUISPE TICONA</t>
        </is>
      </c>
    </row>
    <row r="132">
      <c r="A132" s="5" t="inlineStr">
        <is>
          <t>CCAJ-EA10/7/2023</t>
        </is>
      </c>
      <c r="B132" s="6" t="n">
        <v>44932.48874195602</v>
      </c>
      <c r="C132" s="5" t="inlineStr">
        <is>
          <t>1431 GRACIELA CASTILLO CATARI</t>
        </is>
      </c>
      <c r="D132" s="10" t="n"/>
      <c r="E132" s="8" t="n"/>
      <c r="F132" s="9" t="n">
        <v>5942.9</v>
      </c>
      <c r="I132" s="10" t="inlineStr">
        <is>
          <t>EFECTIVO</t>
        </is>
      </c>
      <c r="J132" s="8" t="inlineStr">
        <is>
          <t>480 WALTER AMARRO MAMANI</t>
        </is>
      </c>
    </row>
    <row r="133">
      <c r="A133" s="5" t="inlineStr">
        <is>
          <t>CCAJ-EA10/7/2023</t>
        </is>
      </c>
      <c r="B133" s="6" t="n">
        <v>44932.48874195602</v>
      </c>
      <c r="C133" s="5" t="inlineStr">
        <is>
          <t>1431 GRACIELA CASTILLO CATARI</t>
        </is>
      </c>
      <c r="D133" s="10" t="n"/>
      <c r="E133" s="8" t="n"/>
      <c r="F133" s="9" t="n">
        <v>86</v>
      </c>
      <c r="I133" s="10" t="inlineStr">
        <is>
          <t>EFECTIVO</t>
        </is>
      </c>
      <c r="J133" s="8" t="inlineStr">
        <is>
          <t>596 VICENTE MENDOZA SIRPA</t>
        </is>
      </c>
    </row>
    <row r="134">
      <c r="A134" s="5" t="inlineStr">
        <is>
          <t>CCAJ-EA10/7/2023</t>
        </is>
      </c>
      <c r="B134" s="6" t="n">
        <v>44932.48874195602</v>
      </c>
      <c r="C134" s="5" t="inlineStr">
        <is>
          <t>1431 GRACIELA CASTILLO CATARI</t>
        </is>
      </c>
      <c r="D134" s="10" t="n"/>
      <c r="E134" s="8" t="n"/>
      <c r="F134" s="9" t="n">
        <v>5447.7</v>
      </c>
      <c r="I134" s="10" t="inlineStr">
        <is>
          <t>EFECTIVO</t>
        </is>
      </c>
      <c r="J134" s="5" t="inlineStr">
        <is>
          <t>716 JUAN CARLOS MAMANI ORTIZ</t>
        </is>
      </c>
    </row>
    <row r="135">
      <c r="A135" s="5" t="inlineStr">
        <is>
          <t>CCAJ-EA10/7/2023</t>
        </is>
      </c>
      <c r="B135" s="6" t="n">
        <v>44932.48874195602</v>
      </c>
      <c r="C135" s="5" t="inlineStr">
        <is>
          <t>1431 GRACIELA CASTILLO CATARI</t>
        </is>
      </c>
      <c r="D135" s="10" t="n"/>
      <c r="E135" s="8" t="n"/>
      <c r="F135" s="9" t="n">
        <v>11927.1</v>
      </c>
      <c r="I135" s="10" t="inlineStr">
        <is>
          <t>EFECTIVO</t>
        </is>
      </c>
      <c r="J135" s="8" t="inlineStr">
        <is>
          <t>980 RUBEN QUISPE CHURA</t>
        </is>
      </c>
    </row>
    <row r="136">
      <c r="A136" s="5" t="inlineStr">
        <is>
          <t>CCAJ-EA10/7/2023</t>
        </is>
      </c>
      <c r="B136" s="6" t="n">
        <v>44932.48874195602</v>
      </c>
      <c r="C136" s="5" t="inlineStr">
        <is>
          <t>1431 GRACIELA CASTILLO CATARI</t>
        </is>
      </c>
      <c r="D136" s="10" t="n"/>
      <c r="E136" s="8" t="n"/>
      <c r="F136" s="9" t="n">
        <v>10203.1</v>
      </c>
      <c r="I136" s="10" t="inlineStr">
        <is>
          <t>EFECTIVO</t>
        </is>
      </c>
      <c r="J136" s="8" t="inlineStr">
        <is>
          <t>2307 RAMIRO POMA QUISPE</t>
        </is>
      </c>
    </row>
    <row r="137">
      <c r="A137" s="5" t="inlineStr">
        <is>
          <t>CCAJ-EA10/7/2023</t>
        </is>
      </c>
      <c r="B137" s="6" t="n">
        <v>44932.48874195602</v>
      </c>
      <c r="C137" s="5" t="inlineStr">
        <is>
          <t>1431 GRACIELA CASTILLO CATARI</t>
        </is>
      </c>
      <c r="D137" s="10" t="n"/>
      <c r="E137" s="8" t="n"/>
      <c r="F137" s="9" t="n">
        <v>625.7</v>
      </c>
      <c r="I137" s="10" t="inlineStr">
        <is>
          <t>EFECTIVO</t>
        </is>
      </c>
      <c r="J137" s="5" t="inlineStr">
        <is>
          <t>3051 EFRAIN ARMANDO CHIPANA MARTINEZ</t>
        </is>
      </c>
    </row>
    <row r="138">
      <c r="A138" s="5" t="inlineStr">
        <is>
          <t>CCAJ-EA10/7/2023</t>
        </is>
      </c>
      <c r="B138" s="6" t="n">
        <v>44932.48874195602</v>
      </c>
      <c r="C138" s="5" t="inlineStr">
        <is>
          <t>1431 GRACIELA CASTILLO CATARI</t>
        </is>
      </c>
      <c r="D138" s="10" t="n"/>
      <c r="E138" s="8" t="n"/>
      <c r="F138" s="9" t="n">
        <v>33288.2</v>
      </c>
      <c r="I138" s="10" t="inlineStr">
        <is>
          <t>EFECTIVO</t>
        </is>
      </c>
      <c r="J138" s="8" t="inlineStr">
        <is>
          <t>2597 JOSE MAIDANA EA - T01</t>
        </is>
      </c>
    </row>
    <row r="139">
      <c r="A139" s="5" t="inlineStr">
        <is>
          <t>CCAJ-EA10/7/2023</t>
        </is>
      </c>
      <c r="B139" s="6" t="n">
        <v>44932.48874195602</v>
      </c>
      <c r="C139" s="5" t="inlineStr">
        <is>
          <t>1431 GRACIELA CASTILLO CATARI</t>
        </is>
      </c>
      <c r="D139" s="10" t="n"/>
      <c r="E139" s="8" t="n"/>
      <c r="F139" s="9" t="n">
        <v>4270.8</v>
      </c>
      <c r="I139" s="10" t="inlineStr">
        <is>
          <t>EFECTIVO</t>
        </is>
      </c>
      <c r="J139" s="8" t="inlineStr">
        <is>
          <t>2597 JOSE MAIDANA EA - T02</t>
        </is>
      </c>
    </row>
    <row r="140">
      <c r="A140" s="5" t="inlineStr">
        <is>
          <t>CCAJ-EA10/7/2023</t>
        </is>
      </c>
      <c r="B140" s="6" t="n">
        <v>44932.48874195602</v>
      </c>
      <c r="C140" s="5" t="inlineStr">
        <is>
          <t>1431 GRACIELA CASTILLO CATARI</t>
        </is>
      </c>
      <c r="D140" s="10" t="n"/>
      <c r="E140" s="8" t="n"/>
      <c r="F140" s="9" t="n">
        <v>8102.3</v>
      </c>
      <c r="I140" s="10" t="inlineStr">
        <is>
          <t>EFECTIVO</t>
        </is>
      </c>
      <c r="J140" s="8" t="inlineStr">
        <is>
          <t>2597 JOSE MAIDANA EA - T04</t>
        </is>
      </c>
    </row>
    <row r="141">
      <c r="A141" s="5" t="inlineStr">
        <is>
          <t>CCAJ-EA10/7/2023</t>
        </is>
      </c>
      <c r="B141" s="6" t="n">
        <v>44932.48874195602</v>
      </c>
      <c r="C141" s="5" t="inlineStr">
        <is>
          <t>1431 GRACIELA CASTILLO CATARI</t>
        </is>
      </c>
      <c r="D141" s="10" t="n"/>
      <c r="E141" s="8" t="n"/>
      <c r="F141" s="9" t="n">
        <v>10801</v>
      </c>
      <c r="I141" s="10" t="inlineStr">
        <is>
          <t>EFECTIVO</t>
        </is>
      </c>
      <c r="J141" s="8" t="inlineStr">
        <is>
          <t>2597 JOSE MAIDANA EA - T05</t>
        </is>
      </c>
    </row>
    <row r="142">
      <c r="A142" s="11" t="inlineStr">
        <is>
          <t>SAP</t>
        </is>
      </c>
      <c r="B142" s="3" t="n"/>
      <c r="C142" s="3" t="n"/>
      <c r="D142" s="7" t="n"/>
      <c r="E142" s="8" t="n"/>
      <c r="F142" s="37">
        <f>SUM(F130:G141)</f>
        <v/>
      </c>
      <c r="H142" s="9" t="n"/>
      <c r="I142" s="10" t="n"/>
      <c r="J142" s="5" t="n"/>
    </row>
    <row r="143" ht="15.75" customHeight="1">
      <c r="A143" s="13" t="inlineStr">
        <is>
          <t>FECHA</t>
        </is>
      </c>
      <c r="B143" s="13" t="inlineStr">
        <is>
          <t>CIERRE DE CAJA</t>
        </is>
      </c>
      <c r="C143" s="13" t="inlineStr">
        <is>
          <t>IMPORTE</t>
        </is>
      </c>
      <c r="D143" s="14" t="n">
        <v>112544016</v>
      </c>
      <c r="E143" s="8" t="n"/>
      <c r="H143" s="9" t="n"/>
      <c r="I143" s="10" t="n"/>
      <c r="J143" s="5" t="n"/>
    </row>
    <row r="144">
      <c r="A144" s="5" t="n"/>
      <c r="B144" s="6" t="n"/>
      <c r="C144" s="5" t="n"/>
      <c r="D144" s="7" t="n"/>
      <c r="E144" s="8" t="n"/>
      <c r="H144" s="9" t="n"/>
      <c r="I144" s="10" t="n"/>
      <c r="J144" s="5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5" t="n"/>
    </row>
    <row r="146">
      <c r="A146" s="5" t="inlineStr">
        <is>
          <t>CCAJ-EA10/8/2023</t>
        </is>
      </c>
      <c r="B146" s="6" t="n">
        <v>44932.7004006713</v>
      </c>
      <c r="C146" s="5" t="inlineStr">
        <is>
          <t>1431 GRACIELA CASTILLO CATARI</t>
        </is>
      </c>
      <c r="D146" s="7" t="n">
        <v>578482</v>
      </c>
      <c r="E146" s="8" t="inlineStr">
        <is>
          <t>BISA-100070022</t>
        </is>
      </c>
      <c r="H146" s="9" t="n">
        <v>13183.8</v>
      </c>
      <c r="I146" s="5" t="inlineStr">
        <is>
          <t>DEPÓSITO BANCARIO</t>
        </is>
      </c>
      <c r="J146" s="5" t="inlineStr">
        <is>
          <t>3622 JULIO CESAR PORTILLO HUARACHI</t>
        </is>
      </c>
    </row>
    <row r="147">
      <c r="A147" s="5" t="inlineStr">
        <is>
          <t>CCAJ-EA10/8/2023</t>
        </is>
      </c>
      <c r="B147" s="6" t="n">
        <v>44932.7004006713</v>
      </c>
      <c r="C147" s="5" t="inlineStr">
        <is>
          <t>1431 GRACIELA CASTILLO CATARI</t>
        </is>
      </c>
      <c r="D147" s="15" t="n">
        <v>45163178768</v>
      </c>
      <c r="E147" s="8" t="inlineStr">
        <is>
          <t>BISA-100070022</t>
        </is>
      </c>
      <c r="H147" s="9" t="n">
        <v>6007.93</v>
      </c>
      <c r="I147" s="5" t="inlineStr">
        <is>
          <t>DEPÓSITO BANCARIO</t>
        </is>
      </c>
      <c r="J147" s="8" t="inlineStr">
        <is>
          <t>841 JAEL ARRATIA - EL ALTO</t>
        </is>
      </c>
    </row>
    <row r="148">
      <c r="A148" s="5" t="inlineStr">
        <is>
          <t>CCAJ-EA10/8/2023</t>
        </is>
      </c>
      <c r="B148" s="6" t="n">
        <v>44932.7004006713</v>
      </c>
      <c r="C148" s="5" t="inlineStr">
        <is>
          <t>1431 GRACIELA CASTILLO CATARI</t>
        </is>
      </c>
      <c r="D148" s="15" t="n">
        <v>45133091145</v>
      </c>
      <c r="E148" s="8" t="inlineStr">
        <is>
          <t>BISA-100070022</t>
        </is>
      </c>
      <c r="H148" s="9" t="n">
        <v>3900</v>
      </c>
      <c r="I148" s="5" t="inlineStr">
        <is>
          <t>DEPÓSITO BANCARIO</t>
        </is>
      </c>
      <c r="J148" s="8" t="inlineStr">
        <is>
          <t>841 JAEL ARRATIA - EL ALTO</t>
        </is>
      </c>
    </row>
    <row r="149">
      <c r="A149" s="5" t="inlineStr">
        <is>
          <t>CCAJ-EA10/8/2023</t>
        </is>
      </c>
      <c r="B149" s="6" t="n">
        <v>44932.7004006713</v>
      </c>
      <c r="C149" s="5" t="inlineStr">
        <is>
          <t>1431 GRACIELA CASTILLO CATARI</t>
        </is>
      </c>
      <c r="D149" s="7" t="n">
        <v>436418</v>
      </c>
      <c r="E149" s="8" t="inlineStr">
        <is>
          <t>BISA-100070022</t>
        </is>
      </c>
      <c r="H149" s="9" t="n">
        <v>24589.8</v>
      </c>
      <c r="I149" s="5" t="inlineStr">
        <is>
          <t>DEPÓSITO BANCARIO</t>
        </is>
      </c>
      <c r="J149" s="5" t="inlineStr">
        <is>
          <t>4764 CARLOS ERIK CASTRO HURTADO</t>
        </is>
      </c>
    </row>
    <row r="150">
      <c r="A150" s="5" t="inlineStr">
        <is>
          <t>CCAJ-EA10/8/2023</t>
        </is>
      </c>
      <c r="B150" s="6" t="n">
        <v>44932.7004006713</v>
      </c>
      <c r="C150" s="5" t="inlineStr">
        <is>
          <t>1431 GRACIELA CASTILLO CATARI</t>
        </is>
      </c>
      <c r="D150" s="7" t="n">
        <v>578492</v>
      </c>
      <c r="E150" s="8" t="inlineStr">
        <is>
          <t>BISA-100070022</t>
        </is>
      </c>
      <c r="H150" s="9" t="n">
        <v>16053.4</v>
      </c>
      <c r="I150" s="5" t="inlineStr">
        <is>
          <t>DEPÓSITO BANCARIO</t>
        </is>
      </c>
      <c r="J150" s="5" t="inlineStr">
        <is>
          <t>1056 ALEX JESUS ZABALA TICONA</t>
        </is>
      </c>
    </row>
    <row r="151">
      <c r="A151" s="5" t="inlineStr">
        <is>
          <t>CCAJ-EA10/8/2023</t>
        </is>
      </c>
      <c r="B151" s="6" t="n">
        <v>44932.7004006713</v>
      </c>
      <c r="C151" s="5" t="inlineStr">
        <is>
          <t>1431 GRACIELA CASTILLO CATARI</t>
        </is>
      </c>
      <c r="D151" s="7" t="n"/>
      <c r="E151" s="8" t="n"/>
      <c r="F151" s="9" t="n">
        <v>10005.1</v>
      </c>
      <c r="I151" s="10" t="inlineStr">
        <is>
          <t>EFECTIVO</t>
        </is>
      </c>
      <c r="J151" s="8" t="inlineStr">
        <is>
          <t>191 ELIAS MENDOZA YUJRA</t>
        </is>
      </c>
    </row>
    <row r="152">
      <c r="A152" s="5" t="inlineStr">
        <is>
          <t>CCAJ-EA10/8/2023</t>
        </is>
      </c>
      <c r="B152" s="6" t="n">
        <v>44932.7004006713</v>
      </c>
      <c r="C152" s="5" t="inlineStr">
        <is>
          <t>1431 GRACIELA CASTILLO CATARI</t>
        </is>
      </c>
      <c r="D152" s="7" t="n"/>
      <c r="E152" s="8" t="n"/>
      <c r="F152" s="9" t="n">
        <v>0.1</v>
      </c>
      <c r="I152" s="10" t="inlineStr">
        <is>
          <t>EFECTIVO</t>
        </is>
      </c>
      <c r="J152" s="8" t="inlineStr">
        <is>
          <t>841 JAEL ARRATIA - EL ALTO</t>
        </is>
      </c>
    </row>
    <row r="153">
      <c r="A153" s="5" t="inlineStr">
        <is>
          <t>CCAJ-EA10/8/2023</t>
        </is>
      </c>
      <c r="B153" s="6" t="n">
        <v>44932.7004006713</v>
      </c>
      <c r="C153" s="5" t="inlineStr">
        <is>
          <t>1431 GRACIELA CASTILLO CATARI</t>
        </is>
      </c>
      <c r="D153" s="7" t="n"/>
      <c r="E153" s="8" t="n"/>
      <c r="F153" s="9" t="n">
        <v>30480</v>
      </c>
      <c r="I153" s="10" t="inlineStr">
        <is>
          <t>EFECTIVO</t>
        </is>
      </c>
      <c r="J153" s="5" t="inlineStr">
        <is>
          <t>1056 ALEX JESUS ZABALA TICONA</t>
        </is>
      </c>
    </row>
    <row r="154">
      <c r="A154" s="5" t="inlineStr">
        <is>
          <t>CCAJ-EA10/8/2023</t>
        </is>
      </c>
      <c r="B154" s="6" t="n">
        <v>44932.7004006713</v>
      </c>
      <c r="C154" s="5" t="inlineStr">
        <is>
          <t>1431 GRACIELA CASTILLO CATARI</t>
        </is>
      </c>
      <c r="D154" s="7" t="n"/>
      <c r="E154" s="8" t="n"/>
      <c r="F154" s="9" t="n">
        <v>1273.3</v>
      </c>
      <c r="I154" s="10" t="inlineStr">
        <is>
          <t>EFECTIVO</t>
        </is>
      </c>
      <c r="J154" s="5" t="inlineStr">
        <is>
          <t>4764 CARLOS ERIK CASTRO HURTADO</t>
        </is>
      </c>
    </row>
    <row r="155">
      <c r="A155" s="11" t="inlineStr">
        <is>
          <t>SAP</t>
        </is>
      </c>
      <c r="B155" s="3" t="n"/>
      <c r="C155" s="3" t="n"/>
      <c r="D155" s="7" t="n"/>
      <c r="E155" s="8" t="n"/>
      <c r="F155" s="37">
        <f>SUM(F146:G154)</f>
        <v/>
      </c>
      <c r="H155" s="9" t="n"/>
      <c r="I155" s="10" t="n"/>
      <c r="J155" s="5" t="n"/>
    </row>
    <row r="156" ht="15.75" customHeight="1">
      <c r="A156" s="13" t="inlineStr">
        <is>
          <t>FECHA</t>
        </is>
      </c>
      <c r="B156" s="13" t="inlineStr">
        <is>
          <t>CIERRE DE CAJA</t>
        </is>
      </c>
      <c r="C156" s="13" t="inlineStr">
        <is>
          <t>IMPORTE</t>
        </is>
      </c>
      <c r="D156" s="14" t="n">
        <v>112563558</v>
      </c>
      <c r="E156" s="8" t="n"/>
      <c r="H156" s="9" t="n"/>
      <c r="I156" s="10" t="n"/>
      <c r="J156" s="5" t="n"/>
    </row>
    <row r="159">
      <c r="A159" s="1" t="inlineStr">
        <is>
          <t>Cierre Caja</t>
        </is>
      </c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3" t="inlineStr">
        <is>
          <t>Del 07/01/2022</t>
        </is>
      </c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98" t="inlineStr">
        <is>
          <t>Cierre Caja</t>
        </is>
      </c>
      <c r="B161" s="98" t="inlineStr">
        <is>
          <t>Fecha</t>
        </is>
      </c>
      <c r="C161" s="98" t="inlineStr">
        <is>
          <t>Cajero</t>
        </is>
      </c>
      <c r="D161" s="98" t="inlineStr">
        <is>
          <t>Nro Voucher</t>
        </is>
      </c>
      <c r="E161" s="98" t="inlineStr">
        <is>
          <t>Nro Cuenta</t>
        </is>
      </c>
      <c r="F161" s="98" t="inlineStr">
        <is>
          <t>Tipo Ingreso</t>
        </is>
      </c>
      <c r="G161" s="99" t="n"/>
      <c r="H161" s="100" t="n"/>
      <c r="I161" s="98" t="inlineStr">
        <is>
          <t>TIPO DE INGRESO</t>
        </is>
      </c>
      <c r="J161" s="98" t="inlineStr">
        <is>
          <t>Cobrador</t>
        </is>
      </c>
    </row>
    <row r="162">
      <c r="A162" s="101" t="n"/>
      <c r="B162" s="101" t="n"/>
      <c r="C162" s="101" t="n"/>
      <c r="D162" s="101" t="n"/>
      <c r="E162" s="101" t="n"/>
      <c r="F162" s="4" t="inlineStr">
        <is>
          <t>EFECTIVO</t>
        </is>
      </c>
      <c r="G162" s="4" t="inlineStr">
        <is>
          <t>CHEQUE</t>
        </is>
      </c>
      <c r="H162" s="4" t="inlineStr">
        <is>
          <t>TRANSFERENCIA</t>
        </is>
      </c>
      <c r="I162" s="101" t="n"/>
      <c r="J162" s="101" t="n"/>
    </row>
    <row r="163">
      <c r="A163" s="5" t="inlineStr">
        <is>
          <t>CCAJ-EA10/9/2023</t>
        </is>
      </c>
      <c r="B163" s="6" t="n">
        <v>44933.60735131944</v>
      </c>
      <c r="C163" s="5" t="inlineStr">
        <is>
          <t>1431 GRACIELA CASTILLO CATARI</t>
        </is>
      </c>
      <c r="D163" s="7" t="n"/>
      <c r="E163" s="8" t="n"/>
      <c r="G163" s="9" t="n">
        <v>5307.13</v>
      </c>
      <c r="I163" s="10" t="inlineStr">
        <is>
          <t>CHEQUE</t>
        </is>
      </c>
      <c r="J163" s="8" t="inlineStr">
        <is>
          <t>841 JAEL ARRATIA - EL ALTO</t>
        </is>
      </c>
    </row>
    <row r="164">
      <c r="A164" s="5" t="inlineStr">
        <is>
          <t>CCAJ-EA10/9/2023</t>
        </is>
      </c>
      <c r="B164" s="6" t="n">
        <v>44933.60735131944</v>
      </c>
      <c r="C164" s="5" t="inlineStr">
        <is>
          <t>1431 GRACIELA CASTILLO CATARI</t>
        </is>
      </c>
      <c r="D164" s="7" t="n">
        <v>542589</v>
      </c>
      <c r="E164" s="8" t="inlineStr">
        <is>
          <t>BISA-100070022</t>
        </is>
      </c>
      <c r="H164" s="9" t="n">
        <v>23933.7</v>
      </c>
      <c r="I164" s="5" t="inlineStr">
        <is>
          <t>DEPÓSITO BANCARIO</t>
        </is>
      </c>
      <c r="J164" s="5" t="inlineStr">
        <is>
          <t>3622 JULIO CESAR PORTILLO HUARACHI</t>
        </is>
      </c>
    </row>
    <row r="165">
      <c r="A165" s="5" t="inlineStr">
        <is>
          <t>CCAJ-EA10/9/2023</t>
        </is>
      </c>
      <c r="B165" s="6" t="n">
        <v>44933.60735131944</v>
      </c>
      <c r="C165" s="5" t="inlineStr">
        <is>
          <t>1431 GRACIELA CASTILLO CATARI</t>
        </is>
      </c>
      <c r="D165" s="7" t="n">
        <v>469900</v>
      </c>
      <c r="E165" s="8" t="inlineStr">
        <is>
          <t>BISA-100070022</t>
        </is>
      </c>
      <c r="H165" s="9" t="n">
        <v>3940</v>
      </c>
      <c r="I165" s="5" t="inlineStr">
        <is>
          <t>DEPÓSITO BANCARIO</t>
        </is>
      </c>
      <c r="J165" s="5" t="inlineStr">
        <is>
          <t>1056 ALEX JESUS ZABALA TICONA</t>
        </is>
      </c>
    </row>
    <row r="166">
      <c r="A166" s="5" t="inlineStr">
        <is>
          <t>CCAJ-EA10/9/2023</t>
        </is>
      </c>
      <c r="B166" s="6" t="n">
        <v>44933.60735131944</v>
      </c>
      <c r="C166" s="5" t="inlineStr">
        <is>
          <t>1431 GRACIELA CASTILLO CATARI</t>
        </is>
      </c>
      <c r="D166" s="7" t="n">
        <v>542602</v>
      </c>
      <c r="E166" s="8" t="inlineStr">
        <is>
          <t>BISA-100070022</t>
        </is>
      </c>
      <c r="H166" s="9" t="n">
        <v>30476.7</v>
      </c>
      <c r="I166" s="5" t="inlineStr">
        <is>
          <t>DEPÓSITO BANCARIO</t>
        </is>
      </c>
      <c r="J166" s="5" t="inlineStr">
        <is>
          <t>4764 CARLOS ERIK CASTRO HURTADO</t>
        </is>
      </c>
    </row>
    <row r="167">
      <c r="A167" s="5" t="inlineStr">
        <is>
          <t>CCAJ-EA10/9/2023</t>
        </is>
      </c>
      <c r="B167" s="6" t="n">
        <v>44933.60735131944</v>
      </c>
      <c r="C167" s="5" t="inlineStr">
        <is>
          <t>1431 GRACIELA CASTILLO CATARI</t>
        </is>
      </c>
      <c r="D167" s="7" t="n"/>
      <c r="E167" s="8" t="n"/>
      <c r="F167" s="9" t="n">
        <v>12201.8</v>
      </c>
      <c r="I167" s="10" t="inlineStr">
        <is>
          <t>EFECTIVO</t>
        </is>
      </c>
      <c r="J167" s="5" t="inlineStr">
        <is>
          <t>375 VICTOR ERNESTO QUISPE TICONA</t>
        </is>
      </c>
    </row>
    <row r="168">
      <c r="A168" s="5" t="inlineStr">
        <is>
          <t>CCAJ-EA10/9/2023</t>
        </is>
      </c>
      <c r="B168" s="6" t="n">
        <v>44933.60735131944</v>
      </c>
      <c r="C168" s="5" t="inlineStr">
        <is>
          <t>1431 GRACIELA CASTILLO CATARI</t>
        </is>
      </c>
      <c r="D168" s="7" t="n"/>
      <c r="E168" s="8" t="n"/>
      <c r="F168" s="9" t="n">
        <v>13612</v>
      </c>
      <c r="I168" s="10" t="inlineStr">
        <is>
          <t>EFECTIVO</t>
        </is>
      </c>
      <c r="J168" s="8" t="inlineStr">
        <is>
          <t>480 WALTER AMARRO MAMANI</t>
        </is>
      </c>
    </row>
    <row r="169">
      <c r="A169" s="5" t="inlineStr">
        <is>
          <t>CCAJ-EA10/9/2023</t>
        </is>
      </c>
      <c r="B169" s="6" t="n">
        <v>44933.60735131944</v>
      </c>
      <c r="C169" s="5" t="inlineStr">
        <is>
          <t>1431 GRACIELA CASTILLO CATARI</t>
        </is>
      </c>
      <c r="D169" s="7" t="n"/>
      <c r="E169" s="8" t="n"/>
      <c r="F169" s="9" t="n">
        <v>6797.4</v>
      </c>
      <c r="I169" s="10" t="inlineStr">
        <is>
          <t>EFECTIVO</t>
        </is>
      </c>
      <c r="J169" s="8" t="inlineStr">
        <is>
          <t>596 VICENTE MENDOZA SIRPA</t>
        </is>
      </c>
    </row>
    <row r="170">
      <c r="A170" s="5" t="inlineStr">
        <is>
          <t>CCAJ-EA10/9/2023</t>
        </is>
      </c>
      <c r="B170" s="6" t="n">
        <v>44933.60735131944</v>
      </c>
      <c r="C170" s="5" t="inlineStr">
        <is>
          <t>1431 GRACIELA CASTILLO CATARI</t>
        </is>
      </c>
      <c r="D170" s="7" t="n"/>
      <c r="E170" s="8" t="n"/>
      <c r="F170" s="9" t="n">
        <v>24850</v>
      </c>
      <c r="I170" s="10" t="inlineStr">
        <is>
          <t>EFECTIVO</t>
        </is>
      </c>
      <c r="J170" s="5" t="inlineStr">
        <is>
          <t>716 JUAN CARLOS MAMANI ORTIZ</t>
        </is>
      </c>
    </row>
    <row r="171">
      <c r="A171" s="5" t="inlineStr">
        <is>
          <t>CCAJ-EA10/9/2023</t>
        </is>
      </c>
      <c r="B171" s="6" t="n">
        <v>44933.60735131944</v>
      </c>
      <c r="C171" s="5" t="inlineStr">
        <is>
          <t>1431 GRACIELA CASTILLO CATARI</t>
        </is>
      </c>
      <c r="D171" s="7" t="n"/>
      <c r="E171" s="8" t="n"/>
      <c r="F171" s="9" t="n">
        <v>178</v>
      </c>
      <c r="I171" s="10" t="inlineStr">
        <is>
          <t>EFECTIVO</t>
        </is>
      </c>
      <c r="J171" s="5" t="inlineStr">
        <is>
          <t>835 JAVIER DAVID VILLA MAMANI</t>
        </is>
      </c>
    </row>
    <row r="172">
      <c r="A172" s="5" t="inlineStr">
        <is>
          <t>CCAJ-EA10/9/2023</t>
        </is>
      </c>
      <c r="B172" s="6" t="n">
        <v>44933.60735131944</v>
      </c>
      <c r="C172" s="5" t="inlineStr">
        <is>
          <t>1431 GRACIELA CASTILLO CATARI</t>
        </is>
      </c>
      <c r="D172" s="7" t="n"/>
      <c r="E172" s="8" t="n"/>
      <c r="F172" s="9" t="n">
        <v>12399.6</v>
      </c>
      <c r="I172" s="10" t="inlineStr">
        <is>
          <t>EFECTIVO</t>
        </is>
      </c>
      <c r="J172" s="8" t="inlineStr">
        <is>
          <t>980 RUBEN QUISPE CHURA</t>
        </is>
      </c>
    </row>
    <row r="173">
      <c r="A173" s="5" t="inlineStr">
        <is>
          <t>CCAJ-EA10/9/2023</t>
        </is>
      </c>
      <c r="B173" s="6" t="n">
        <v>44933.60735131944</v>
      </c>
      <c r="C173" s="5" t="inlineStr">
        <is>
          <t>1431 GRACIELA CASTILLO CATARI</t>
        </is>
      </c>
      <c r="D173" s="7" t="n"/>
      <c r="E173" s="8" t="n"/>
      <c r="F173" s="9" t="n">
        <v>24708.4</v>
      </c>
      <c r="I173" s="10" t="inlineStr">
        <is>
          <t>EFECTIVO</t>
        </is>
      </c>
      <c r="J173" s="8" t="inlineStr">
        <is>
          <t>2307 RAMIRO POMA QUISPE</t>
        </is>
      </c>
    </row>
    <row r="174">
      <c r="A174" s="5" t="inlineStr">
        <is>
          <t>CCAJ-EA10/9/2023</t>
        </is>
      </c>
      <c r="B174" s="6" t="n">
        <v>44933.60735131944</v>
      </c>
      <c r="C174" s="5" t="inlineStr">
        <is>
          <t>1431 GRACIELA CASTILLO CATARI</t>
        </is>
      </c>
      <c r="D174" s="7" t="n"/>
      <c r="E174" s="8" t="n"/>
      <c r="F174" s="9" t="n">
        <v>3897.3</v>
      </c>
      <c r="I174" s="10" t="inlineStr">
        <is>
          <t>EFECTIVO</t>
        </is>
      </c>
      <c r="J174" s="5" t="inlineStr">
        <is>
          <t>3051 EFRAIN ARMANDO CHIPANA MARTINEZ</t>
        </is>
      </c>
    </row>
    <row r="175">
      <c r="A175" s="5" t="inlineStr">
        <is>
          <t>CCAJ-EA10/9/2023</t>
        </is>
      </c>
      <c r="B175" s="6" t="n">
        <v>44933.60735131944</v>
      </c>
      <c r="C175" s="5" t="inlineStr">
        <is>
          <t>1431 GRACIELA CASTILLO CATARI</t>
        </is>
      </c>
      <c r="D175" s="7" t="n"/>
      <c r="E175" s="8" t="n"/>
      <c r="F175" s="9" t="n">
        <v>2899.5</v>
      </c>
      <c r="I175" s="10" t="inlineStr">
        <is>
          <t>EFECTIVO</t>
        </is>
      </c>
      <c r="J175" s="8" t="inlineStr">
        <is>
          <t>2597 JOSE MAIDANA EA - T01</t>
        </is>
      </c>
    </row>
    <row r="176">
      <c r="A176" s="5" t="inlineStr">
        <is>
          <t>CCAJ-EA10/9/2023</t>
        </is>
      </c>
      <c r="B176" s="6" t="n">
        <v>44933.60735131944</v>
      </c>
      <c r="C176" s="5" t="inlineStr">
        <is>
          <t>1431 GRACIELA CASTILLO CATARI</t>
        </is>
      </c>
      <c r="D176" s="7" t="n"/>
      <c r="E176" s="8" t="n"/>
      <c r="F176" s="9" t="n">
        <v>347.1</v>
      </c>
      <c r="I176" s="10" t="inlineStr">
        <is>
          <t>EFECTIVO</t>
        </is>
      </c>
      <c r="J176" s="8" t="inlineStr">
        <is>
          <t>2597 JOSE MAIDANA EA - T02</t>
        </is>
      </c>
    </row>
    <row r="177">
      <c r="A177" s="5" t="inlineStr">
        <is>
          <t>CCAJ-EA10/9/2023</t>
        </is>
      </c>
      <c r="B177" s="6" t="n">
        <v>44933.60735131944</v>
      </c>
      <c r="C177" s="5" t="inlineStr">
        <is>
          <t>1431 GRACIELA CASTILLO CATARI</t>
        </is>
      </c>
      <c r="D177" s="7" t="n"/>
      <c r="E177" s="8" t="n"/>
      <c r="F177" s="9" t="n">
        <v>2807</v>
      </c>
      <c r="I177" s="10" t="inlineStr">
        <is>
          <t>EFECTIVO</t>
        </is>
      </c>
      <c r="J177" s="8" t="inlineStr">
        <is>
          <t>2597 JOSE MAIDANA EA - T03</t>
        </is>
      </c>
    </row>
    <row r="178">
      <c r="A178" s="5" t="inlineStr">
        <is>
          <t>CCAJ-EA10/9/2023</t>
        </is>
      </c>
      <c r="B178" s="6" t="n">
        <v>44933.60735131944</v>
      </c>
      <c r="C178" s="5" t="inlineStr">
        <is>
          <t>1431 GRACIELA CASTILLO CATARI</t>
        </is>
      </c>
      <c r="D178" s="7" t="n"/>
      <c r="E178" s="8" t="n"/>
      <c r="F178" s="9" t="n">
        <v>8729.5</v>
      </c>
      <c r="I178" s="10" t="inlineStr">
        <is>
          <t>EFECTIVO</t>
        </is>
      </c>
      <c r="J178" s="8" t="inlineStr">
        <is>
          <t>2597 JOSE MAIDANA EA - T04</t>
        </is>
      </c>
    </row>
    <row r="179">
      <c r="A179" s="5" t="inlineStr">
        <is>
          <t>CCAJ-EA10/9/2023</t>
        </is>
      </c>
      <c r="B179" s="6" t="n">
        <v>44933.60735131944</v>
      </c>
      <c r="C179" s="5" t="inlineStr">
        <is>
          <t>1431 GRACIELA CASTILLO CATARI</t>
        </is>
      </c>
      <c r="D179" s="7" t="n"/>
      <c r="E179" s="8" t="n"/>
      <c r="F179" s="9" t="n">
        <v>12015.5</v>
      </c>
      <c r="I179" s="10" t="inlineStr">
        <is>
          <t>EFECTIVO</t>
        </is>
      </c>
      <c r="J179" s="8" t="inlineStr">
        <is>
          <t>2597 JOSE MAIDANA EA - T05</t>
        </is>
      </c>
    </row>
    <row r="180">
      <c r="A180" s="11" t="inlineStr">
        <is>
          <t>SAP</t>
        </is>
      </c>
      <c r="B180" s="3" t="n"/>
      <c r="C180" s="3" t="n"/>
      <c r="D180" s="7" t="n"/>
      <c r="E180" s="8" t="n"/>
      <c r="F180" s="37">
        <f>SUM(F163:G179)</f>
        <v/>
      </c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14" t="n">
        <v>112563572</v>
      </c>
      <c r="E181" s="8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09/01/2022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8" t="inlineStr">
        <is>
          <t>Cierre Caja</t>
        </is>
      </c>
      <c r="B186" s="98" t="inlineStr">
        <is>
          <t>Fecha</t>
        </is>
      </c>
      <c r="C186" s="98" t="inlineStr">
        <is>
          <t>Cajero</t>
        </is>
      </c>
      <c r="D186" s="98" t="inlineStr">
        <is>
          <t>Nro Voucher</t>
        </is>
      </c>
      <c r="E186" s="98" t="inlineStr">
        <is>
          <t>Nro Cuenta</t>
        </is>
      </c>
      <c r="F186" s="98" t="inlineStr">
        <is>
          <t>Tipo Ingreso</t>
        </is>
      </c>
      <c r="G186" s="99" t="n"/>
      <c r="H186" s="100" t="n"/>
      <c r="I186" s="98" t="inlineStr">
        <is>
          <t>TIPO DE INGRESO</t>
        </is>
      </c>
      <c r="J186" s="98" t="inlineStr">
        <is>
          <t>Cobrador</t>
        </is>
      </c>
    </row>
    <row r="187">
      <c r="A187" s="101" t="n"/>
      <c r="B187" s="101" t="n"/>
      <c r="C187" s="101" t="n"/>
      <c r="D187" s="101" t="n"/>
      <c r="E187" s="101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101" t="n"/>
      <c r="J187" s="101" t="n"/>
    </row>
    <row r="188">
      <c r="A188" s="5" t="inlineStr">
        <is>
          <t>CCAJ-EA10/10/202</t>
        </is>
      </c>
      <c r="B188" s="6" t="n">
        <v>44935.49875326389</v>
      </c>
      <c r="C188" s="5" t="inlineStr">
        <is>
          <t>1431 GRACIELA CASTILLO CATARI</t>
        </is>
      </c>
      <c r="D188" s="7" t="n"/>
      <c r="E188" s="8" t="n"/>
      <c r="F188" s="9" t="n">
        <v>10237.1</v>
      </c>
      <c r="I188" s="10" t="inlineStr">
        <is>
          <t>EFECTIVO</t>
        </is>
      </c>
      <c r="J188" s="5" t="inlineStr">
        <is>
          <t>375 VICTOR ERNESTO QUISPE TICONA</t>
        </is>
      </c>
    </row>
    <row r="189">
      <c r="A189" s="5" t="inlineStr">
        <is>
          <t>CCAJ-EA10/10/2023</t>
        </is>
      </c>
      <c r="B189" s="6" t="n">
        <v>44935.49875326389</v>
      </c>
      <c r="C189" s="5" t="inlineStr">
        <is>
          <t>1431 GRACIELA CASTILLO CATARI</t>
        </is>
      </c>
      <c r="D189" s="7" t="n"/>
      <c r="E189" s="8" t="n"/>
      <c r="F189" s="9" t="n">
        <v>10039.9</v>
      </c>
      <c r="I189" s="10" t="inlineStr">
        <is>
          <t>EFECTIVO</t>
        </is>
      </c>
      <c r="J189" s="8" t="inlineStr">
        <is>
          <t>191 ELIAS MENDOZA YUJRA</t>
        </is>
      </c>
    </row>
    <row r="190">
      <c r="A190" s="5" t="inlineStr">
        <is>
          <t>CCAJ-EA10/10/2023</t>
        </is>
      </c>
      <c r="B190" s="6" t="n">
        <v>44935.49875326389</v>
      </c>
      <c r="C190" s="5" t="inlineStr">
        <is>
          <t>1431 GRACIELA CASTILLO CATARI</t>
        </is>
      </c>
      <c r="D190" s="7" t="n"/>
      <c r="E190" s="8" t="n"/>
      <c r="F190" s="9" t="n">
        <v>5637.4</v>
      </c>
      <c r="I190" s="10" t="inlineStr">
        <is>
          <t>EFECTIVO</t>
        </is>
      </c>
      <c r="J190" s="8" t="inlineStr">
        <is>
          <t>480 WALTER AMARRO MAMANI</t>
        </is>
      </c>
    </row>
    <row r="191">
      <c r="A191" s="5" t="inlineStr">
        <is>
          <t>CCAJ-EA10/10/2023</t>
        </is>
      </c>
      <c r="B191" s="6" t="n">
        <v>44935.49875326389</v>
      </c>
      <c r="C191" s="5" t="inlineStr">
        <is>
          <t>1431 GRACIELA CASTILLO CATARI</t>
        </is>
      </c>
      <c r="D191" s="7" t="n"/>
      <c r="E191" s="8" t="n"/>
      <c r="F191" s="9" t="n">
        <v>3696.1</v>
      </c>
      <c r="I191" s="10" t="inlineStr">
        <is>
          <t>EFECTIVO</t>
        </is>
      </c>
      <c r="J191" s="8" t="inlineStr">
        <is>
          <t>596 VICENTE MENDOZA SIRPA</t>
        </is>
      </c>
    </row>
    <row r="192">
      <c r="A192" s="5" t="inlineStr">
        <is>
          <t>CCAJ-EA10/10/2023</t>
        </is>
      </c>
      <c r="B192" s="6" t="n">
        <v>44935.49875326389</v>
      </c>
      <c r="C192" s="5" t="inlineStr">
        <is>
          <t>1431 GRACIELA CASTILLO CATARI</t>
        </is>
      </c>
      <c r="D192" s="7" t="n"/>
      <c r="E192" s="8" t="n"/>
      <c r="F192" s="9" t="n">
        <v>5952.8</v>
      </c>
      <c r="I192" s="10" t="inlineStr">
        <is>
          <t>EFECTIVO</t>
        </is>
      </c>
      <c r="J192" s="5" t="inlineStr">
        <is>
          <t>716 JUAN CARLOS MAMANI ORTIZ</t>
        </is>
      </c>
    </row>
    <row r="193">
      <c r="A193" s="5" t="inlineStr">
        <is>
          <t>CCAJ-EA10/10/2023</t>
        </is>
      </c>
      <c r="B193" s="6" t="n">
        <v>44935.49875326389</v>
      </c>
      <c r="C193" s="5" t="inlineStr">
        <is>
          <t>1431 GRACIELA CASTILLO CATARI</t>
        </is>
      </c>
      <c r="D193" s="7" t="n"/>
      <c r="E193" s="8" t="n"/>
      <c r="F193" s="9" t="n">
        <v>198.9</v>
      </c>
      <c r="I193" s="10" t="inlineStr">
        <is>
          <t>EFECTIVO</t>
        </is>
      </c>
      <c r="J193" s="5" t="inlineStr">
        <is>
          <t>835 JAVIER DAVID VILLA MAMANI</t>
        </is>
      </c>
    </row>
    <row r="194">
      <c r="A194" s="5" t="inlineStr">
        <is>
          <t>CCAJ-EA10/10/2023</t>
        </is>
      </c>
      <c r="B194" s="6" t="n">
        <v>44935.49875326389</v>
      </c>
      <c r="C194" s="5" t="inlineStr">
        <is>
          <t>1431 GRACIELA CASTILLO CATARI</t>
        </is>
      </c>
      <c r="D194" s="7" t="n"/>
      <c r="E194" s="8" t="n"/>
      <c r="F194" s="9" t="n">
        <v>11739.2</v>
      </c>
      <c r="I194" s="10" t="inlineStr">
        <is>
          <t>EFECTIVO</t>
        </is>
      </c>
      <c r="J194" s="8" t="inlineStr">
        <is>
          <t>980 RUBEN QUISPE CHURA</t>
        </is>
      </c>
    </row>
    <row r="195">
      <c r="A195" s="5" t="inlineStr">
        <is>
          <t>CCAJ-EA10/10/2023</t>
        </is>
      </c>
      <c r="B195" s="6" t="n">
        <v>44935.49875326389</v>
      </c>
      <c r="C195" s="5" t="inlineStr">
        <is>
          <t>1431 GRACIELA CASTILLO CATARI</t>
        </is>
      </c>
      <c r="D195" s="7" t="n"/>
      <c r="E195" s="8" t="n"/>
      <c r="F195" s="9" t="n">
        <v>8883.5</v>
      </c>
      <c r="I195" s="10" t="inlineStr">
        <is>
          <t>EFECTIVO</t>
        </is>
      </c>
      <c r="J195" s="8" t="inlineStr">
        <is>
          <t>2307 RAMIRO POMA QUISPE</t>
        </is>
      </c>
    </row>
    <row r="196">
      <c r="A196" s="5" t="inlineStr">
        <is>
          <t>CCAJ-EA10/10/2023</t>
        </is>
      </c>
      <c r="B196" s="6" t="n">
        <v>44935.49875326389</v>
      </c>
      <c r="C196" s="5" t="inlineStr">
        <is>
          <t>1431 GRACIELA CASTILLO CATARI</t>
        </is>
      </c>
      <c r="D196" s="7" t="n"/>
      <c r="E196" s="8" t="n"/>
      <c r="F196" s="9" t="n">
        <v>195</v>
      </c>
      <c r="I196" s="10" t="inlineStr">
        <is>
          <t>EFECTIVO</t>
        </is>
      </c>
      <c r="J196" s="5" t="inlineStr">
        <is>
          <t>3051 EFRAIN ARMANDO CHIPANA MARTINEZ</t>
        </is>
      </c>
    </row>
    <row r="197">
      <c r="A197" s="5" t="inlineStr">
        <is>
          <t>CCAJ-EA10/10/2023</t>
        </is>
      </c>
      <c r="B197" s="6" t="n">
        <v>44935.49875326389</v>
      </c>
      <c r="C197" s="5" t="inlineStr">
        <is>
          <t>1431 GRACIELA CASTILLO CATARI</t>
        </is>
      </c>
      <c r="D197" s="7" t="n"/>
      <c r="E197" s="8" t="n"/>
      <c r="F197" s="9" t="n">
        <v>592</v>
      </c>
      <c r="I197" s="10" t="inlineStr">
        <is>
          <t>EFECTIVO</t>
        </is>
      </c>
      <c r="J197" s="8" t="inlineStr">
        <is>
          <t>2597 JOSE MAIDANA EA - T01</t>
        </is>
      </c>
    </row>
    <row r="198">
      <c r="A198" s="5" t="inlineStr">
        <is>
          <t>CCAJ-EA10/10/2023</t>
        </is>
      </c>
      <c r="B198" s="6" t="n">
        <v>44935.49875326389</v>
      </c>
      <c r="C198" s="5" t="inlineStr">
        <is>
          <t>1431 GRACIELA CASTILLO CATARI</t>
        </is>
      </c>
      <c r="D198" s="7" t="n"/>
      <c r="E198" s="8" t="n"/>
      <c r="F198" s="9" t="n">
        <v>5499.5</v>
      </c>
      <c r="I198" s="10" t="inlineStr">
        <is>
          <t>EFECTIVO</t>
        </is>
      </c>
      <c r="J198" s="8" t="inlineStr">
        <is>
          <t>2597 JOSE MAIDANA EA - T04</t>
        </is>
      </c>
    </row>
    <row r="199">
      <c r="A199" s="11" t="inlineStr">
        <is>
          <t>SAP</t>
        </is>
      </c>
      <c r="B199" s="3" t="n"/>
      <c r="C199" s="3" t="n"/>
      <c r="D199" s="7" t="n"/>
      <c r="E199" s="8" t="n"/>
      <c r="F199" s="37">
        <f>SUM(F188:G198)</f>
        <v/>
      </c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14" t="n">
        <v>112563573</v>
      </c>
      <c r="E200" s="8" t="n"/>
      <c r="H200" s="9" t="n"/>
      <c r="I200" s="10" t="n"/>
      <c r="J200" s="5" t="n"/>
    </row>
    <row r="201">
      <c r="A201" s="5" t="n"/>
      <c r="B201" s="6" t="n"/>
      <c r="C201" s="5" t="n"/>
      <c r="D201" s="7" t="n"/>
      <c r="E201" s="8" t="n"/>
      <c r="H201" s="9" t="n"/>
      <c r="I201" s="10" t="n"/>
      <c r="J201" s="5" t="n"/>
    </row>
    <row r="202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5" t="inlineStr">
        <is>
          <t>CCAJ-EA10/11/2023</t>
        </is>
      </c>
      <c r="B203" s="6" t="n">
        <v>44935.77461670139</v>
      </c>
      <c r="C203" s="5" t="inlineStr">
        <is>
          <t>1431 GRACIELA CASTILLO CATARI</t>
        </is>
      </c>
      <c r="D203" s="7" t="n"/>
      <c r="E203" s="8" t="n"/>
      <c r="G203" s="9" t="n">
        <v>12021.2</v>
      </c>
      <c r="I203" s="10" t="inlineStr">
        <is>
          <t>CHEQUE</t>
        </is>
      </c>
      <c r="J203" s="8" t="inlineStr">
        <is>
          <t>841 JAEL ARRATIA - EL ALTO</t>
        </is>
      </c>
    </row>
    <row r="204">
      <c r="A204" s="5" t="inlineStr">
        <is>
          <t>CCAJ-EA10/11/2023</t>
        </is>
      </c>
      <c r="B204" s="6" t="n">
        <v>44935.77461670139</v>
      </c>
      <c r="C204" s="5" t="inlineStr">
        <is>
          <t>1431 GRACIELA CASTILLO CATARI</t>
        </is>
      </c>
      <c r="D204" s="7" t="n">
        <v>578785</v>
      </c>
      <c r="E204" s="8" t="inlineStr">
        <is>
          <t>BISA-100070022</t>
        </is>
      </c>
      <c r="H204" s="9" t="n">
        <v>22047.8</v>
      </c>
      <c r="I204" s="5" t="inlineStr">
        <is>
          <t>DEPÓSITO BANCARIO</t>
        </is>
      </c>
      <c r="J204" s="5" t="inlineStr">
        <is>
          <t>3622 JULIO CESAR PORTILLO HUARACHI</t>
        </is>
      </c>
    </row>
    <row r="205">
      <c r="A205" s="5" t="inlineStr">
        <is>
          <t>CCAJ-EA10/11/2023</t>
        </is>
      </c>
      <c r="B205" s="6" t="n">
        <v>44935.77461670139</v>
      </c>
      <c r="C205" s="5" t="inlineStr">
        <is>
          <t>1431 GRACIELA CASTILLO CATARI</t>
        </is>
      </c>
      <c r="D205" s="15" t="n">
        <v>51717253204</v>
      </c>
      <c r="E205" s="8" t="inlineStr">
        <is>
          <t>BISA-100070022</t>
        </is>
      </c>
      <c r="H205" s="9" t="n">
        <v>62179.05</v>
      </c>
      <c r="I205" s="5" t="inlineStr">
        <is>
          <t>DEPÓSITO BANCARIO</t>
        </is>
      </c>
      <c r="J205" s="8" t="inlineStr">
        <is>
          <t>841 JAEL ARRATIA - EL ALTO</t>
        </is>
      </c>
    </row>
    <row r="206">
      <c r="A206" s="5" t="inlineStr">
        <is>
          <t>CCAJ-EA10/11/2023</t>
        </is>
      </c>
      <c r="B206" s="6" t="n">
        <v>44935.77461670139</v>
      </c>
      <c r="C206" s="5" t="inlineStr">
        <is>
          <t>1431 GRACIELA CASTILLO CATARI</t>
        </is>
      </c>
      <c r="D206" s="7" t="n">
        <v>470123</v>
      </c>
      <c r="E206" s="8" t="inlineStr">
        <is>
          <t>BISA-100070022</t>
        </is>
      </c>
      <c r="H206" s="9" t="n">
        <v>69463.89999999999</v>
      </c>
      <c r="I206" s="5" t="inlineStr">
        <is>
          <t>DEPÓSITO BANCARIO</t>
        </is>
      </c>
      <c r="J206" s="5" t="inlineStr">
        <is>
          <t>4764 CARLOS ERIK CASTRO HURTADO</t>
        </is>
      </c>
    </row>
    <row r="207">
      <c r="A207" s="5" t="inlineStr">
        <is>
          <t>CCAJ-EA10/11/2023</t>
        </is>
      </c>
      <c r="B207" s="6" t="n">
        <v>44935.77461670139</v>
      </c>
      <c r="C207" s="5" t="inlineStr">
        <is>
          <t>1431 GRACIELA CASTILLO CATARI</t>
        </is>
      </c>
      <c r="D207" s="7" t="n">
        <v>578786</v>
      </c>
      <c r="E207" s="8" t="inlineStr">
        <is>
          <t>BISA-100070022</t>
        </is>
      </c>
      <c r="H207" s="9" t="n">
        <v>3450</v>
      </c>
      <c r="I207" s="5" t="inlineStr">
        <is>
          <t>DEPÓSITO BANCARIO</t>
        </is>
      </c>
      <c r="J207" s="5" t="inlineStr">
        <is>
          <t>1056 ALEX JESUS ZABALA TICONA</t>
        </is>
      </c>
    </row>
    <row r="208">
      <c r="A208" s="5" t="inlineStr">
        <is>
          <t>CCAJ-EA10/11/2023</t>
        </is>
      </c>
      <c r="B208" s="6" t="n">
        <v>44935.77461670139</v>
      </c>
      <c r="C208" s="5" t="inlineStr">
        <is>
          <t>1431 GRACIELA CASTILLO CATARI</t>
        </is>
      </c>
      <c r="D208" s="7" t="n"/>
      <c r="E208" s="8" t="n"/>
      <c r="F208" s="9" t="n">
        <v>26851</v>
      </c>
      <c r="I208" s="10" t="inlineStr">
        <is>
          <t>EFECTIVO</t>
        </is>
      </c>
      <c r="J208" s="5" t="inlineStr">
        <is>
          <t>1056 ALEX JESUS ZABALA TICONA</t>
        </is>
      </c>
    </row>
    <row r="209">
      <c r="A209" s="5" t="inlineStr">
        <is>
          <t>CCAJ-EA10/11/2023</t>
        </is>
      </c>
      <c r="B209" s="6" t="n">
        <v>44935.77461670139</v>
      </c>
      <c r="C209" s="5" t="inlineStr">
        <is>
          <t>1431 GRACIELA CASTILLO CATARI</t>
        </is>
      </c>
      <c r="D209" s="7" t="n"/>
      <c r="E209" s="8" t="n"/>
      <c r="F209" s="9" t="n">
        <v>11602</v>
      </c>
      <c r="I209" s="10" t="inlineStr">
        <is>
          <t>EFECTIVO</t>
        </is>
      </c>
      <c r="J209" s="8" t="inlineStr">
        <is>
          <t>2597 JOSE MAIDANA EA - T05</t>
        </is>
      </c>
    </row>
    <row r="210">
      <c r="A210" s="11" t="inlineStr">
        <is>
          <t>SAP</t>
        </is>
      </c>
      <c r="B210" s="3" t="n"/>
      <c r="C210" s="3" t="n"/>
      <c r="D210" s="7" t="n"/>
      <c r="E210" s="8" t="n"/>
      <c r="F210" s="37">
        <f>SUM(F203:G209)</f>
        <v/>
      </c>
      <c r="H210" s="9" t="n"/>
      <c r="I210" s="10" t="n"/>
      <c r="J210" s="5" t="n"/>
    </row>
    <row r="211" ht="15.75" customHeight="1">
      <c r="A211" s="13" t="inlineStr">
        <is>
          <t>FECHA</t>
        </is>
      </c>
      <c r="B211" s="13" t="inlineStr">
        <is>
          <t>CIERRE DE CAJA</t>
        </is>
      </c>
      <c r="C211" s="13" t="inlineStr">
        <is>
          <t>IMPORTE</t>
        </is>
      </c>
      <c r="D211" s="14" t="n">
        <v>112569693</v>
      </c>
      <c r="E211" s="8" t="n"/>
      <c r="H211" s="9" t="n"/>
      <c r="I211" s="10" t="n"/>
      <c r="J211" s="5" t="n"/>
    </row>
    <row r="214">
      <c r="A214" s="1" t="inlineStr">
        <is>
          <t>Cierre Caja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3" t="inlineStr">
        <is>
          <t>Del 10/01/2022</t>
        </is>
      </c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98" t="inlineStr">
        <is>
          <t>Cierre Caja</t>
        </is>
      </c>
      <c r="B216" s="98" t="inlineStr">
        <is>
          <t>Fecha</t>
        </is>
      </c>
      <c r="C216" s="98" t="inlineStr">
        <is>
          <t>Cajero</t>
        </is>
      </c>
      <c r="D216" s="98" t="inlineStr">
        <is>
          <t>Nro Voucher</t>
        </is>
      </c>
      <c r="E216" s="98" t="inlineStr">
        <is>
          <t>Nro Cuenta</t>
        </is>
      </c>
      <c r="F216" s="98" t="inlineStr">
        <is>
          <t>Tipo Ingreso</t>
        </is>
      </c>
      <c r="G216" s="99" t="n"/>
      <c r="H216" s="100" t="n"/>
      <c r="I216" s="98" t="inlineStr">
        <is>
          <t>TIPO DE INGRESO</t>
        </is>
      </c>
      <c r="J216" s="98" t="inlineStr">
        <is>
          <t>Cobrador</t>
        </is>
      </c>
    </row>
    <row r="217">
      <c r="A217" s="101" t="n"/>
      <c r="B217" s="101" t="n"/>
      <c r="C217" s="101" t="n"/>
      <c r="D217" s="101" t="n"/>
      <c r="E217" s="101" t="n"/>
      <c r="F217" s="4" t="inlineStr">
        <is>
          <t>EFECTIVO</t>
        </is>
      </c>
      <c r="G217" s="4" t="inlineStr">
        <is>
          <t>CHEQUE</t>
        </is>
      </c>
      <c r="H217" s="4" t="inlineStr">
        <is>
          <t>TRANSFERENCIA</t>
        </is>
      </c>
      <c r="I217" s="101" t="n"/>
      <c r="J217" s="101" t="n"/>
    </row>
    <row r="218">
      <c r="A218" s="5" t="inlineStr">
        <is>
          <t>CCAJ-EA10/12/2023</t>
        </is>
      </c>
      <c r="B218" s="6" t="n">
        <v>44936.50370175926</v>
      </c>
      <c r="C218" s="5" t="inlineStr">
        <is>
          <t>1431 GRACIELA CASTILLO CATARI</t>
        </is>
      </c>
      <c r="D218" s="10" t="n"/>
      <c r="E218" s="8" t="n"/>
      <c r="F218" s="9" t="n">
        <v>14037.2</v>
      </c>
      <c r="I218" s="10" t="inlineStr">
        <is>
          <t>EFECTIVO</t>
        </is>
      </c>
      <c r="J218" s="8" t="inlineStr">
        <is>
          <t>191 ELIAS MENDOZA YUJRA</t>
        </is>
      </c>
    </row>
    <row r="219">
      <c r="A219" s="5" t="inlineStr">
        <is>
          <t>CCAJ-EA10/12/2023</t>
        </is>
      </c>
      <c r="B219" s="6" t="n">
        <v>44936.50370175926</v>
      </c>
      <c r="C219" s="5" t="inlineStr">
        <is>
          <t>1431 GRACIELA CASTILLO CATARI</t>
        </is>
      </c>
      <c r="D219" s="10" t="n"/>
      <c r="E219" s="8" t="n"/>
      <c r="F219" s="9" t="n">
        <v>8247.4</v>
      </c>
      <c r="I219" s="10" t="inlineStr">
        <is>
          <t>EFECTIVO</t>
        </is>
      </c>
      <c r="J219" s="5" t="inlineStr">
        <is>
          <t>375 VICTOR ERNESTO QUISPE TICONA</t>
        </is>
      </c>
    </row>
    <row r="220">
      <c r="A220" s="5" t="inlineStr">
        <is>
          <t>CCAJ-EA10/12/2023</t>
        </is>
      </c>
      <c r="B220" s="6" t="n">
        <v>44936.50370175926</v>
      </c>
      <c r="C220" s="5" t="inlineStr">
        <is>
          <t>1431 GRACIELA CASTILLO CATARI</t>
        </is>
      </c>
      <c r="D220" s="10" t="n"/>
      <c r="E220" s="8" t="n"/>
      <c r="F220" s="9" t="n">
        <v>11125.6</v>
      </c>
      <c r="I220" s="10" t="inlineStr">
        <is>
          <t>EFECTIVO</t>
        </is>
      </c>
      <c r="J220" s="8" t="inlineStr">
        <is>
          <t>480 WALTER AMARRO MAMANI</t>
        </is>
      </c>
    </row>
    <row r="221">
      <c r="A221" s="5" t="inlineStr">
        <is>
          <t>CCAJ-EA10/12/2023</t>
        </is>
      </c>
      <c r="B221" s="6" t="n">
        <v>44936.50370175926</v>
      </c>
      <c r="C221" s="5" t="inlineStr">
        <is>
          <t>1431 GRACIELA CASTILLO CATARI</t>
        </is>
      </c>
      <c r="D221" s="10" t="n"/>
      <c r="E221" s="8" t="n"/>
      <c r="F221" s="9" t="n">
        <v>2265.7</v>
      </c>
      <c r="I221" s="10" t="inlineStr">
        <is>
          <t>EFECTIVO</t>
        </is>
      </c>
      <c r="J221" s="8" t="inlineStr">
        <is>
          <t>596 VICENTE MENDOZA SIRPA</t>
        </is>
      </c>
    </row>
    <row r="222">
      <c r="A222" s="5" t="inlineStr">
        <is>
          <t>CCAJ-EA10/12/2023</t>
        </is>
      </c>
      <c r="B222" s="6" t="n">
        <v>44936.50370175926</v>
      </c>
      <c r="C222" s="5" t="inlineStr">
        <is>
          <t>1431 GRACIELA CASTILLO CATARI</t>
        </is>
      </c>
      <c r="D222" s="10" t="n"/>
      <c r="E222" s="8" t="n"/>
      <c r="F222" s="9" t="n">
        <v>5327</v>
      </c>
      <c r="I222" s="10" t="inlineStr">
        <is>
          <t>EFECTIVO</t>
        </is>
      </c>
      <c r="J222" s="5" t="inlineStr">
        <is>
          <t>716 JUAN CARLOS MAMANI ORTIZ</t>
        </is>
      </c>
    </row>
    <row r="223">
      <c r="A223" s="5" t="inlineStr">
        <is>
          <t>CCAJ-EA10/12/2023</t>
        </is>
      </c>
      <c r="B223" s="6" t="n">
        <v>44936.50370175926</v>
      </c>
      <c r="C223" s="5" t="inlineStr">
        <is>
          <t>1431 GRACIELA CASTILLO CATARI</t>
        </is>
      </c>
      <c r="D223" s="10" t="n"/>
      <c r="E223" s="8" t="n"/>
      <c r="F223" s="9" t="n">
        <v>11969.8</v>
      </c>
      <c r="I223" s="10" t="inlineStr">
        <is>
          <t>EFECTIVO</t>
        </is>
      </c>
      <c r="J223" s="8" t="inlineStr">
        <is>
          <t>980 RUBEN QUISPE CHURA</t>
        </is>
      </c>
    </row>
    <row r="224">
      <c r="A224" s="5" t="inlineStr">
        <is>
          <t>CCAJ-EA10/12/2023</t>
        </is>
      </c>
      <c r="B224" s="6" t="n">
        <v>44936.50370175926</v>
      </c>
      <c r="C224" s="5" t="inlineStr">
        <is>
          <t>1431 GRACIELA CASTILLO CATARI</t>
        </is>
      </c>
      <c r="D224" s="10" t="n"/>
      <c r="E224" s="8" t="n"/>
      <c r="F224" s="9" t="n">
        <v>14397.5</v>
      </c>
      <c r="I224" s="10" t="inlineStr">
        <is>
          <t>EFECTIVO</t>
        </is>
      </c>
      <c r="J224" s="8" t="inlineStr">
        <is>
          <t>2307 RAMIRO POMA QUISPE</t>
        </is>
      </c>
    </row>
    <row r="225">
      <c r="A225" s="5" t="inlineStr">
        <is>
          <t>CCAJ-EA10/12/2023</t>
        </is>
      </c>
      <c r="B225" s="6" t="n">
        <v>44936.50370175926</v>
      </c>
      <c r="C225" s="5" t="inlineStr">
        <is>
          <t>1431 GRACIELA CASTILLO CATARI</t>
        </is>
      </c>
      <c r="D225" s="10" t="n"/>
      <c r="E225" s="8" t="n"/>
      <c r="F225" s="9" t="n">
        <v>510.3</v>
      </c>
      <c r="I225" s="10" t="inlineStr">
        <is>
          <t>EFECTIVO</t>
        </is>
      </c>
      <c r="J225" s="5" t="inlineStr">
        <is>
          <t>3051 EFRAIN ARMANDO CHIPANA MARTINEZ</t>
        </is>
      </c>
    </row>
    <row r="226">
      <c r="A226" s="5" t="inlineStr">
        <is>
          <t>CCAJ-EA10/12/2023</t>
        </is>
      </c>
      <c r="B226" s="6" t="n">
        <v>44936.50370175926</v>
      </c>
      <c r="C226" s="5" t="inlineStr">
        <is>
          <t>1431 GRACIELA CASTILLO CATARI</t>
        </is>
      </c>
      <c r="D226" s="10" t="n"/>
      <c r="E226" s="8" t="n"/>
      <c r="F226" s="9" t="n">
        <v>1984.8</v>
      </c>
      <c r="I226" s="10" t="inlineStr">
        <is>
          <t>EFECTIVO</t>
        </is>
      </c>
      <c r="J226" s="8" t="inlineStr">
        <is>
          <t>2597 JOSE MAIDANA EA - T01</t>
        </is>
      </c>
    </row>
    <row r="227">
      <c r="A227" s="5" t="inlineStr">
        <is>
          <t>CCAJ-EA10/12/2023</t>
        </is>
      </c>
      <c r="B227" s="6" t="n">
        <v>44936.50370175926</v>
      </c>
      <c r="C227" s="5" t="inlineStr">
        <is>
          <t>1431 GRACIELA CASTILLO CATARI</t>
        </is>
      </c>
      <c r="D227" s="10" t="n"/>
      <c r="E227" s="8" t="n"/>
      <c r="F227" s="9" t="n">
        <v>13552.9</v>
      </c>
      <c r="I227" s="10" t="inlineStr">
        <is>
          <t>EFECTIVO</t>
        </is>
      </c>
      <c r="J227" s="8" t="inlineStr">
        <is>
          <t>2597 JOSE MAIDANA EA - T04</t>
        </is>
      </c>
    </row>
    <row r="228">
      <c r="A228" s="5" t="inlineStr">
        <is>
          <t>CCAJ-EA10/12/2023</t>
        </is>
      </c>
      <c r="B228" s="6" t="n">
        <v>44936.50370175926</v>
      </c>
      <c r="C228" s="5" t="inlineStr">
        <is>
          <t>1431 GRACIELA CASTILLO CATARI</t>
        </is>
      </c>
      <c r="D228" s="10" t="n"/>
      <c r="E228" s="8" t="n"/>
      <c r="F228" s="9" t="n">
        <v>9233.299999999999</v>
      </c>
      <c r="I228" s="10" t="inlineStr">
        <is>
          <t>EFECTIVO</t>
        </is>
      </c>
      <c r="J228" s="8" t="inlineStr">
        <is>
          <t>2597 JOSE MAIDANA EA - T05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F229" s="12">
        <f>SUM(F218:G228)</f>
        <v/>
      </c>
      <c r="H229" s="9" t="n"/>
      <c r="I229" s="10" t="n"/>
      <c r="J229" s="5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14" t="n">
        <v>112569694</v>
      </c>
      <c r="E230" s="8" t="n"/>
      <c r="H230" s="9" t="n"/>
      <c r="I230" s="10" t="n"/>
      <c r="J230" s="5" t="n"/>
    </row>
    <row r="231">
      <c r="A231" s="5" t="n"/>
      <c r="B231" s="6" t="n"/>
      <c r="C231" s="5" t="n"/>
      <c r="D231" s="7" t="n"/>
      <c r="E231" s="8" t="n"/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3">
      <c r="A233" s="5" t="inlineStr">
        <is>
          <t>CCAJ-EA10/13/2023</t>
        </is>
      </c>
      <c r="B233" s="6" t="n">
        <v>44936.74942888889</v>
      </c>
      <c r="C233" s="5" t="inlineStr">
        <is>
          <t>1431 GRACIELA CASTILLO CATARI</t>
        </is>
      </c>
      <c r="D233" s="7" t="n">
        <v>34620368</v>
      </c>
      <c r="E233" s="5" t="inlineStr">
        <is>
          <t>BANCO UNION-10000020161539</t>
        </is>
      </c>
      <c r="H233" s="9" t="n">
        <v>4034.83</v>
      </c>
      <c r="I233" s="5" t="inlineStr">
        <is>
          <t>DEPÓSITO BANCARIO</t>
        </is>
      </c>
      <c r="J233" s="8" t="inlineStr">
        <is>
          <t>841 JAEL ARRATIA - EL ALTO</t>
        </is>
      </c>
    </row>
    <row r="234">
      <c r="A234" s="5" t="inlineStr">
        <is>
          <t>CCAJ-EA10/13/2023</t>
        </is>
      </c>
      <c r="B234" s="6" t="n">
        <v>44936.74942888889</v>
      </c>
      <c r="C234" s="5" t="inlineStr">
        <is>
          <t>1431 GRACIELA CASTILLO CATARI</t>
        </is>
      </c>
      <c r="D234" s="15" t="n">
        <v>14557595488</v>
      </c>
      <c r="E234" s="5" t="inlineStr">
        <is>
          <t>MERCANTIL SANTA CRUZ-4010066211</t>
        </is>
      </c>
      <c r="H234" s="9" t="n">
        <v>28440</v>
      </c>
      <c r="I234" s="5" t="inlineStr">
        <is>
          <t>DEPÓSITO BANCARIO</t>
        </is>
      </c>
      <c r="J234" s="8" t="inlineStr">
        <is>
          <t>841 JAEL ARRATIA - EL ALTO</t>
        </is>
      </c>
    </row>
    <row r="235">
      <c r="A235" s="5" t="inlineStr">
        <is>
          <t>CCAJ-EA10/13/2023</t>
        </is>
      </c>
      <c r="B235" s="6" t="n">
        <v>44936.74942888889</v>
      </c>
      <c r="C235" s="5" t="inlineStr">
        <is>
          <t>1431 GRACIELA CASTILLO CATARI</t>
        </is>
      </c>
      <c r="D235" s="15" t="n">
        <v>51717240211</v>
      </c>
      <c r="E235" s="8" t="inlineStr">
        <is>
          <t>BISA-100070022</t>
        </is>
      </c>
      <c r="H235" s="9" t="n">
        <v>21128.37</v>
      </c>
      <c r="I235" s="5" t="inlineStr">
        <is>
          <t>DEPÓSITO BANCARIO</t>
        </is>
      </c>
      <c r="J235" s="8" t="inlineStr">
        <is>
          <t>841 JAEL ARRATIA - EL ALTO</t>
        </is>
      </c>
    </row>
    <row r="236">
      <c r="A236" s="5" t="inlineStr">
        <is>
          <t>CCAJ-EA10/13/2023</t>
        </is>
      </c>
      <c r="B236" s="6" t="n">
        <v>44936.74942888889</v>
      </c>
      <c r="C236" s="5" t="inlineStr">
        <is>
          <t>1431 GRACIELA CASTILLO CATARI</t>
        </is>
      </c>
      <c r="D236" s="15" t="n">
        <v>45133101661</v>
      </c>
      <c r="E236" s="8" t="inlineStr">
        <is>
          <t>BISA-100070022</t>
        </is>
      </c>
      <c r="H236" s="9" t="n">
        <v>3529.5</v>
      </c>
      <c r="I236" s="5" t="inlineStr">
        <is>
          <t>DEPÓSITO BANCARIO</t>
        </is>
      </c>
      <c r="J236" s="5" t="inlineStr">
        <is>
          <t>3622 JULIO CESAR PORTILLO HUARACHI</t>
        </is>
      </c>
    </row>
    <row r="237">
      <c r="A237" s="5" t="inlineStr">
        <is>
          <t>CCAJ-EA10/13/2023</t>
        </is>
      </c>
      <c r="B237" s="6" t="n">
        <v>44936.74942888889</v>
      </c>
      <c r="C237" s="5" t="inlineStr">
        <is>
          <t>1431 GRACIELA CASTILLO CATARI</t>
        </is>
      </c>
      <c r="D237" s="7" t="n">
        <v>346457761</v>
      </c>
      <c r="E237" s="5" t="inlineStr">
        <is>
          <t>BANCO UNION-10000020161539</t>
        </is>
      </c>
      <c r="H237" s="9" t="n">
        <v>3549.22</v>
      </c>
      <c r="I237" s="5" t="inlineStr">
        <is>
          <t>DEPÓSITO BANCARIO</t>
        </is>
      </c>
      <c r="J237" s="8" t="inlineStr">
        <is>
          <t>841 JAEL ARRATIA - EL ALTO</t>
        </is>
      </c>
    </row>
    <row r="238">
      <c r="A238" s="5" t="inlineStr">
        <is>
          <t>CCAJ-EA10/13/2023</t>
        </is>
      </c>
      <c r="B238" s="6" t="n">
        <v>44936.74942888889</v>
      </c>
      <c r="C238" s="5" t="inlineStr">
        <is>
          <t>1431 GRACIELA CASTILLO CATARI</t>
        </is>
      </c>
      <c r="D238" s="7" t="n">
        <v>346457762</v>
      </c>
      <c r="E238" s="5" t="inlineStr">
        <is>
          <t>BANCO UNION-10000020161539</t>
        </is>
      </c>
      <c r="H238" s="9" t="n">
        <v>34750.78</v>
      </c>
      <c r="I238" s="5" t="inlineStr">
        <is>
          <t>DEPÓSITO BANCARIO</t>
        </is>
      </c>
      <c r="J238" s="8" t="inlineStr">
        <is>
          <t>841 JAEL ARRATIA - EL ALTO</t>
        </is>
      </c>
    </row>
    <row r="239">
      <c r="A239" s="5" t="inlineStr">
        <is>
          <t>CCAJ-EA10/13/2023</t>
        </is>
      </c>
      <c r="B239" s="6" t="n">
        <v>44936.74942888889</v>
      </c>
      <c r="C239" s="5" t="inlineStr">
        <is>
          <t>1431 GRACIELA CASTILLO CATARI</t>
        </is>
      </c>
      <c r="D239" s="7" t="n">
        <v>346506911</v>
      </c>
      <c r="E239" s="5" t="inlineStr">
        <is>
          <t>BANCO UNION-10000020161539</t>
        </is>
      </c>
      <c r="H239" s="9" t="n">
        <v>3616.2</v>
      </c>
      <c r="I239" s="5" t="inlineStr">
        <is>
          <t>DEPÓSITO BANCARIO</t>
        </is>
      </c>
      <c r="J239" s="8" t="inlineStr">
        <is>
          <t>841 JAEL ARRATIA - EL ALTO</t>
        </is>
      </c>
    </row>
    <row r="240">
      <c r="A240" s="5" t="inlineStr">
        <is>
          <t>CCAJ-EA10/13/2023</t>
        </is>
      </c>
      <c r="B240" s="6" t="n">
        <v>44936.74942888889</v>
      </c>
      <c r="C240" s="5" t="inlineStr">
        <is>
          <t>1431 GRACIELA CASTILLO CATARI</t>
        </is>
      </c>
      <c r="D240" s="7" t="n">
        <v>346506912</v>
      </c>
      <c r="E240" s="5" t="inlineStr">
        <is>
          <t>BANCO UNION-10000020161539</t>
        </is>
      </c>
      <c r="H240" s="9" t="n">
        <v>25043.8</v>
      </c>
      <c r="I240" s="5" t="inlineStr">
        <is>
          <t>DEPÓSITO BANCARIO</t>
        </is>
      </c>
      <c r="J240" s="8" t="inlineStr">
        <is>
          <t>841 JAEL ARRATIA - EL ALTO</t>
        </is>
      </c>
    </row>
    <row r="241">
      <c r="A241" s="5" t="inlineStr">
        <is>
          <t>CCAJ-EA10/13/2023</t>
        </is>
      </c>
      <c r="B241" s="6" t="n">
        <v>44936.74942888889</v>
      </c>
      <c r="C241" s="5" t="inlineStr">
        <is>
          <t>1431 GRACIELA CASTILLO CATARI</t>
        </is>
      </c>
      <c r="D241" s="7" t="n"/>
      <c r="E241" s="8" t="n"/>
      <c r="F241" s="9" t="n">
        <v>71782.39999999999</v>
      </c>
      <c r="I241" s="10" t="inlineStr">
        <is>
          <t>EFECTIVO</t>
        </is>
      </c>
      <c r="J241" s="5" t="inlineStr">
        <is>
          <t>3622 JULIO CESAR PORTILLO HUARACHI</t>
        </is>
      </c>
    </row>
    <row r="242">
      <c r="A242" s="5" t="inlineStr">
        <is>
          <t>CCAJ-EA10/13/2023</t>
        </is>
      </c>
      <c r="B242" s="6" t="n">
        <v>44936.74942888889</v>
      </c>
      <c r="C242" s="5" t="inlineStr">
        <is>
          <t>1431 GRACIELA CASTILLO CATARI</t>
        </is>
      </c>
      <c r="D242" s="7" t="n"/>
      <c r="E242" s="8" t="n"/>
      <c r="F242" s="9" t="n">
        <v>15088.3</v>
      </c>
      <c r="I242" s="10" t="inlineStr">
        <is>
          <t>EFECTIVO</t>
        </is>
      </c>
      <c r="J242" s="5" t="inlineStr">
        <is>
          <t>1056 ALEX JESUS ZABALA TICONA</t>
        </is>
      </c>
    </row>
    <row r="243">
      <c r="A243" s="5" t="inlineStr">
        <is>
          <t>CCAJ-EA10/13/2023</t>
        </is>
      </c>
      <c r="B243" s="6" t="n">
        <v>44936.74942888889</v>
      </c>
      <c r="C243" s="5" t="inlineStr">
        <is>
          <t>1431 GRACIELA CASTILLO CATARI</t>
        </is>
      </c>
      <c r="D243" s="7" t="n"/>
      <c r="E243" s="8" t="n"/>
      <c r="F243" s="9" t="n">
        <v>99877.7</v>
      </c>
      <c r="I243" s="10" t="inlineStr">
        <is>
          <t>EFECTIVO</t>
        </is>
      </c>
      <c r="J243" s="5" t="inlineStr">
        <is>
          <t>4764 CARLOS ERIK CASTRO HURTADO</t>
        </is>
      </c>
    </row>
    <row r="244">
      <c r="A244" s="11" t="inlineStr">
        <is>
          <t>SAP</t>
        </is>
      </c>
      <c r="B244" s="3" t="n"/>
      <c r="C244" s="3" t="n"/>
      <c r="D244" s="19">
        <f>184660.4+2088</f>
        <v/>
      </c>
      <c r="E244" s="8" t="n"/>
      <c r="F244" s="12">
        <f>SUM(F233:G243)</f>
        <v/>
      </c>
      <c r="H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H245" s="9" t="n"/>
      <c r="I245" s="10" t="n"/>
      <c r="J245" s="5" t="n"/>
    </row>
    <row r="246" ht="15.75" customHeight="1">
      <c r="D246" s="14" t="n">
        <v>112576538</v>
      </c>
    </row>
    <row r="247" ht="15.75" customHeight="1">
      <c r="D247" s="14" t="n">
        <v>112576660</v>
      </c>
    </row>
    <row r="249">
      <c r="A249" s="1" t="inlineStr">
        <is>
          <t>Cierre Caja</t>
        </is>
      </c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3" t="inlineStr">
        <is>
          <t>Del 11/01/2022</t>
        </is>
      </c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98" t="inlineStr">
        <is>
          <t>Cierre Caja</t>
        </is>
      </c>
      <c r="B251" s="98" t="inlineStr">
        <is>
          <t>Fecha</t>
        </is>
      </c>
      <c r="C251" s="98" t="inlineStr">
        <is>
          <t>Cajero</t>
        </is>
      </c>
      <c r="D251" s="98" t="inlineStr">
        <is>
          <t>Nro Voucher</t>
        </is>
      </c>
      <c r="E251" s="98" t="inlineStr">
        <is>
          <t>Nro Cuenta</t>
        </is>
      </c>
      <c r="F251" s="98" t="inlineStr">
        <is>
          <t>Tipo Ingreso</t>
        </is>
      </c>
      <c r="G251" s="99" t="n"/>
      <c r="H251" s="100" t="n"/>
      <c r="I251" s="98" t="inlineStr">
        <is>
          <t>TIPO DE INGRESO</t>
        </is>
      </c>
      <c r="J251" s="98" t="inlineStr">
        <is>
          <t>Cobrador</t>
        </is>
      </c>
    </row>
    <row r="252">
      <c r="A252" s="101" t="n"/>
      <c r="B252" s="101" t="n"/>
      <c r="C252" s="101" t="n"/>
      <c r="D252" s="101" t="n"/>
      <c r="E252" s="101" t="n"/>
      <c r="F252" s="4" t="inlineStr">
        <is>
          <t>EFECTIVO</t>
        </is>
      </c>
      <c r="G252" s="4" t="inlineStr">
        <is>
          <t>CHEQUE</t>
        </is>
      </c>
      <c r="H252" s="4" t="inlineStr">
        <is>
          <t>TRANSFERENCIA</t>
        </is>
      </c>
      <c r="I252" s="101" t="n"/>
      <c r="J252" s="101" t="n"/>
    </row>
    <row r="253">
      <c r="A253" s="5" t="inlineStr">
        <is>
          <t>CCAJ-EA10/14/2023</t>
        </is>
      </c>
      <c r="B253" s="6" t="n">
        <v>44937.54214384259</v>
      </c>
      <c r="C253" s="5" t="inlineStr">
        <is>
          <t>1431 GRACIELA CASTILLO CATARI</t>
        </is>
      </c>
      <c r="D253" s="7" t="n"/>
      <c r="E253" s="8" t="n"/>
      <c r="F253" s="9" t="n">
        <v>16785.3</v>
      </c>
      <c r="I253" s="10" t="inlineStr">
        <is>
          <t>EFECTIVO</t>
        </is>
      </c>
      <c r="J253" s="8" t="inlineStr">
        <is>
          <t>191 ELIAS MENDOZA YUJRA</t>
        </is>
      </c>
    </row>
    <row r="254">
      <c r="A254" s="5" t="inlineStr">
        <is>
          <t>CCAJ-EA10/14/2023</t>
        </is>
      </c>
      <c r="B254" s="6" t="n">
        <v>44937.54214384259</v>
      </c>
      <c r="C254" s="5" t="inlineStr">
        <is>
          <t>1431 GRACIELA CASTILLO CATARI</t>
        </is>
      </c>
      <c r="D254" s="7" t="n"/>
      <c r="E254" s="8" t="n"/>
      <c r="F254" s="9" t="n">
        <v>9050.299999999999</v>
      </c>
      <c r="I254" s="10" t="inlineStr">
        <is>
          <t>EFECTIVO</t>
        </is>
      </c>
      <c r="J254" s="5" t="inlineStr">
        <is>
          <t>375 VICTOR ERNESTO QUISPE TICONA</t>
        </is>
      </c>
    </row>
    <row r="255">
      <c r="A255" s="5" t="inlineStr">
        <is>
          <t>CCAJ-EA10/14/2023</t>
        </is>
      </c>
      <c r="B255" s="6" t="n">
        <v>44937.54214384259</v>
      </c>
      <c r="C255" s="5" t="inlineStr">
        <is>
          <t>1431 GRACIELA CASTILLO CATARI</t>
        </is>
      </c>
      <c r="D255" s="7" t="n"/>
      <c r="E255" s="8" t="n"/>
      <c r="F255" s="9" t="n">
        <v>6403.4</v>
      </c>
      <c r="I255" s="10" t="inlineStr">
        <is>
          <t>EFECTIVO</t>
        </is>
      </c>
      <c r="J255" s="8" t="inlineStr">
        <is>
          <t>480 WALTER AMARRO MAMANI</t>
        </is>
      </c>
    </row>
    <row r="256">
      <c r="A256" s="5" t="inlineStr">
        <is>
          <t>CCAJ-EA10/14/2023</t>
        </is>
      </c>
      <c r="B256" s="6" t="n">
        <v>44937.54214384259</v>
      </c>
      <c r="C256" s="5" t="inlineStr">
        <is>
          <t>1431 GRACIELA CASTILLO CATARI</t>
        </is>
      </c>
      <c r="D256" s="7" t="n"/>
      <c r="E256" s="8" t="n"/>
      <c r="F256" s="9" t="n">
        <v>14668.9</v>
      </c>
      <c r="I256" s="10" t="inlineStr">
        <is>
          <t>EFECTIVO</t>
        </is>
      </c>
      <c r="J256" s="8" t="inlineStr">
        <is>
          <t>596 VICENTE MENDOZA SIRPA</t>
        </is>
      </c>
    </row>
    <row r="257">
      <c r="A257" s="5" t="inlineStr">
        <is>
          <t>CCAJ-EA10/14/2023</t>
        </is>
      </c>
      <c r="B257" s="6" t="n">
        <v>44937.54214384259</v>
      </c>
      <c r="C257" s="5" t="inlineStr">
        <is>
          <t>1431 GRACIELA CASTILLO CATARI</t>
        </is>
      </c>
      <c r="D257" s="7" t="n"/>
      <c r="E257" s="8" t="n"/>
      <c r="F257" s="9" t="n">
        <v>28432.6</v>
      </c>
      <c r="I257" s="10" t="inlineStr">
        <is>
          <t>EFECTIVO</t>
        </is>
      </c>
      <c r="J257" s="5" t="inlineStr">
        <is>
          <t>716 JUAN CARLOS MAMANI ORTIZ</t>
        </is>
      </c>
    </row>
    <row r="258">
      <c r="A258" s="5" t="inlineStr">
        <is>
          <t>CCAJ-EA10/14/2023</t>
        </is>
      </c>
      <c r="B258" s="6" t="n">
        <v>44937.54214384259</v>
      </c>
      <c r="C258" s="5" t="inlineStr">
        <is>
          <t>1431 GRACIELA CASTILLO CATARI</t>
        </is>
      </c>
      <c r="D258" s="7" t="n"/>
      <c r="E258" s="8" t="n"/>
      <c r="F258" s="9" t="n">
        <v>18319.5</v>
      </c>
      <c r="I258" s="10" t="inlineStr">
        <is>
          <t>EFECTIVO</t>
        </is>
      </c>
      <c r="J258" s="8" t="inlineStr">
        <is>
          <t>980 RUBEN QUISPE CHURA</t>
        </is>
      </c>
    </row>
    <row r="259">
      <c r="A259" s="5" t="inlineStr">
        <is>
          <t>CCAJ-EA10/14/2023</t>
        </is>
      </c>
      <c r="B259" s="6" t="n">
        <v>44937.54214384259</v>
      </c>
      <c r="C259" s="5" t="inlineStr">
        <is>
          <t>1431 GRACIELA CASTILLO CATARI</t>
        </is>
      </c>
      <c r="D259" s="7" t="n"/>
      <c r="E259" s="8" t="n"/>
      <c r="F259" s="9" t="n">
        <v>33803.6</v>
      </c>
      <c r="I259" s="10" t="inlineStr">
        <is>
          <t>EFECTIVO</t>
        </is>
      </c>
      <c r="J259" s="8" t="inlineStr">
        <is>
          <t>2307 RAMIRO POMA QUISPE</t>
        </is>
      </c>
    </row>
    <row r="260">
      <c r="A260" s="5" t="inlineStr">
        <is>
          <t>CCAJ-EA10/14/2023</t>
        </is>
      </c>
      <c r="B260" s="6" t="n">
        <v>44937.54214384259</v>
      </c>
      <c r="C260" s="5" t="inlineStr">
        <is>
          <t>1431 GRACIELA CASTILLO CATARI</t>
        </is>
      </c>
      <c r="D260" s="7" t="n"/>
      <c r="E260" s="8" t="n"/>
      <c r="F260" s="9" t="n">
        <v>3490.4</v>
      </c>
      <c r="I260" s="10" t="inlineStr">
        <is>
          <t>EFECTIVO</t>
        </is>
      </c>
      <c r="J260" s="5" t="inlineStr">
        <is>
          <t>3051 EFRAIN ARMANDO CHIPANA MARTINEZ</t>
        </is>
      </c>
    </row>
    <row r="261">
      <c r="A261" s="5" t="inlineStr">
        <is>
          <t>CCAJ-EA10/14/2023</t>
        </is>
      </c>
      <c r="B261" s="6" t="n">
        <v>44937.54214384259</v>
      </c>
      <c r="C261" s="5" t="inlineStr">
        <is>
          <t>1431 GRACIELA CASTILLO CATARI</t>
        </is>
      </c>
      <c r="D261" s="7" t="n"/>
      <c r="E261" s="8" t="n"/>
      <c r="F261" s="9" t="n">
        <v>33940.5</v>
      </c>
      <c r="I261" s="10" t="inlineStr">
        <is>
          <t>EFECTIVO</t>
        </is>
      </c>
      <c r="J261" s="8" t="inlineStr">
        <is>
          <t>2597 JOSE MAIDANA EA - T01</t>
        </is>
      </c>
    </row>
    <row r="262">
      <c r="A262" s="5" t="inlineStr">
        <is>
          <t>CCAJ-EA10/14/2023</t>
        </is>
      </c>
      <c r="B262" s="6" t="n">
        <v>44937.54214384259</v>
      </c>
      <c r="C262" s="5" t="inlineStr">
        <is>
          <t>1431 GRACIELA CASTILLO CATARI</t>
        </is>
      </c>
      <c r="D262" s="7" t="n"/>
      <c r="E262" s="8" t="n"/>
      <c r="F262" s="9" t="n">
        <v>65737</v>
      </c>
      <c r="I262" s="10" t="inlineStr">
        <is>
          <t>EFECTIVO</t>
        </is>
      </c>
      <c r="J262" s="8" t="inlineStr">
        <is>
          <t>2597 JOSE MAIDANA EA - T02</t>
        </is>
      </c>
    </row>
    <row r="263">
      <c r="A263" s="5" t="inlineStr">
        <is>
          <t>CCAJ-EA10/14/2023</t>
        </is>
      </c>
      <c r="B263" s="6" t="n">
        <v>44937.54214384259</v>
      </c>
      <c r="C263" s="5" t="inlineStr">
        <is>
          <t>1431 GRACIELA CASTILLO CATARI</t>
        </is>
      </c>
      <c r="D263" s="7" t="n"/>
      <c r="E263" s="8" t="n"/>
      <c r="F263" s="9" t="n">
        <v>8576.5</v>
      </c>
      <c r="I263" s="10" t="inlineStr">
        <is>
          <t>EFECTIVO</t>
        </is>
      </c>
      <c r="J263" s="8" t="inlineStr">
        <is>
          <t>2597 JOSE MAIDANA EA - T04</t>
        </is>
      </c>
    </row>
    <row r="264">
      <c r="A264" s="5" t="inlineStr">
        <is>
          <t>CCAJ-EA10/14/2023</t>
        </is>
      </c>
      <c r="B264" s="6" t="n">
        <v>44937.54214384259</v>
      </c>
      <c r="C264" s="5" t="inlineStr">
        <is>
          <t>1431 GRACIELA CASTILLO CATARI</t>
        </is>
      </c>
      <c r="D264" s="7" t="n"/>
      <c r="E264" s="8" t="n"/>
      <c r="F264" s="9" t="n">
        <v>11537</v>
      </c>
      <c r="I264" s="10" t="inlineStr">
        <is>
          <t>EFECTIVO</t>
        </is>
      </c>
      <c r="J264" s="8" t="inlineStr">
        <is>
          <t>2597 JOSE MAIDANA EA - T05</t>
        </is>
      </c>
    </row>
    <row r="265">
      <c r="A265" s="11" t="inlineStr">
        <is>
          <t>SAP</t>
        </is>
      </c>
      <c r="B265" s="3" t="n"/>
      <c r="C265" s="3" t="n"/>
      <c r="D265" s="7" t="n"/>
      <c r="E265" s="8" t="n"/>
      <c r="F265" s="37">
        <f>SUM(F253:G264)</f>
        <v/>
      </c>
      <c r="H265" s="9" t="n"/>
      <c r="I265" s="10" t="n"/>
      <c r="J265" s="8" t="n"/>
    </row>
    <row r="266" ht="15.75" customHeight="1">
      <c r="A266" s="13" t="inlineStr">
        <is>
          <t>FECHA</t>
        </is>
      </c>
      <c r="B266" s="13" t="inlineStr">
        <is>
          <t>CIERRE DE CAJA</t>
        </is>
      </c>
      <c r="C266" s="13" t="inlineStr">
        <is>
          <t>IMPORTE</t>
        </is>
      </c>
      <c r="D266" s="14" t="n">
        <v>112576540</v>
      </c>
      <c r="E266" s="8" t="n"/>
      <c r="H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n"/>
      <c r="B268" s="6" t="n"/>
      <c r="C268" s="5" t="n"/>
      <c r="D268" s="7" t="n"/>
      <c r="E268" s="8" t="n"/>
      <c r="H268" s="9" t="n"/>
      <c r="I268" s="10" t="n"/>
      <c r="J268" s="8" t="n"/>
    </row>
    <row r="269">
      <c r="A269" s="5" t="inlineStr">
        <is>
          <t>CCAJ-EA10/15/202</t>
        </is>
      </c>
      <c r="B269" s="6" t="n">
        <v>44937.6891772338</v>
      </c>
      <c r="C269" s="5" t="inlineStr">
        <is>
          <t>1431 GRACIELA CASTILLO CATARI</t>
        </is>
      </c>
      <c r="D269" s="15" t="n">
        <v>45173164048</v>
      </c>
      <c r="E269" s="8" t="inlineStr">
        <is>
          <t>BISA-100070022</t>
        </is>
      </c>
      <c r="H269" s="9" t="n">
        <v>3944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CCAJ-EA10/15/2023</t>
        </is>
      </c>
      <c r="B270" s="6" t="n">
        <v>44937.6891772338</v>
      </c>
      <c r="C270" s="5" t="inlineStr">
        <is>
          <t>1431 GRACIELA CASTILLO CATARI</t>
        </is>
      </c>
      <c r="D270" s="15" t="n">
        <v>45133105895</v>
      </c>
      <c r="E270" s="8" t="inlineStr">
        <is>
          <t>BISA-100070022</t>
        </is>
      </c>
      <c r="H270" s="9" t="n">
        <v>500</v>
      </c>
      <c r="I270" s="5" t="inlineStr">
        <is>
          <t>DEPÓSITO BANCARIO</t>
        </is>
      </c>
      <c r="J270" s="5" t="inlineStr">
        <is>
          <t>4764 CARLOS ERIK CASTRO HURTADO</t>
        </is>
      </c>
    </row>
    <row r="271">
      <c r="A271" s="5" t="inlineStr">
        <is>
          <t>CCAJ-EA10/15/2023</t>
        </is>
      </c>
      <c r="B271" s="6" t="n">
        <v>44937.6891772338</v>
      </c>
      <c r="C271" s="5" t="inlineStr">
        <is>
          <t>1431 GRACIELA CASTILLO CATARI</t>
        </is>
      </c>
      <c r="D271" s="15" t="n">
        <v>30834932101</v>
      </c>
      <c r="E271" s="5" t="inlineStr">
        <is>
          <t>BANCO UNION-10000020161539</t>
        </is>
      </c>
      <c r="H271" s="9" t="n">
        <v>12260.66</v>
      </c>
      <c r="I271" s="5" t="inlineStr">
        <is>
          <t>DEPÓSITO BANCARIO</t>
        </is>
      </c>
      <c r="J271" s="8" t="inlineStr">
        <is>
          <t>841 JAEL ARRATIA - EL ALTO</t>
        </is>
      </c>
    </row>
    <row r="272">
      <c r="A272" s="5" t="inlineStr">
        <is>
          <t>CCAJ-EA10/15/2023</t>
        </is>
      </c>
      <c r="B272" s="6" t="n">
        <v>44937.6891772338</v>
      </c>
      <c r="C272" s="5" t="inlineStr">
        <is>
          <t>1431 GRACIELA CASTILLO CATARI</t>
        </is>
      </c>
      <c r="D272" s="15" t="n">
        <v>30834932102</v>
      </c>
      <c r="E272" s="5" t="inlineStr">
        <is>
          <t>BANCO UNION-10000020161539</t>
        </is>
      </c>
      <c r="H272" s="9" t="n">
        <v>8313.51</v>
      </c>
      <c r="I272" s="5" t="inlineStr">
        <is>
          <t>DEPÓSITO BANCARIO</t>
        </is>
      </c>
      <c r="J272" s="8" t="inlineStr">
        <is>
          <t>841 JAEL ARRATIA - EL ALTO</t>
        </is>
      </c>
    </row>
    <row r="273">
      <c r="A273" s="5" t="inlineStr">
        <is>
          <t>CCAJ-EA10/15/2023</t>
        </is>
      </c>
      <c r="B273" s="6" t="n">
        <v>44937.6891772338</v>
      </c>
      <c r="C273" s="5" t="inlineStr">
        <is>
          <t>1431 GRACIELA CASTILLO CATARI</t>
        </is>
      </c>
      <c r="D273" s="15" t="n">
        <v>30834932103</v>
      </c>
      <c r="E273" s="5" t="inlineStr">
        <is>
          <t>BANCO UNION-10000020161539</t>
        </is>
      </c>
      <c r="H273" s="9" t="n">
        <v>2549.27</v>
      </c>
      <c r="I273" s="5" t="inlineStr">
        <is>
          <t>DEPÓSITO BANCARIO</t>
        </is>
      </c>
      <c r="J273" s="8" t="inlineStr">
        <is>
          <t>841 JAEL ARRATIA - EL ALTO</t>
        </is>
      </c>
    </row>
    <row r="274">
      <c r="A274" s="5" t="inlineStr">
        <is>
          <t>CCAJ-EA10/15/2023</t>
        </is>
      </c>
      <c r="B274" s="6" t="n">
        <v>44937.6891772338</v>
      </c>
      <c r="C274" s="5" t="inlineStr">
        <is>
          <t>1431 GRACIELA CASTILLO CATARI</t>
        </is>
      </c>
      <c r="D274" s="7" t="n">
        <v>470437</v>
      </c>
      <c r="E274" s="8" t="inlineStr">
        <is>
          <t>BISA-100070022</t>
        </is>
      </c>
      <c r="H274" s="9" t="n">
        <v>10362.8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CCAJ-EA10/15/2023</t>
        </is>
      </c>
      <c r="B275" s="6" t="n">
        <v>44937.6891772338</v>
      </c>
      <c r="C275" s="5" t="inlineStr">
        <is>
          <t>1431 GRACIELA CASTILLO CATARI</t>
        </is>
      </c>
      <c r="D275" s="7" t="n">
        <v>437440</v>
      </c>
      <c r="E275" s="8" t="inlineStr">
        <is>
          <t>BISA-100070022</t>
        </is>
      </c>
      <c r="H275" s="9" t="n">
        <v>59755.6</v>
      </c>
      <c r="I275" s="5" t="inlineStr">
        <is>
          <t>DEPÓSITO BANCARIO</t>
        </is>
      </c>
      <c r="J275" s="5" t="inlineStr">
        <is>
          <t>3622 JULIO CESAR PORTILLO HUARACHI</t>
        </is>
      </c>
    </row>
    <row r="276">
      <c r="A276" s="5" t="inlineStr">
        <is>
          <t>CCAJ-EA10/15/2023</t>
        </is>
      </c>
      <c r="B276" s="6" t="n">
        <v>44937.6891772338</v>
      </c>
      <c r="C276" s="5" t="inlineStr">
        <is>
          <t>1431 GRACIELA CASTILLO CATARI</t>
        </is>
      </c>
      <c r="D276" s="7" t="n">
        <v>437442</v>
      </c>
      <c r="E276" s="8" t="inlineStr">
        <is>
          <t>BISA-100070022</t>
        </is>
      </c>
      <c r="H276" s="9" t="n">
        <v>1048.1</v>
      </c>
      <c r="I276" s="5" t="inlineStr">
        <is>
          <t>DEPÓSITO BANCARIO</t>
        </is>
      </c>
      <c r="J276" s="5" t="inlineStr">
        <is>
          <t>1056 ALEX JESUS ZABALA TICONA</t>
        </is>
      </c>
    </row>
    <row r="277">
      <c r="A277" s="5" t="inlineStr">
        <is>
          <t>CCAJ-EA10/15/2023</t>
        </is>
      </c>
      <c r="B277" s="6" t="n">
        <v>44937.6891772338</v>
      </c>
      <c r="C277" s="5" t="inlineStr">
        <is>
          <t>1431 GRACIELA CASTILLO CATARI</t>
        </is>
      </c>
      <c r="D277" s="7" t="n"/>
      <c r="E277" s="8" t="n"/>
      <c r="F277" s="9" t="n">
        <v>25607.9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CCAJ-EA10/15/2023</t>
        </is>
      </c>
      <c r="B278" s="6" t="n">
        <v>44937.6891772338</v>
      </c>
      <c r="C278" s="5" t="inlineStr">
        <is>
          <t>1431 GRACIELA CASTILLO CATARI</t>
        </is>
      </c>
      <c r="D278" s="7" t="n"/>
      <c r="E278" s="8" t="n"/>
      <c r="F278" s="9" t="n">
        <v>1291.9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1" t="inlineStr">
        <is>
          <t>SAP</t>
        </is>
      </c>
      <c r="B279" s="3" t="n"/>
      <c r="C279" s="3" t="n"/>
      <c r="D279" s="7" t="n"/>
      <c r="E279" s="8" t="n"/>
      <c r="F279" s="37">
        <f>SUM(F269:G278)</f>
        <v/>
      </c>
      <c r="H279" s="9" t="n"/>
      <c r="I279" s="10" t="n"/>
      <c r="J279" s="8" t="n"/>
    </row>
    <row r="280" ht="15.75" customHeight="1">
      <c r="A280" s="13" t="inlineStr">
        <is>
          <t>FECHA</t>
        </is>
      </c>
      <c r="B280" s="13" t="inlineStr">
        <is>
          <t>CIERRE DE CAJA</t>
        </is>
      </c>
      <c r="C280" s="13" t="inlineStr">
        <is>
          <t>IMPORTE</t>
        </is>
      </c>
      <c r="D280" s="14" t="n">
        <v>112584159</v>
      </c>
      <c r="E280" s="8" t="n"/>
      <c r="H280" s="9" t="n"/>
      <c r="I280" s="10" t="n"/>
      <c r="J280" s="8" t="n"/>
    </row>
    <row r="281">
      <c r="A281" s="5" t="n"/>
      <c r="B281" s="6" t="n"/>
      <c r="C281" s="5" t="n"/>
      <c r="D281" s="7" t="n"/>
      <c r="E281" s="8" t="n"/>
      <c r="H281" s="9" t="n"/>
      <c r="I281" s="10" t="n"/>
      <c r="J281" s="8" t="n"/>
    </row>
    <row r="283">
      <c r="A283" s="1" t="inlineStr">
        <is>
          <t>Cierre Caja</t>
        </is>
      </c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3" t="inlineStr">
        <is>
          <t>Del 12/01/2022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98" t="inlineStr">
        <is>
          <t>Cierre Caja</t>
        </is>
      </c>
      <c r="B285" s="98" t="inlineStr">
        <is>
          <t>Fecha</t>
        </is>
      </c>
      <c r="C285" s="98" t="inlineStr">
        <is>
          <t>Cajero</t>
        </is>
      </c>
      <c r="D285" s="98" t="inlineStr">
        <is>
          <t>Nro Voucher</t>
        </is>
      </c>
      <c r="E285" s="98" t="inlineStr">
        <is>
          <t>Nro Cuenta</t>
        </is>
      </c>
      <c r="F285" s="98" t="inlineStr">
        <is>
          <t>Tipo Ingreso</t>
        </is>
      </c>
      <c r="G285" s="99" t="n"/>
      <c r="H285" s="100" t="n"/>
      <c r="I285" s="98" t="inlineStr">
        <is>
          <t>TIPO DE INGRESO</t>
        </is>
      </c>
      <c r="J285" s="98" t="inlineStr">
        <is>
          <t>Cobrador</t>
        </is>
      </c>
    </row>
    <row r="286">
      <c r="A286" s="101" t="n"/>
      <c r="B286" s="101" t="n"/>
      <c r="C286" s="101" t="n"/>
      <c r="D286" s="101" t="n"/>
      <c r="E286" s="101" t="n"/>
      <c r="F286" s="4" t="inlineStr">
        <is>
          <t>EFECTIVO</t>
        </is>
      </c>
      <c r="G286" s="4" t="inlineStr">
        <is>
          <t>CHEQUE</t>
        </is>
      </c>
      <c r="H286" s="4" t="inlineStr">
        <is>
          <t>TRANSFERENCIA</t>
        </is>
      </c>
      <c r="I286" s="101" t="n"/>
      <c r="J286" s="101" t="n"/>
    </row>
    <row r="287">
      <c r="A287" s="5" t="inlineStr">
        <is>
          <t>CCAJ-EA10/16/2023</t>
        </is>
      </c>
      <c r="B287" s="6" t="n">
        <v>44938.52969297454</v>
      </c>
      <c r="C287" s="5" t="inlineStr">
        <is>
          <t>1431 GRACIELA CASTILLO CATARI</t>
        </is>
      </c>
      <c r="D287" s="7" t="n"/>
      <c r="E287" s="8" t="n"/>
      <c r="F287" s="9" t="n">
        <v>12634.2</v>
      </c>
      <c r="I287" s="10" t="inlineStr">
        <is>
          <t>EFECTIVO</t>
        </is>
      </c>
      <c r="J287" s="8" t="inlineStr">
        <is>
          <t>191 ELIAS MENDOZA YUJRA</t>
        </is>
      </c>
    </row>
    <row r="288">
      <c r="A288" s="5" t="inlineStr">
        <is>
          <t>CCAJ-EA10/16/2023</t>
        </is>
      </c>
      <c r="B288" s="6" t="n">
        <v>44938.52969297454</v>
      </c>
      <c r="C288" s="5" t="inlineStr">
        <is>
          <t>1431 GRACIELA CASTILLO CATARI</t>
        </is>
      </c>
      <c r="D288" s="7" t="n"/>
      <c r="E288" s="8" t="n"/>
      <c r="F288" s="9" t="n">
        <v>7794.5</v>
      </c>
      <c r="I288" s="10" t="inlineStr">
        <is>
          <t>EFECTIVO</t>
        </is>
      </c>
      <c r="J288" s="5" t="inlineStr">
        <is>
          <t>375 VICTOR ERNESTO QUISPE TICONA</t>
        </is>
      </c>
    </row>
    <row r="289">
      <c r="A289" s="5" t="inlineStr">
        <is>
          <t>CCAJ-EA10/16/2023</t>
        </is>
      </c>
      <c r="B289" s="6" t="n">
        <v>44938.52969297454</v>
      </c>
      <c r="C289" s="5" t="inlineStr">
        <is>
          <t>1431 GRACIELA CASTILLO CATARI</t>
        </is>
      </c>
      <c r="D289" s="7" t="n"/>
      <c r="E289" s="8" t="n"/>
      <c r="F289" s="9" t="n">
        <v>16405.9</v>
      </c>
      <c r="I289" s="10" t="inlineStr">
        <is>
          <t>EFECTIVO</t>
        </is>
      </c>
      <c r="J289" s="8" t="inlineStr">
        <is>
          <t>480 WALTER AMARRO MAMANI</t>
        </is>
      </c>
    </row>
    <row r="290">
      <c r="A290" s="5" t="inlineStr">
        <is>
          <t>CCAJ-EA10/16/2023</t>
        </is>
      </c>
      <c r="B290" s="6" t="n">
        <v>44938.52969297454</v>
      </c>
      <c r="C290" s="5" t="inlineStr">
        <is>
          <t>1431 GRACIELA CASTILLO CATARI</t>
        </is>
      </c>
      <c r="D290" s="7" t="n"/>
      <c r="E290" s="8" t="n"/>
      <c r="F290" s="9" t="n">
        <v>6289.5</v>
      </c>
      <c r="I290" s="10" t="inlineStr">
        <is>
          <t>EFECTIVO</t>
        </is>
      </c>
      <c r="J290" s="8" t="inlineStr">
        <is>
          <t>596 VICENTE MENDOZA SIRPA</t>
        </is>
      </c>
    </row>
    <row r="291">
      <c r="A291" s="5" t="inlineStr">
        <is>
          <t>CCAJ-EA10/16/2023</t>
        </is>
      </c>
      <c r="B291" s="6" t="n">
        <v>44938.52969297454</v>
      </c>
      <c r="C291" s="5" t="inlineStr">
        <is>
          <t>1431 GRACIELA CASTILLO CATARI</t>
        </is>
      </c>
      <c r="D291" s="7" t="n"/>
      <c r="E291" s="8" t="n"/>
      <c r="F291" s="9" t="n">
        <v>17280</v>
      </c>
      <c r="I291" s="10" t="inlineStr">
        <is>
          <t>EFECTIVO</t>
        </is>
      </c>
      <c r="J291" s="5" t="inlineStr">
        <is>
          <t>716 JUAN CARLOS MAMANI ORTIZ</t>
        </is>
      </c>
    </row>
    <row r="292">
      <c r="A292" s="5" t="inlineStr">
        <is>
          <t>CCAJ-EA10/16/2023</t>
        </is>
      </c>
      <c r="B292" s="6" t="n">
        <v>44938.52969297454</v>
      </c>
      <c r="C292" s="5" t="inlineStr">
        <is>
          <t>1431 GRACIELA CASTILLO CATARI</t>
        </is>
      </c>
      <c r="D292" s="7" t="n"/>
      <c r="E292" s="8" t="n"/>
      <c r="F292" s="9" t="n">
        <v>12705.9</v>
      </c>
      <c r="I292" s="10" t="inlineStr">
        <is>
          <t>EFECTIVO</t>
        </is>
      </c>
      <c r="J292" s="8" t="inlineStr">
        <is>
          <t>980 RUBEN QUISPE CHURA</t>
        </is>
      </c>
    </row>
    <row r="293">
      <c r="A293" s="5" t="inlineStr">
        <is>
          <t>CCAJ-EA10/16/2023</t>
        </is>
      </c>
      <c r="B293" s="6" t="n">
        <v>44938.52969297454</v>
      </c>
      <c r="C293" s="5" t="inlineStr">
        <is>
          <t>1431 GRACIELA CASTILLO CATARI</t>
        </is>
      </c>
      <c r="D293" s="7" t="n"/>
      <c r="E293" s="8" t="n"/>
      <c r="F293" s="9" t="n">
        <v>32815.5</v>
      </c>
      <c r="I293" s="10" t="inlineStr">
        <is>
          <t>EFECTIVO</t>
        </is>
      </c>
      <c r="J293" s="8" t="inlineStr">
        <is>
          <t>2307 RAMIRO POMA QUISPE</t>
        </is>
      </c>
    </row>
    <row r="294">
      <c r="A294" s="5" t="inlineStr">
        <is>
          <t>CCAJ-EA10/16/2023</t>
        </is>
      </c>
      <c r="B294" s="6" t="n">
        <v>44938.52969297454</v>
      </c>
      <c r="C294" s="5" t="inlineStr">
        <is>
          <t>1431 GRACIELA CASTILLO CATARI</t>
        </is>
      </c>
      <c r="D294" s="7" t="n"/>
      <c r="E294" s="8" t="n"/>
      <c r="F294" s="9" t="n">
        <v>14346.4</v>
      </c>
      <c r="I294" s="10" t="inlineStr">
        <is>
          <t>EFECTIVO</t>
        </is>
      </c>
      <c r="J294" s="8" t="inlineStr">
        <is>
          <t>2597 JOSE MAIDANA EA - T01</t>
        </is>
      </c>
    </row>
    <row r="295">
      <c r="A295" s="5" t="inlineStr">
        <is>
          <t>CCAJ-EA10/16/2023</t>
        </is>
      </c>
      <c r="B295" s="6" t="n">
        <v>44938.52969297454</v>
      </c>
      <c r="C295" s="5" t="inlineStr">
        <is>
          <t>1431 GRACIELA CASTILLO CATARI</t>
        </is>
      </c>
      <c r="D295" s="7" t="n"/>
      <c r="E295" s="8" t="n"/>
      <c r="F295" s="9" t="n">
        <v>34692.8</v>
      </c>
      <c r="I295" s="10" t="inlineStr">
        <is>
          <t>EFECTIVO</t>
        </is>
      </c>
      <c r="J295" s="8" t="inlineStr">
        <is>
          <t>2597 JOSE MAIDANA EA - T02</t>
        </is>
      </c>
    </row>
    <row r="296">
      <c r="A296" s="5" t="inlineStr">
        <is>
          <t>CCAJ-EA10/16/2023</t>
        </is>
      </c>
      <c r="B296" s="6" t="n">
        <v>44938.52969297454</v>
      </c>
      <c r="C296" s="5" t="inlineStr">
        <is>
          <t>1431 GRACIELA CASTILLO CATARI</t>
        </is>
      </c>
      <c r="D296" s="7" t="n"/>
      <c r="E296" s="8" t="n"/>
      <c r="F296" s="9" t="n">
        <v>40427</v>
      </c>
      <c r="I296" s="10" t="inlineStr">
        <is>
          <t>EFECTIVO</t>
        </is>
      </c>
      <c r="J296" s="8" t="inlineStr">
        <is>
          <t>2597 JOSE MAIDANA EA - T03</t>
        </is>
      </c>
    </row>
    <row r="297">
      <c r="A297" s="5" t="inlineStr">
        <is>
          <t>CCAJ-EA10/16/2023</t>
        </is>
      </c>
      <c r="B297" s="6" t="n">
        <v>44938.52969297454</v>
      </c>
      <c r="C297" s="5" t="inlineStr">
        <is>
          <t>1431 GRACIELA CASTILLO CATARI</t>
        </is>
      </c>
      <c r="D297" s="7" t="n"/>
      <c r="E297" s="8" t="n"/>
      <c r="F297" s="9" t="n">
        <v>11397.4</v>
      </c>
      <c r="I297" s="10" t="inlineStr">
        <is>
          <t>EFECTIVO</t>
        </is>
      </c>
      <c r="J297" s="8" t="inlineStr">
        <is>
          <t>2597 JOSE MAIDANA EA - T04</t>
        </is>
      </c>
    </row>
    <row r="298">
      <c r="A298" s="5" t="inlineStr">
        <is>
          <t>CCAJ-EA10/16/2023</t>
        </is>
      </c>
      <c r="B298" s="6" t="n">
        <v>44938.52969297454</v>
      </c>
      <c r="C298" s="5" t="inlineStr">
        <is>
          <t>1431 GRACIELA CASTILLO CATARI</t>
        </is>
      </c>
      <c r="D298" s="7" t="n"/>
      <c r="E298" s="8" t="n"/>
      <c r="F298" s="9" t="n">
        <v>7207.4</v>
      </c>
      <c r="I298" s="10" t="inlineStr">
        <is>
          <t>EFECTIVO</t>
        </is>
      </c>
      <c r="J298" s="8" t="inlineStr">
        <is>
          <t>2597 JOSE MAIDANA EA - T05</t>
        </is>
      </c>
    </row>
    <row r="299">
      <c r="A299" s="11" t="inlineStr">
        <is>
          <t>SAP</t>
        </is>
      </c>
      <c r="B299" s="3" t="n"/>
      <c r="C299" s="3" t="n"/>
      <c r="D299" s="7" t="n"/>
      <c r="E299" s="8" t="n"/>
      <c r="F299" s="49">
        <f>SUM(F287:G298)</f>
        <v/>
      </c>
      <c r="I299" s="10" t="n"/>
      <c r="J299" s="8" t="n"/>
    </row>
    <row r="300" ht="15.75" customHeight="1">
      <c r="A300" s="13" t="inlineStr">
        <is>
          <t>FECHA</t>
        </is>
      </c>
      <c r="B300" s="13" t="inlineStr">
        <is>
          <t>CIERRE DE CAJA</t>
        </is>
      </c>
      <c r="C300" s="13" t="inlineStr">
        <is>
          <t>IMPORTE</t>
        </is>
      </c>
      <c r="D300" s="14" t="n">
        <v>112584160</v>
      </c>
      <c r="E300" s="8" t="n"/>
      <c r="F300" s="9" t="n"/>
      <c r="I300" s="10" t="n"/>
      <c r="J300" s="8" t="n"/>
    </row>
    <row r="301">
      <c r="A301" s="5" t="n"/>
      <c r="B301" s="6" t="n"/>
      <c r="C301" s="5" t="n"/>
      <c r="D301" s="7" t="n"/>
      <c r="E301" s="8" t="n"/>
      <c r="F301" s="9" t="n"/>
      <c r="I301" s="10" t="n"/>
      <c r="J301" s="8" t="n"/>
    </row>
    <row r="302">
      <c r="A302" s="5" t="n"/>
      <c r="B302" s="6" t="n"/>
      <c r="C302" s="5" t="n"/>
      <c r="D302" s="7" t="n"/>
      <c r="E302" s="8" t="n"/>
      <c r="F302" s="9" t="n"/>
      <c r="I302" s="10" t="n"/>
      <c r="J302" s="8" t="n"/>
    </row>
    <row r="303">
      <c r="A303" s="5" t="inlineStr">
        <is>
          <t>CCAJ-EA10/17/2023</t>
        </is>
      </c>
      <c r="B303" s="6" t="n">
        <v>44938.752595</v>
      </c>
      <c r="C303" s="5" t="inlineStr">
        <is>
          <t>1431 GRACIELA CASTILLO CATARI</t>
        </is>
      </c>
      <c r="D303" s="15" t="n">
        <v>45133106747</v>
      </c>
      <c r="E303" s="8" t="inlineStr">
        <is>
          <t>BISA-100070022</t>
        </is>
      </c>
      <c r="H303" s="9" t="n">
        <v>5804.56</v>
      </c>
      <c r="I303" s="5" t="inlineStr">
        <is>
          <t>DEPÓSITO BANCARIO</t>
        </is>
      </c>
      <c r="J303" s="8" t="inlineStr">
        <is>
          <t>841 JAEL ARRATIA - EL ALTO</t>
        </is>
      </c>
    </row>
    <row r="304">
      <c r="A304" s="5" t="inlineStr">
        <is>
          <t>CCAJ-EA10/17/2023</t>
        </is>
      </c>
      <c r="B304" s="6" t="n">
        <v>44938.752595</v>
      </c>
      <c r="C304" s="5" t="inlineStr">
        <is>
          <t>1431 GRACIELA CASTILLO CATARI</t>
        </is>
      </c>
      <c r="D304" s="7" t="n">
        <v>575901</v>
      </c>
      <c r="E304" s="8" t="inlineStr">
        <is>
          <t>BISA-100070022</t>
        </is>
      </c>
      <c r="H304" s="9" t="n">
        <v>60790.7</v>
      </c>
      <c r="I304" s="5" t="inlineStr">
        <is>
          <t>DEPÓSITO BANCARIO</t>
        </is>
      </c>
      <c r="J304" s="5" t="inlineStr">
        <is>
          <t>4764 CARLOS ERIK CASTRO HURTADO</t>
        </is>
      </c>
    </row>
    <row r="305">
      <c r="A305" s="5" t="inlineStr">
        <is>
          <t>CCAJ-EA10/17/2023</t>
        </is>
      </c>
      <c r="B305" s="6" t="n">
        <v>44938.752595</v>
      </c>
      <c r="C305" s="5" t="inlineStr">
        <is>
          <t>1431 GRACIELA CASTILLO CATARI</t>
        </is>
      </c>
      <c r="D305" s="7" t="n"/>
      <c r="E305" s="8" t="n"/>
      <c r="F305" s="9" t="n">
        <v>40633.6</v>
      </c>
      <c r="I305" s="10" t="inlineStr">
        <is>
          <t>EFECTIVO</t>
        </is>
      </c>
      <c r="J305" s="5" t="inlineStr">
        <is>
          <t>3622 JULIO CESAR PORTILLO HUARACHI</t>
        </is>
      </c>
    </row>
    <row r="306">
      <c r="A306" s="5" t="inlineStr">
        <is>
          <t>CCAJ-EA10/17/2023</t>
        </is>
      </c>
      <c r="B306" s="6" t="n">
        <v>44938.752595</v>
      </c>
      <c r="C306" s="5" t="inlineStr">
        <is>
          <t>1431 GRACIELA CASTILLO CATARI</t>
        </is>
      </c>
      <c r="D306" s="7" t="n"/>
      <c r="E306" s="8" t="n"/>
      <c r="F306" s="9" t="n">
        <v>22419.1</v>
      </c>
      <c r="I306" s="10" t="inlineStr">
        <is>
          <t>EFECTIVO</t>
        </is>
      </c>
      <c r="J306" s="5" t="inlineStr">
        <is>
          <t>1056 ALEX JESUS ZABALA TICONA</t>
        </is>
      </c>
    </row>
    <row r="307">
      <c r="A307" s="5" t="inlineStr">
        <is>
          <t>CCAJ-EA10/17/2023</t>
        </is>
      </c>
      <c r="B307" s="6" t="n">
        <v>44938.752595</v>
      </c>
      <c r="C307" s="5" t="inlineStr">
        <is>
          <t>1431 GRACIELA CASTILLO CATARI</t>
        </is>
      </c>
      <c r="D307" s="7" t="n"/>
      <c r="E307" s="8" t="n"/>
      <c r="F307" s="9" t="n">
        <v>8419.299999999999</v>
      </c>
      <c r="I307" s="10" t="inlineStr">
        <is>
          <t>EFECTIVO</t>
        </is>
      </c>
      <c r="J307" s="8" t="inlineStr">
        <is>
          <t>2597 JOSE MAIDANA EA - T01</t>
        </is>
      </c>
    </row>
    <row r="308">
      <c r="A308" s="5" t="inlineStr">
        <is>
          <t>CCAJ-EA10/17/2023</t>
        </is>
      </c>
      <c r="B308" s="6" t="n">
        <v>44938.752595</v>
      </c>
      <c r="C308" s="5" t="inlineStr">
        <is>
          <t>1431 GRACIELA CASTILLO CATARI</t>
        </is>
      </c>
      <c r="D308" s="7" t="n"/>
      <c r="E308" s="8" t="n"/>
      <c r="F308" s="9" t="n">
        <v>11455</v>
      </c>
      <c r="I308" s="10" t="inlineStr">
        <is>
          <t>EFECTIVO</t>
        </is>
      </c>
      <c r="J308" s="8" t="inlineStr">
        <is>
          <t>2597 JOSE MAIDANA EA - T04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49">
        <f>SUM(F303:G308)</f>
        <v/>
      </c>
      <c r="I309" s="10" t="n"/>
      <c r="J309" s="8" t="n"/>
    </row>
    <row r="310" ht="15.75" customHeight="1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14" t="n">
        <v>112587122</v>
      </c>
      <c r="E310" s="8" t="n"/>
      <c r="F310" s="9" t="n"/>
      <c r="I310" s="10" t="n"/>
      <c r="J310" s="8" t="n"/>
    </row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13/01/2022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98" t="inlineStr">
        <is>
          <t>Cierre Caja</t>
        </is>
      </c>
      <c r="B315" s="98" t="inlineStr">
        <is>
          <t>Fecha</t>
        </is>
      </c>
      <c r="C315" s="98" t="inlineStr">
        <is>
          <t>Cajero</t>
        </is>
      </c>
      <c r="D315" s="98" t="inlineStr">
        <is>
          <t>Nro Voucher</t>
        </is>
      </c>
      <c r="E315" s="98" t="inlineStr">
        <is>
          <t>Nro Cuenta</t>
        </is>
      </c>
      <c r="F315" s="98" t="inlineStr">
        <is>
          <t>Tipo Ingreso</t>
        </is>
      </c>
      <c r="G315" s="99" t="n"/>
      <c r="H315" s="100" t="n"/>
      <c r="I315" s="98" t="inlineStr">
        <is>
          <t>TIPO DE INGRESO</t>
        </is>
      </c>
      <c r="J315" s="98" t="inlineStr">
        <is>
          <t>Cobrador</t>
        </is>
      </c>
    </row>
    <row r="316">
      <c r="A316" s="101" t="n"/>
      <c r="B316" s="101" t="n"/>
      <c r="C316" s="101" t="n"/>
      <c r="D316" s="101" t="n"/>
      <c r="E316" s="101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101" t="n"/>
      <c r="J316" s="101" t="n"/>
    </row>
    <row r="317">
      <c r="A317" s="5" t="inlineStr">
        <is>
          <t>CCAJ-EA10/18/2023</t>
        </is>
      </c>
      <c r="B317" s="6" t="n">
        <v>44939.52163363426</v>
      </c>
      <c r="C317" s="5" t="inlineStr">
        <is>
          <t>1431 GRACIELA CASTILLO CATARI</t>
        </is>
      </c>
      <c r="D317" s="10" t="n"/>
      <c r="E317" s="8" t="n"/>
      <c r="F317" s="9" t="n">
        <v>13395.2</v>
      </c>
      <c r="I317" s="10" t="inlineStr">
        <is>
          <t>EFECTIVO</t>
        </is>
      </c>
      <c r="J317" s="8" t="inlineStr">
        <is>
          <t>191 ELIAS MENDOZA YUJRA</t>
        </is>
      </c>
    </row>
    <row r="318">
      <c r="A318" s="5" t="inlineStr">
        <is>
          <t>CCAJ-EA10/18/2023</t>
        </is>
      </c>
      <c r="B318" s="6" t="n">
        <v>44939.52163363426</v>
      </c>
      <c r="C318" s="5" t="inlineStr">
        <is>
          <t>1431 GRACIELA CASTILLO CATARI</t>
        </is>
      </c>
      <c r="D318" s="10" t="n"/>
      <c r="E318" s="8" t="n"/>
      <c r="F318" s="9" t="n">
        <v>8312.4</v>
      </c>
      <c r="I318" s="10" t="inlineStr">
        <is>
          <t>EFECTIVO</t>
        </is>
      </c>
      <c r="J318" s="5" t="inlineStr">
        <is>
          <t>375 VICTOR ERNESTO QUISPE TICONA</t>
        </is>
      </c>
    </row>
    <row r="319">
      <c r="A319" s="5" t="inlineStr">
        <is>
          <t>CCAJ-EA10/18/2023</t>
        </is>
      </c>
      <c r="B319" s="6" t="n">
        <v>44939.52163363426</v>
      </c>
      <c r="C319" s="5" t="inlineStr">
        <is>
          <t>1431 GRACIELA CASTILLO CATARI</t>
        </is>
      </c>
      <c r="D319" s="10" t="n"/>
      <c r="E319" s="8" t="n"/>
      <c r="F319" s="9" t="n">
        <v>5536</v>
      </c>
      <c r="I319" s="10" t="inlineStr">
        <is>
          <t>EFECTIVO</t>
        </is>
      </c>
      <c r="J319" s="8" t="inlineStr">
        <is>
          <t>480 WALTER AMARRO MAMANI</t>
        </is>
      </c>
    </row>
    <row r="320">
      <c r="A320" s="5" t="inlineStr">
        <is>
          <t>CCAJ-EA10/18/2023</t>
        </is>
      </c>
      <c r="B320" s="6" t="n">
        <v>44939.52163363426</v>
      </c>
      <c r="C320" s="5" t="inlineStr">
        <is>
          <t>1431 GRACIELA CASTILLO CATARI</t>
        </is>
      </c>
      <c r="D320" s="10" t="n"/>
      <c r="E320" s="8" t="n"/>
      <c r="F320" s="9" t="n">
        <v>6644.5</v>
      </c>
      <c r="I320" s="10" t="inlineStr">
        <is>
          <t>EFECTIVO</t>
        </is>
      </c>
      <c r="J320" s="8" t="inlineStr">
        <is>
          <t>596 VICENTE MENDOZA SIRPA</t>
        </is>
      </c>
    </row>
    <row r="321">
      <c r="A321" s="5" t="inlineStr">
        <is>
          <t>CCAJ-EA10/18/2023</t>
        </is>
      </c>
      <c r="B321" s="6" t="n">
        <v>44939.52163363426</v>
      </c>
      <c r="C321" s="5" t="inlineStr">
        <is>
          <t>1431 GRACIELA CASTILLO CATARI</t>
        </is>
      </c>
      <c r="D321" s="10" t="n"/>
      <c r="E321" s="8" t="n"/>
      <c r="F321" s="9" t="n">
        <v>9773.6</v>
      </c>
      <c r="I321" s="10" t="inlineStr">
        <is>
          <t>EFECTIVO</t>
        </is>
      </c>
      <c r="J321" s="5" t="inlineStr">
        <is>
          <t>716 JUAN CARLOS MAMANI ORTIZ</t>
        </is>
      </c>
    </row>
    <row r="322">
      <c r="A322" s="5" t="inlineStr">
        <is>
          <t>CCAJ-EA10/18/2023</t>
        </is>
      </c>
      <c r="B322" s="6" t="n">
        <v>44939.52163363426</v>
      </c>
      <c r="C322" s="5" t="inlineStr">
        <is>
          <t>1431 GRACIELA CASTILLO CATARI</t>
        </is>
      </c>
      <c r="D322" s="10" t="n"/>
      <c r="E322" s="8" t="n"/>
      <c r="F322" s="9" t="n">
        <v>394</v>
      </c>
      <c r="I322" s="10" t="inlineStr">
        <is>
          <t>EFECTIVO</t>
        </is>
      </c>
      <c r="J322" s="5" t="inlineStr">
        <is>
          <t>835 JAVIER DAVID VILLA MAMANI</t>
        </is>
      </c>
    </row>
    <row r="323">
      <c r="A323" s="5" t="inlineStr">
        <is>
          <t>CCAJ-EA10/18/2023</t>
        </is>
      </c>
      <c r="B323" s="6" t="n">
        <v>44939.52163363426</v>
      </c>
      <c r="C323" s="5" t="inlineStr">
        <is>
          <t>1431 GRACIELA CASTILLO CATARI</t>
        </is>
      </c>
      <c r="D323" s="10" t="n"/>
      <c r="E323" s="8" t="n"/>
      <c r="F323" s="9" t="n">
        <v>14746.3</v>
      </c>
      <c r="I323" s="10" t="inlineStr">
        <is>
          <t>EFECTIVO</t>
        </is>
      </c>
      <c r="J323" s="8" t="inlineStr">
        <is>
          <t>980 RUBEN QUISPE CHURA</t>
        </is>
      </c>
    </row>
    <row r="324">
      <c r="A324" s="5" t="inlineStr">
        <is>
          <t>CCAJ-EA10/18/2023</t>
        </is>
      </c>
      <c r="B324" s="6" t="n">
        <v>44939.52163363426</v>
      </c>
      <c r="C324" s="5" t="inlineStr">
        <is>
          <t>1431 GRACIELA CASTILLO CATARI</t>
        </is>
      </c>
      <c r="D324" s="10" t="n"/>
      <c r="E324" s="8" t="n"/>
      <c r="F324" s="9" t="n">
        <v>26169.4</v>
      </c>
      <c r="I324" s="10" t="inlineStr">
        <is>
          <t>EFECTIVO</t>
        </is>
      </c>
      <c r="J324" s="8" t="inlineStr">
        <is>
          <t>2307 RAMIRO POMA QUISPE</t>
        </is>
      </c>
    </row>
    <row r="325">
      <c r="A325" s="5" t="inlineStr">
        <is>
          <t>CCAJ-EA10/18/2023</t>
        </is>
      </c>
      <c r="B325" s="6" t="n">
        <v>44939.52163363426</v>
      </c>
      <c r="C325" s="5" t="inlineStr">
        <is>
          <t>1431 GRACIELA CASTILLO CATARI</t>
        </is>
      </c>
      <c r="D325" s="10" t="n"/>
      <c r="E325" s="8" t="n"/>
      <c r="F325" s="9" t="n">
        <v>4254.7</v>
      </c>
      <c r="I325" s="10" t="inlineStr">
        <is>
          <t>EFECTIVO</t>
        </is>
      </c>
      <c r="J325" s="5" t="inlineStr">
        <is>
          <t>3051 EFRAIN ARMANDO CHIPANA MARTINEZ</t>
        </is>
      </c>
    </row>
    <row r="326">
      <c r="A326" s="5" t="inlineStr">
        <is>
          <t>CCAJ-EA10/18/2023</t>
        </is>
      </c>
      <c r="B326" s="6" t="n">
        <v>44939.52163363426</v>
      </c>
      <c r="C326" s="5" t="inlineStr">
        <is>
          <t>1431 GRACIELA CASTILLO CATARI</t>
        </is>
      </c>
      <c r="D326" s="10" t="n"/>
      <c r="E326" s="8" t="n"/>
      <c r="F326" s="9" t="n">
        <v>12618.2</v>
      </c>
      <c r="I326" s="10" t="inlineStr">
        <is>
          <t>EFECTIVO</t>
        </is>
      </c>
      <c r="J326" s="8" t="inlineStr">
        <is>
          <t>2597 JOSE MAIDANA EA - T02</t>
        </is>
      </c>
    </row>
    <row r="327">
      <c r="A327" s="5" t="inlineStr">
        <is>
          <t>CCAJ-EA10/18/2023</t>
        </is>
      </c>
      <c r="B327" s="6" t="n">
        <v>44939.52163363426</v>
      </c>
      <c r="C327" s="5" t="inlineStr">
        <is>
          <t>1431 GRACIELA CASTILLO CATARI</t>
        </is>
      </c>
      <c r="D327" s="10" t="n"/>
      <c r="E327" s="8" t="n"/>
      <c r="F327" s="9" t="n">
        <v>12506.2</v>
      </c>
      <c r="I327" s="10" t="inlineStr">
        <is>
          <t>EFECTIVO</t>
        </is>
      </c>
      <c r="J327" s="8" t="inlineStr">
        <is>
          <t>2597 JOSE MAIDANA EA - T03</t>
        </is>
      </c>
    </row>
    <row r="328">
      <c r="A328" s="5" t="inlineStr">
        <is>
          <t>CCAJ-EA10/18/2023</t>
        </is>
      </c>
      <c r="B328" s="6" t="n">
        <v>44939.52163363426</v>
      </c>
      <c r="C328" s="5" t="inlineStr">
        <is>
          <t>1431 GRACIELA CASTILLO CATARI</t>
        </is>
      </c>
      <c r="D328" s="10" t="n"/>
      <c r="E328" s="8" t="n"/>
      <c r="F328" s="9" t="n">
        <v>14923.4</v>
      </c>
      <c r="I328" s="10" t="inlineStr">
        <is>
          <t>EFECTIVO</t>
        </is>
      </c>
      <c r="J328" s="8" t="inlineStr">
        <is>
          <t>2597 JOSE MAIDANA EA - T05</t>
        </is>
      </c>
    </row>
    <row r="329">
      <c r="A329" s="11" t="inlineStr">
        <is>
          <t>SAP</t>
        </is>
      </c>
      <c r="B329" s="3" t="n"/>
      <c r="C329" s="3" t="n"/>
      <c r="D329" s="7" t="n"/>
      <c r="E329" s="8" t="n"/>
      <c r="F329" s="37">
        <f>SUM(F317:G328)</f>
        <v/>
      </c>
      <c r="H329" s="9" t="n"/>
      <c r="I329" s="5" t="n"/>
      <c r="J329" s="8" t="n"/>
    </row>
    <row r="330" ht="15.75" customHeight="1">
      <c r="A330" s="13" t="inlineStr">
        <is>
          <t>FECHA</t>
        </is>
      </c>
      <c r="B330" s="13" t="inlineStr">
        <is>
          <t>CIERRE DE CAJA</t>
        </is>
      </c>
      <c r="C330" s="13" t="inlineStr">
        <is>
          <t>IMPORTE</t>
        </is>
      </c>
      <c r="D330" s="14" t="n">
        <v>112587123</v>
      </c>
      <c r="E330" s="8" t="n"/>
      <c r="H330" s="9" t="n"/>
      <c r="I330" s="5" t="n"/>
      <c r="J330" s="8" t="n"/>
    </row>
    <row r="331">
      <c r="A331" s="5" t="n"/>
      <c r="B331" s="6" t="n"/>
      <c r="C331" s="5" t="n"/>
      <c r="D331" s="7" t="n"/>
      <c r="E331" s="8" t="n"/>
      <c r="H331" s="9" t="n"/>
      <c r="I331" s="5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5" t="n"/>
      <c r="J332" s="8" t="n"/>
    </row>
    <row r="333">
      <c r="A333" s="5" t="inlineStr">
        <is>
          <t>CCAJ-EA10/19/2023</t>
        </is>
      </c>
      <c r="B333" s="6" t="n">
        <v>44939.74531479167</v>
      </c>
      <c r="C333" s="5" t="inlineStr">
        <is>
          <t>1431 GRACIELA CASTILLO CATARI</t>
        </is>
      </c>
      <c r="D333" s="7" t="n"/>
      <c r="E333" s="8" t="n"/>
      <c r="G333" s="9" t="n">
        <v>16096.8</v>
      </c>
      <c r="I333" s="10" t="inlineStr">
        <is>
          <t>CHEQUE</t>
        </is>
      </c>
      <c r="J333" s="8" t="inlineStr">
        <is>
          <t>841 JAEL ARRATIA - EL ALTO</t>
        </is>
      </c>
    </row>
    <row r="334">
      <c r="A334" s="5" t="inlineStr">
        <is>
          <t>CCAJ-EA10/19/2023</t>
        </is>
      </c>
      <c r="B334" s="6" t="n">
        <v>44939.74531479167</v>
      </c>
      <c r="C334" s="5" t="inlineStr">
        <is>
          <t>1431 GRACIELA CASTILLO CATARI</t>
        </is>
      </c>
      <c r="D334" s="7" t="n">
        <v>437997</v>
      </c>
      <c r="E334" s="8" t="inlineStr">
        <is>
          <t>BISA-100070022</t>
        </is>
      </c>
      <c r="H334" s="9" t="n">
        <v>50892.5</v>
      </c>
      <c r="I334" s="5" t="inlineStr">
        <is>
          <t>DEPÓSITO BANCARIO</t>
        </is>
      </c>
      <c r="J334" s="5" t="inlineStr">
        <is>
          <t>3622 JULIO CESAR PORTILLO HUARACHI</t>
        </is>
      </c>
    </row>
    <row r="335">
      <c r="A335" s="5" t="inlineStr">
        <is>
          <t>CCAJ-EA10/19/2023</t>
        </is>
      </c>
      <c r="B335" s="6" t="n">
        <v>44939.74531479167</v>
      </c>
      <c r="C335" s="5" t="inlineStr">
        <is>
          <t>1431 GRACIELA CASTILLO CATARI</t>
        </is>
      </c>
      <c r="D335" s="7" t="n">
        <v>438005</v>
      </c>
      <c r="E335" s="8" t="inlineStr">
        <is>
          <t>BISA-100070022</t>
        </is>
      </c>
      <c r="H335" s="9" t="n">
        <v>18640</v>
      </c>
      <c r="I335" s="5" t="inlineStr">
        <is>
          <t>DEPÓSITO BANCARIO</t>
        </is>
      </c>
      <c r="J335" s="5" t="inlineStr">
        <is>
          <t>1056 ALEX JESUS ZABALA TICONA</t>
        </is>
      </c>
    </row>
    <row r="336">
      <c r="A336" s="5" t="inlineStr">
        <is>
          <t>CCAJ-EA10/19/2023</t>
        </is>
      </c>
      <c r="B336" s="6" t="n">
        <v>44939.74531479167</v>
      </c>
      <c r="C336" s="5" t="inlineStr">
        <is>
          <t>1431 GRACIELA CASTILLO CATARI</t>
        </is>
      </c>
      <c r="D336" s="15" t="n">
        <v>45163194645</v>
      </c>
      <c r="E336" s="8" t="inlineStr">
        <is>
          <t>BISA-100070022</t>
        </is>
      </c>
      <c r="H336" s="9" t="n">
        <v>2328</v>
      </c>
      <c r="I336" s="5" t="inlineStr">
        <is>
          <t>DEPÓSITO BANCARIO</t>
        </is>
      </c>
      <c r="J336" s="8" t="inlineStr">
        <is>
          <t>841 JAEL ARRATIA - EL ALTO</t>
        </is>
      </c>
    </row>
    <row r="337">
      <c r="A337" s="5" t="inlineStr">
        <is>
          <t>CCAJ-EA10/19/2023</t>
        </is>
      </c>
      <c r="B337" s="6" t="n">
        <v>44939.74531479167</v>
      </c>
      <c r="C337" s="5" t="inlineStr">
        <is>
          <t>1431 GRACIELA CASTILLO CATARI</t>
        </is>
      </c>
      <c r="D337" s="7" t="n">
        <v>470762</v>
      </c>
      <c r="E337" s="8" t="inlineStr">
        <is>
          <t>BISA-100070022</t>
        </is>
      </c>
      <c r="H337" s="9" t="n">
        <v>60749.3</v>
      </c>
      <c r="I337" s="5" t="inlineStr">
        <is>
          <t>DEPÓSITO BANCARIO</t>
        </is>
      </c>
      <c r="J337" s="5" t="inlineStr">
        <is>
          <t>4764 CARLOS ERIK CASTRO HURTADO</t>
        </is>
      </c>
    </row>
    <row r="338">
      <c r="A338" s="5" t="inlineStr">
        <is>
          <t>CCAJ-EA10/19/2023</t>
        </is>
      </c>
      <c r="B338" s="6" t="n">
        <v>44939.74531479167</v>
      </c>
      <c r="C338" s="5" t="inlineStr">
        <is>
          <t>1431 GRACIELA CASTILLO CATARI</t>
        </is>
      </c>
      <c r="D338" s="7" t="n"/>
      <c r="E338" s="8" t="n"/>
      <c r="F338" s="9" t="n">
        <v>2138</v>
      </c>
      <c r="I338" s="10" t="inlineStr">
        <is>
          <t>EFECTIVO</t>
        </is>
      </c>
      <c r="J338" s="5" t="inlineStr">
        <is>
          <t>1056 ALEX JESUS ZABALA TICONA</t>
        </is>
      </c>
    </row>
    <row r="339">
      <c r="A339" s="5" t="inlineStr">
        <is>
          <t>CCAJ-EA10/19/2023</t>
        </is>
      </c>
      <c r="B339" s="6" t="n">
        <v>44939.74531479167</v>
      </c>
      <c r="C339" s="5" t="inlineStr">
        <is>
          <t>1431 GRACIELA CASTILLO CATARI</t>
        </is>
      </c>
      <c r="D339" s="7" t="n"/>
      <c r="E339" s="8" t="n"/>
      <c r="F339" s="9" t="n">
        <v>11195.2</v>
      </c>
      <c r="I339" s="10" t="inlineStr">
        <is>
          <t>EFECTIVO</t>
        </is>
      </c>
      <c r="J339" s="8" t="inlineStr">
        <is>
          <t>2597 JOSE MAIDANA EA - T04</t>
        </is>
      </c>
    </row>
    <row r="340">
      <c r="A340" s="5" t="inlineStr">
        <is>
          <t>CCAJ-EA10/19/2023</t>
        </is>
      </c>
      <c r="B340" s="6" t="n">
        <v>44939.74531479167</v>
      </c>
      <c r="C340" s="5" t="inlineStr">
        <is>
          <t>1431 GRACIELA CASTILLO CATARI</t>
        </is>
      </c>
      <c r="D340" s="7" t="n"/>
      <c r="E340" s="8" t="n"/>
      <c r="F340" s="9" t="n">
        <v>30391.7</v>
      </c>
      <c r="I340" s="10" t="inlineStr">
        <is>
          <t>EFECTIVO</t>
        </is>
      </c>
      <c r="J340" s="5" t="inlineStr">
        <is>
          <t>4764 CARLOS ERIK CASTRO HURTADO</t>
        </is>
      </c>
    </row>
    <row r="341">
      <c r="A341" s="11" t="inlineStr">
        <is>
          <t>SAP</t>
        </is>
      </c>
      <c r="B341" s="3" t="n"/>
      <c r="C341" s="3" t="n"/>
      <c r="D341" s="7" t="n"/>
      <c r="E341" s="8" t="n"/>
      <c r="F341" s="37">
        <f>SUM(F333:G340)</f>
        <v/>
      </c>
      <c r="H341" s="9" t="n"/>
      <c r="I341" s="5" t="n"/>
      <c r="J341" s="8" t="n"/>
    </row>
    <row r="342" ht="15.75" customHeight="1">
      <c r="A342" s="13" t="inlineStr">
        <is>
          <t>FECHA</t>
        </is>
      </c>
      <c r="B342" s="13" t="inlineStr">
        <is>
          <t>CIERRE DE CAJA</t>
        </is>
      </c>
      <c r="C342" s="13" t="inlineStr">
        <is>
          <t>IMPORTE</t>
        </is>
      </c>
      <c r="D342" s="14" t="n">
        <v>112603451</v>
      </c>
      <c r="E342" s="8" t="n"/>
      <c r="H342" s="9" t="n"/>
      <c r="I342" s="5" t="n"/>
      <c r="J342" s="8" t="n"/>
    </row>
    <row r="345">
      <c r="A345" s="1" t="inlineStr">
        <is>
          <t>Cierre Caja</t>
        </is>
      </c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3" t="inlineStr">
        <is>
          <t>Del 14/01/2022</t>
        </is>
      </c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98" t="inlineStr">
        <is>
          <t>Cierre Caja</t>
        </is>
      </c>
      <c r="B347" s="98" t="inlineStr">
        <is>
          <t>Fecha</t>
        </is>
      </c>
      <c r="C347" s="98" t="inlineStr">
        <is>
          <t>Cajero</t>
        </is>
      </c>
      <c r="D347" s="98" t="inlineStr">
        <is>
          <t>Nro Voucher</t>
        </is>
      </c>
      <c r="E347" s="98" t="inlineStr">
        <is>
          <t>Nro Cuenta</t>
        </is>
      </c>
      <c r="F347" s="98" t="inlineStr">
        <is>
          <t>Tipo Ingreso</t>
        </is>
      </c>
      <c r="G347" s="99" t="n"/>
      <c r="H347" s="100" t="n"/>
      <c r="I347" s="98" t="inlineStr">
        <is>
          <t>TIPO DE INGRESO</t>
        </is>
      </c>
      <c r="J347" s="98" t="inlineStr">
        <is>
          <t>Cobrador</t>
        </is>
      </c>
    </row>
    <row r="348">
      <c r="A348" s="101" t="n"/>
      <c r="B348" s="101" t="n"/>
      <c r="C348" s="101" t="n"/>
      <c r="D348" s="101" t="n"/>
      <c r="E348" s="101" t="n"/>
      <c r="F348" s="4" t="inlineStr">
        <is>
          <t>EFECTIVO</t>
        </is>
      </c>
      <c r="G348" s="4" t="inlineStr">
        <is>
          <t>CHEQUE</t>
        </is>
      </c>
      <c r="H348" s="4" t="inlineStr">
        <is>
          <t>TRANSFERENCIA</t>
        </is>
      </c>
      <c r="I348" s="101" t="n"/>
      <c r="J348" s="101" t="n"/>
    </row>
    <row r="349">
      <c r="A349" s="5" t="inlineStr">
        <is>
          <t>CCAJ-EA10/20/2023</t>
        </is>
      </c>
      <c r="B349" s="6" t="n">
        <v>44940.58952689815</v>
      </c>
      <c r="C349" s="5" t="inlineStr">
        <is>
          <t>1431 GRACIELA CASTILLO CATARI</t>
        </is>
      </c>
      <c r="D349" s="15" t="n">
        <v>51167316329</v>
      </c>
      <c r="E349" s="8" t="inlineStr">
        <is>
          <t>BISA-100070022</t>
        </is>
      </c>
      <c r="H349" s="9" t="n">
        <v>380</v>
      </c>
      <c r="I349" s="5" t="inlineStr">
        <is>
          <t>DEPÓSITO BANCARIO</t>
        </is>
      </c>
      <c r="J349" s="8" t="inlineStr">
        <is>
          <t>841 JAEL ARRATIA - EL ALTO</t>
        </is>
      </c>
    </row>
    <row r="350">
      <c r="A350" s="5" t="inlineStr">
        <is>
          <t>CCAJ-EA10/20/2023</t>
        </is>
      </c>
      <c r="B350" s="6" t="n">
        <v>44940.58952689815</v>
      </c>
      <c r="C350" s="5" t="inlineStr">
        <is>
          <t>1431 GRACIELA CASTILLO CATARI</t>
        </is>
      </c>
      <c r="D350" s="15" t="n">
        <v>45153104347</v>
      </c>
      <c r="E350" s="8" t="inlineStr">
        <is>
          <t>BISA-100070022</t>
        </is>
      </c>
      <c r="H350" s="9" t="n">
        <v>21421.92</v>
      </c>
      <c r="I350" s="5" t="inlineStr">
        <is>
          <t>DEPÓSITO BANCARIO</t>
        </is>
      </c>
      <c r="J350" s="8" t="inlineStr">
        <is>
          <t>841 JAEL ARRATIA - EL ALTO</t>
        </is>
      </c>
    </row>
    <row r="351">
      <c r="A351" s="5" t="inlineStr">
        <is>
          <t>CCAJ-EA10/20/2023</t>
        </is>
      </c>
      <c r="B351" s="6" t="n">
        <v>44940.58952689815</v>
      </c>
      <c r="C351" s="5" t="inlineStr">
        <is>
          <t>1431 GRACIELA CASTILLO CATARI</t>
        </is>
      </c>
      <c r="D351" s="15" t="n">
        <v>51317336343</v>
      </c>
      <c r="E351" s="8" t="inlineStr">
        <is>
          <t>BISA-100070022</t>
        </is>
      </c>
      <c r="H351" s="9" t="n">
        <v>2781.67</v>
      </c>
      <c r="I351" s="5" t="inlineStr">
        <is>
          <t>DEPÓSITO BANCARIO</t>
        </is>
      </c>
      <c r="J351" s="8" t="inlineStr">
        <is>
          <t>841 JAEL ARRATIA - EL ALTO</t>
        </is>
      </c>
    </row>
    <row r="352">
      <c r="A352" s="5" t="inlineStr">
        <is>
          <t>CCAJ-EA10/20/2023</t>
        </is>
      </c>
      <c r="B352" s="6" t="n">
        <v>44940.58952689815</v>
      </c>
      <c r="C352" s="5" t="inlineStr">
        <is>
          <t>1431 GRACIELA CASTILLO CATARI</t>
        </is>
      </c>
      <c r="D352" s="15" t="n">
        <v>45113259878</v>
      </c>
      <c r="E352" s="8" t="inlineStr">
        <is>
          <t>BISA-100070022</t>
        </is>
      </c>
      <c r="H352" s="9" t="n">
        <v>3600</v>
      </c>
      <c r="I352" s="5" t="inlineStr">
        <is>
          <t>DEPÓSITO BANCARIO</t>
        </is>
      </c>
      <c r="J352" s="8" t="inlineStr">
        <is>
          <t>841 JAEL ARRATIA - EL ALTO</t>
        </is>
      </c>
    </row>
    <row r="353">
      <c r="A353" s="5" t="inlineStr">
        <is>
          <t>CCAJ-EA10/20/2023</t>
        </is>
      </c>
      <c r="B353" s="6" t="n">
        <v>44940.58952689815</v>
      </c>
      <c r="C353" s="5" t="inlineStr">
        <is>
          <t>1431 GRACIELA CASTILLO CATARI</t>
        </is>
      </c>
      <c r="D353" s="7" t="n">
        <v>438168</v>
      </c>
      <c r="E353" s="8" t="inlineStr">
        <is>
          <t>BISA-100070022</t>
        </is>
      </c>
      <c r="H353" s="9" t="n">
        <v>9568</v>
      </c>
      <c r="I353" s="5" t="inlineStr">
        <is>
          <t>DEPÓSITO BANCARIO</t>
        </is>
      </c>
      <c r="J353" s="5" t="inlineStr">
        <is>
          <t>3622 JULIO CESAR PORTILLO HUARACHI</t>
        </is>
      </c>
    </row>
    <row r="354">
      <c r="A354" s="5" t="inlineStr">
        <is>
          <t>CCAJ-EA10/20/2023</t>
        </is>
      </c>
      <c r="B354" s="6" t="n">
        <v>44940.58952689815</v>
      </c>
      <c r="C354" s="5" t="inlineStr">
        <is>
          <t>1431 GRACIELA CASTILLO CATARI</t>
        </is>
      </c>
      <c r="D354" s="7" t="n">
        <v>438166</v>
      </c>
      <c r="E354" s="8" t="inlineStr">
        <is>
          <t>BISA-100070022</t>
        </is>
      </c>
      <c r="H354" s="9" t="n">
        <v>1762.4</v>
      </c>
      <c r="I354" s="5" t="inlineStr">
        <is>
          <t>DEPÓSITO BANCARIO</t>
        </is>
      </c>
      <c r="J354" s="5" t="inlineStr">
        <is>
          <t>1056 ALEX JESUS ZABALA TICONA</t>
        </is>
      </c>
    </row>
    <row r="355">
      <c r="A355" s="5" t="inlineStr">
        <is>
          <t>CCAJ-EA10/20/2023</t>
        </is>
      </c>
      <c r="B355" s="6" t="n">
        <v>44940.58952689815</v>
      </c>
      <c r="C355" s="5" t="inlineStr">
        <is>
          <t>1431 GRACIELA CASTILLO CATARI</t>
        </is>
      </c>
      <c r="D355" s="7" t="n">
        <v>438162</v>
      </c>
      <c r="E355" s="8" t="inlineStr">
        <is>
          <t>BISA-100070022</t>
        </is>
      </c>
      <c r="H355" s="9" t="n">
        <v>7039.4</v>
      </c>
      <c r="I355" s="5" t="inlineStr">
        <is>
          <t>DEPÓSITO BANCARIO</t>
        </is>
      </c>
      <c r="J355" s="5" t="inlineStr">
        <is>
          <t>1056 ALEX JESUS ZABALA TICONA</t>
        </is>
      </c>
    </row>
    <row r="356">
      <c r="A356" s="5" t="inlineStr">
        <is>
          <t>CCAJ-EA10/20/2023</t>
        </is>
      </c>
      <c r="B356" s="6" t="n">
        <v>44940.58952689815</v>
      </c>
      <c r="C356" s="5" t="inlineStr">
        <is>
          <t>1431 GRACIELA CASTILLO CATARI</t>
        </is>
      </c>
      <c r="D356" s="7" t="n">
        <v>438164</v>
      </c>
      <c r="E356" s="8" t="inlineStr">
        <is>
          <t>BISA-100070022</t>
        </is>
      </c>
      <c r="H356" s="9" t="n">
        <v>2500</v>
      </c>
      <c r="I356" s="5" t="inlineStr">
        <is>
          <t>DEPÓSITO BANCARIO</t>
        </is>
      </c>
      <c r="J356" s="5" t="inlineStr">
        <is>
          <t>4764 CARLOS ERIK CASTRO HURTADO</t>
        </is>
      </c>
    </row>
    <row r="357">
      <c r="A357" s="5" t="inlineStr">
        <is>
          <t>CCAJ-EA10/20/2023</t>
        </is>
      </c>
      <c r="B357" s="6" t="n">
        <v>44940.58952689815</v>
      </c>
      <c r="C357" s="5" t="inlineStr">
        <is>
          <t>1431 GRACIELA CASTILLO CATARI</t>
        </is>
      </c>
      <c r="D357" s="7" t="n"/>
      <c r="E357" s="8" t="n"/>
      <c r="F357" s="9" t="n">
        <v>10420.5</v>
      </c>
      <c r="I357" s="10" t="inlineStr">
        <is>
          <t>EFECTIVO</t>
        </is>
      </c>
      <c r="J357" s="8" t="inlineStr">
        <is>
          <t>191 ELIAS MENDOZA YUJRA</t>
        </is>
      </c>
    </row>
    <row r="358">
      <c r="A358" s="5" t="inlineStr">
        <is>
          <t>CCAJ-EA10/20/2023</t>
        </is>
      </c>
      <c r="B358" s="6" t="n">
        <v>44940.58952689815</v>
      </c>
      <c r="C358" s="5" t="inlineStr">
        <is>
          <t>1431 GRACIELA CASTILLO CATARI</t>
        </is>
      </c>
      <c r="D358" s="7" t="n"/>
      <c r="E358" s="8" t="n"/>
      <c r="F358" s="9" t="n">
        <v>11988.3</v>
      </c>
      <c r="I358" s="10" t="inlineStr">
        <is>
          <t>EFECTIVO</t>
        </is>
      </c>
      <c r="J358" s="5" t="inlineStr">
        <is>
          <t>375 VICTOR ERNESTO QUISPE TICONA</t>
        </is>
      </c>
    </row>
    <row r="359">
      <c r="A359" s="5" t="inlineStr">
        <is>
          <t>CCAJ-EA10/20/2023</t>
        </is>
      </c>
      <c r="B359" s="6" t="n">
        <v>44940.58952689815</v>
      </c>
      <c r="C359" s="5" t="inlineStr">
        <is>
          <t>1431 GRACIELA CASTILLO CATARI</t>
        </is>
      </c>
      <c r="D359" s="7" t="n"/>
      <c r="E359" s="8" t="n"/>
      <c r="F359" s="9" t="n">
        <v>11259</v>
      </c>
      <c r="I359" s="10" t="inlineStr">
        <is>
          <t>EFECTIVO</t>
        </is>
      </c>
      <c r="J359" s="8" t="inlineStr">
        <is>
          <t>480 WALTER AMARRO MAMANI</t>
        </is>
      </c>
    </row>
    <row r="360">
      <c r="A360" s="5" t="inlineStr">
        <is>
          <t>CCAJ-EA10/20/2023</t>
        </is>
      </c>
      <c r="B360" s="6" t="n">
        <v>44940.58952689815</v>
      </c>
      <c r="C360" s="5" t="inlineStr">
        <is>
          <t>1431 GRACIELA CASTILLO CATARI</t>
        </is>
      </c>
      <c r="D360" s="7" t="n"/>
      <c r="E360" s="8" t="n"/>
      <c r="F360" s="9" t="n">
        <v>10878.6</v>
      </c>
      <c r="I360" s="10" t="inlineStr">
        <is>
          <t>EFECTIVO</t>
        </is>
      </c>
      <c r="J360" s="8" t="inlineStr">
        <is>
          <t>596 VICENTE MENDOZA SIRPA</t>
        </is>
      </c>
    </row>
    <row r="361">
      <c r="A361" s="5" t="inlineStr">
        <is>
          <t>CCAJ-EA10/20/2023</t>
        </is>
      </c>
      <c r="B361" s="6" t="n">
        <v>44940.58952689815</v>
      </c>
      <c r="C361" s="5" t="inlineStr">
        <is>
          <t>1431 GRACIELA CASTILLO CATARI</t>
        </is>
      </c>
      <c r="D361" s="7" t="n"/>
      <c r="E361" s="8" t="n"/>
      <c r="F361" s="9" t="n">
        <v>15288.8</v>
      </c>
      <c r="I361" s="10" t="inlineStr">
        <is>
          <t>EFECTIVO</t>
        </is>
      </c>
      <c r="J361" s="5" t="inlineStr">
        <is>
          <t>716 JUAN CARLOS MAMANI ORTIZ</t>
        </is>
      </c>
    </row>
    <row r="362">
      <c r="A362" s="5" t="inlineStr">
        <is>
          <t>CCAJ-EA10/20/2023</t>
        </is>
      </c>
      <c r="B362" s="6" t="n">
        <v>44940.58952689815</v>
      </c>
      <c r="C362" s="5" t="inlineStr">
        <is>
          <t>1431 GRACIELA CASTILLO CATARI</t>
        </is>
      </c>
      <c r="D362" s="7" t="n"/>
      <c r="E362" s="8" t="n"/>
      <c r="F362" s="9" t="n">
        <v>10820.9</v>
      </c>
      <c r="I362" s="10" t="inlineStr">
        <is>
          <t>EFECTIVO</t>
        </is>
      </c>
      <c r="J362" s="8" t="inlineStr">
        <is>
          <t>980 RUBEN QUISPE CHURA</t>
        </is>
      </c>
    </row>
    <row r="363">
      <c r="A363" s="5" t="inlineStr">
        <is>
          <t>CCAJ-EA10/20/2023</t>
        </is>
      </c>
      <c r="B363" s="6" t="n">
        <v>44940.58952689815</v>
      </c>
      <c r="C363" s="5" t="inlineStr">
        <is>
          <t>1431 GRACIELA CASTILLO CATARI</t>
        </is>
      </c>
      <c r="D363" s="7" t="n"/>
      <c r="E363" s="8" t="n"/>
      <c r="F363" s="9" t="n">
        <v>33301.3</v>
      </c>
      <c r="I363" s="10" t="inlineStr">
        <is>
          <t>EFECTIVO</t>
        </is>
      </c>
      <c r="J363" s="8" t="inlineStr">
        <is>
          <t>2307 RAMIRO POMA QUISPE</t>
        </is>
      </c>
    </row>
    <row r="364">
      <c r="A364" s="5" t="inlineStr">
        <is>
          <t>CCAJ-EA10/20/2023</t>
        </is>
      </c>
      <c r="B364" s="6" t="n">
        <v>44940.58952689815</v>
      </c>
      <c r="C364" s="5" t="inlineStr">
        <is>
          <t>1431 GRACIELA CASTILLO CATARI</t>
        </is>
      </c>
      <c r="D364" s="7" t="n"/>
      <c r="E364" s="8" t="n"/>
      <c r="F364" s="9" t="n">
        <v>2695.7</v>
      </c>
      <c r="I364" s="10" t="inlineStr">
        <is>
          <t>EFECTIVO</t>
        </is>
      </c>
      <c r="J364" s="5" t="inlineStr">
        <is>
          <t>3051 EFRAIN ARMANDO CHIPANA MARTINEZ</t>
        </is>
      </c>
    </row>
    <row r="365">
      <c r="A365" s="5" t="inlineStr">
        <is>
          <t>CCAJ-EA10/20/2023</t>
        </is>
      </c>
      <c r="B365" s="6" t="n">
        <v>44940.58952689815</v>
      </c>
      <c r="C365" s="5" t="inlineStr">
        <is>
          <t>1431 GRACIELA CASTILLO CATARI</t>
        </is>
      </c>
      <c r="D365" s="7" t="n"/>
      <c r="E365" s="8" t="n"/>
      <c r="F365" s="9" t="n">
        <v>17772.3</v>
      </c>
      <c r="I365" s="10" t="inlineStr">
        <is>
          <t>EFECTIVO</t>
        </is>
      </c>
      <c r="J365" s="8" t="inlineStr">
        <is>
          <t>2597 JOSE MAIDANA EA - T01</t>
        </is>
      </c>
    </row>
    <row r="366">
      <c r="A366" s="5" t="inlineStr">
        <is>
          <t>CCAJ-EA10/20/2023</t>
        </is>
      </c>
      <c r="B366" s="6" t="n">
        <v>44940.58952689815</v>
      </c>
      <c r="C366" s="5" t="inlineStr">
        <is>
          <t>1431 GRACIELA CASTILLO CATARI</t>
        </is>
      </c>
      <c r="D366" s="7" t="n"/>
      <c r="E366" s="8" t="n"/>
      <c r="F366" s="9" t="n">
        <v>4046</v>
      </c>
      <c r="I366" s="10" t="inlineStr">
        <is>
          <t>EFECTIVO</t>
        </is>
      </c>
      <c r="J366" s="8" t="inlineStr">
        <is>
          <t>2597 JOSE MAIDANA EA - T02</t>
        </is>
      </c>
    </row>
    <row r="367">
      <c r="A367" s="5" t="inlineStr">
        <is>
          <t>CCAJ-EA10/20/2023</t>
        </is>
      </c>
      <c r="B367" s="6" t="n">
        <v>44940.58952689815</v>
      </c>
      <c r="C367" s="5" t="inlineStr">
        <is>
          <t>1431 GRACIELA CASTILLO CATARI</t>
        </is>
      </c>
      <c r="D367" s="7" t="n"/>
      <c r="E367" s="8" t="n"/>
      <c r="F367" s="9" t="n">
        <v>31605</v>
      </c>
      <c r="I367" s="10" t="inlineStr">
        <is>
          <t>EFECTIVO</t>
        </is>
      </c>
      <c r="J367" s="8" t="inlineStr">
        <is>
          <t>2597 JOSE MAIDANA EA - T03</t>
        </is>
      </c>
    </row>
    <row r="368">
      <c r="A368" s="11" t="inlineStr">
        <is>
          <t>SAP</t>
        </is>
      </c>
      <c r="B368" s="3" t="n"/>
      <c r="C368" s="3" t="n"/>
      <c r="D368" s="7" t="n"/>
      <c r="E368" s="8" t="n"/>
      <c r="F368" s="37">
        <f>SUM(F349:G367)</f>
        <v/>
      </c>
      <c r="H368" s="9" t="n"/>
      <c r="I368" s="5" t="n"/>
      <c r="J368" s="8" t="n"/>
    </row>
    <row r="369" ht="15.75" customHeight="1">
      <c r="A369" s="13" t="inlineStr">
        <is>
          <t>FECHA</t>
        </is>
      </c>
      <c r="B369" s="13" t="inlineStr">
        <is>
          <t>CIERRE DE CAJA</t>
        </is>
      </c>
      <c r="C369" s="13" t="inlineStr">
        <is>
          <t>IMPORTE</t>
        </is>
      </c>
      <c r="D369" s="14" t="n">
        <v>112603452</v>
      </c>
      <c r="E369" s="8" t="n"/>
      <c r="H369" s="9" t="n"/>
      <c r="I369" s="5" t="n"/>
      <c r="J369" s="8" t="n"/>
    </row>
    <row r="372">
      <c r="A372" s="1" t="inlineStr">
        <is>
          <t>Cierre Caja</t>
        </is>
      </c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3" t="inlineStr">
        <is>
          <t>Del 16/01/2022</t>
        </is>
      </c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98" t="inlineStr">
        <is>
          <t>Cierre Caja</t>
        </is>
      </c>
      <c r="B374" s="98" t="inlineStr">
        <is>
          <t>Fecha</t>
        </is>
      </c>
      <c r="C374" s="98" t="inlineStr">
        <is>
          <t>Cajero</t>
        </is>
      </c>
      <c r="D374" s="98" t="inlineStr">
        <is>
          <t>Nro Voucher</t>
        </is>
      </c>
      <c r="E374" s="98" t="inlineStr">
        <is>
          <t>Nro Cuenta</t>
        </is>
      </c>
      <c r="F374" s="98" t="inlineStr">
        <is>
          <t>Tipo Ingreso</t>
        </is>
      </c>
      <c r="G374" s="99" t="n"/>
      <c r="H374" s="100" t="n"/>
      <c r="I374" s="98" t="inlineStr">
        <is>
          <t>TIPO DE INGRESO</t>
        </is>
      </c>
      <c r="J374" s="98" t="inlineStr">
        <is>
          <t>Cobrador</t>
        </is>
      </c>
    </row>
    <row r="375">
      <c r="A375" s="101" t="n"/>
      <c r="B375" s="101" t="n"/>
      <c r="C375" s="101" t="n"/>
      <c r="D375" s="101" t="n"/>
      <c r="E375" s="101" t="n"/>
      <c r="F375" s="4" t="inlineStr">
        <is>
          <t>EFECTIVO</t>
        </is>
      </c>
      <c r="G375" s="4" t="inlineStr">
        <is>
          <t>CHEQUE</t>
        </is>
      </c>
      <c r="H375" s="4" t="inlineStr">
        <is>
          <t>TRANSFERENCIA</t>
        </is>
      </c>
      <c r="I375" s="101" t="n"/>
      <c r="J375" s="101" t="n"/>
    </row>
    <row r="376">
      <c r="A376" s="5" t="inlineStr">
        <is>
          <t>CCAJ-EA10/21/2023</t>
        </is>
      </c>
      <c r="B376" s="6" t="n">
        <v>44942.52711921297</v>
      </c>
      <c r="C376" s="5" t="inlineStr">
        <is>
          <t>1431 GRACIELA CASTILLO CATARI</t>
        </is>
      </c>
      <c r="D376" s="7" t="n"/>
      <c r="E376" s="8" t="n"/>
      <c r="F376" s="9" t="n">
        <v>8325.299999999999</v>
      </c>
      <c r="I376" s="10" t="inlineStr">
        <is>
          <t>EFECTIVO</t>
        </is>
      </c>
      <c r="J376" s="8" t="inlineStr">
        <is>
          <t>191 ELIAS MENDOZA YUJRA</t>
        </is>
      </c>
    </row>
    <row r="377">
      <c r="A377" s="5" t="inlineStr">
        <is>
          <t>CCAJ-EA10/21/2023</t>
        </is>
      </c>
      <c r="B377" s="6" t="n">
        <v>44942.52711921297</v>
      </c>
      <c r="C377" s="5" t="inlineStr">
        <is>
          <t>1431 GRACIELA CASTILLO CATARI</t>
        </is>
      </c>
      <c r="D377" s="7" t="n"/>
      <c r="E377" s="8" t="n"/>
      <c r="F377" s="9" t="n">
        <v>6078</v>
      </c>
      <c r="I377" s="10" t="inlineStr">
        <is>
          <t>EFECTIVO</t>
        </is>
      </c>
      <c r="J377" s="5" t="inlineStr">
        <is>
          <t>375 VICTOR ERNESTO QUISPE TICONA</t>
        </is>
      </c>
    </row>
    <row r="378">
      <c r="A378" s="5" t="inlineStr">
        <is>
          <t>CCAJ-EA10/21/2023</t>
        </is>
      </c>
      <c r="B378" s="6" t="n">
        <v>44942.52711921297</v>
      </c>
      <c r="C378" s="5" t="inlineStr">
        <is>
          <t>1431 GRACIELA CASTILLO CATARI</t>
        </is>
      </c>
      <c r="D378" s="7" t="n"/>
      <c r="E378" s="8" t="n"/>
      <c r="F378" s="9" t="n">
        <v>12599.8</v>
      </c>
      <c r="I378" s="10" t="inlineStr">
        <is>
          <t>EFECTIVO</t>
        </is>
      </c>
      <c r="J378" s="8" t="inlineStr">
        <is>
          <t>480 WALTER AMARRO MAMANI</t>
        </is>
      </c>
    </row>
    <row r="379">
      <c r="A379" s="5" t="inlineStr">
        <is>
          <t>CCAJ-EA10/21/2023</t>
        </is>
      </c>
      <c r="B379" s="6" t="n">
        <v>44942.52711921297</v>
      </c>
      <c r="C379" s="5" t="inlineStr">
        <is>
          <t>1431 GRACIELA CASTILLO CATARI</t>
        </is>
      </c>
      <c r="D379" s="7" t="n"/>
      <c r="E379" s="8" t="n"/>
      <c r="F379" s="9" t="n">
        <v>3591</v>
      </c>
      <c r="I379" s="10" t="inlineStr">
        <is>
          <t>EFECTIVO</t>
        </is>
      </c>
      <c r="J379" s="8" t="inlineStr">
        <is>
          <t>596 VICENTE MENDOZA SIRPA</t>
        </is>
      </c>
    </row>
    <row r="380">
      <c r="A380" s="5" t="inlineStr">
        <is>
          <t>CCAJ-EA10/21/2023</t>
        </is>
      </c>
      <c r="B380" s="6" t="n">
        <v>44942.52711921297</v>
      </c>
      <c r="C380" s="5" t="inlineStr">
        <is>
          <t>1431 GRACIELA CASTILLO CATARI</t>
        </is>
      </c>
      <c r="D380" s="7" t="n"/>
      <c r="E380" s="8" t="n"/>
      <c r="F380" s="9" t="n">
        <v>14806.8</v>
      </c>
      <c r="I380" s="10" t="inlineStr">
        <is>
          <t>EFECTIVO</t>
        </is>
      </c>
      <c r="J380" s="5" t="inlineStr">
        <is>
          <t>716 JUAN CARLOS MAMANI ORTIZ</t>
        </is>
      </c>
    </row>
    <row r="381">
      <c r="A381" s="5" t="inlineStr">
        <is>
          <t>CCAJ-EA10/21/2023</t>
        </is>
      </c>
      <c r="B381" s="6" t="n">
        <v>44942.52711921297</v>
      </c>
      <c r="C381" s="5" t="inlineStr">
        <is>
          <t>1431 GRACIELA CASTILLO CATARI</t>
        </is>
      </c>
      <c r="D381" s="7" t="n"/>
      <c r="E381" s="8" t="n"/>
      <c r="F381" s="9" t="n">
        <v>14140</v>
      </c>
      <c r="I381" s="10" t="inlineStr">
        <is>
          <t>EFECTIVO</t>
        </is>
      </c>
      <c r="J381" s="8" t="inlineStr">
        <is>
          <t>980 RUBEN QUISPE CHURA</t>
        </is>
      </c>
    </row>
    <row r="382">
      <c r="A382" s="5" t="inlineStr">
        <is>
          <t>CCAJ-EA10/21/2023</t>
        </is>
      </c>
      <c r="B382" s="6" t="n">
        <v>44942.52711921297</v>
      </c>
      <c r="C382" s="5" t="inlineStr">
        <is>
          <t>1431 GRACIELA CASTILLO CATARI</t>
        </is>
      </c>
      <c r="D382" s="7" t="n"/>
      <c r="E382" s="8" t="n"/>
      <c r="F382" s="9" t="n">
        <v>10440.9</v>
      </c>
      <c r="I382" s="10" t="inlineStr">
        <is>
          <t>EFECTIVO</t>
        </is>
      </c>
      <c r="J382" s="8" t="inlineStr">
        <is>
          <t>2307 RAMIRO POMA QUISPE</t>
        </is>
      </c>
    </row>
    <row r="383">
      <c r="A383" s="5" t="inlineStr">
        <is>
          <t>CCAJ-EA10/21/2023</t>
        </is>
      </c>
      <c r="B383" s="6" t="n">
        <v>44942.52711921297</v>
      </c>
      <c r="C383" s="5" t="inlineStr">
        <is>
          <t>1431 GRACIELA CASTILLO CATARI</t>
        </is>
      </c>
      <c r="D383" s="7" t="n"/>
      <c r="E383" s="8" t="n"/>
      <c r="F383" s="9" t="n">
        <v>8632</v>
      </c>
      <c r="I383" s="10" t="inlineStr">
        <is>
          <t>EFECTIVO</t>
        </is>
      </c>
      <c r="J383" s="8" t="inlineStr">
        <is>
          <t>2597 JOSE MAIDANA EA - T01</t>
        </is>
      </c>
    </row>
    <row r="384">
      <c r="A384" s="5" t="inlineStr">
        <is>
          <t>CCAJ-EA10/21/2023</t>
        </is>
      </c>
      <c r="B384" s="6" t="n">
        <v>44942.52711921297</v>
      </c>
      <c r="C384" s="5" t="inlineStr">
        <is>
          <t>1431 GRACIELA CASTILLO CATARI</t>
        </is>
      </c>
      <c r="D384" s="7" t="n"/>
      <c r="E384" s="8" t="n"/>
      <c r="F384" s="9" t="n">
        <v>1655.4</v>
      </c>
      <c r="I384" s="10" t="inlineStr">
        <is>
          <t>EFECTIVO</t>
        </is>
      </c>
      <c r="J384" s="8" t="inlineStr">
        <is>
          <t>2597 JOSE MAIDANA EA - T03</t>
        </is>
      </c>
    </row>
    <row r="385">
      <c r="A385" s="5" t="inlineStr">
        <is>
          <t>CCAJ-EA10/21/2023</t>
        </is>
      </c>
      <c r="B385" s="6" t="n">
        <v>44942.52711921297</v>
      </c>
      <c r="C385" s="5" t="inlineStr">
        <is>
          <t>1431 GRACIELA CASTILLO CATARI</t>
        </is>
      </c>
      <c r="D385" s="7" t="n"/>
      <c r="E385" s="8" t="n"/>
      <c r="F385" s="9" t="n">
        <v>7086.4</v>
      </c>
      <c r="I385" s="10" t="inlineStr">
        <is>
          <t>EFECTIVO</t>
        </is>
      </c>
      <c r="J385" s="8" t="inlineStr">
        <is>
          <t>2597 JOSE MAIDANA EA - T04</t>
        </is>
      </c>
    </row>
    <row r="386">
      <c r="A386" s="5" t="inlineStr">
        <is>
          <t>CCAJ-EA10/21/2023</t>
        </is>
      </c>
      <c r="B386" s="6" t="n">
        <v>44942.52711921297</v>
      </c>
      <c r="C386" s="5" t="inlineStr">
        <is>
          <t>1431 GRACIELA CASTILLO CATARI</t>
        </is>
      </c>
      <c r="D386" s="7" t="n"/>
      <c r="E386" s="8" t="n"/>
      <c r="F386" s="9" t="n">
        <v>17000.3</v>
      </c>
      <c r="I386" s="10" t="inlineStr">
        <is>
          <t>EFECTIVO</t>
        </is>
      </c>
      <c r="J386" s="8" t="inlineStr">
        <is>
          <t>2597 JOSE MAIDANA EA - T05</t>
        </is>
      </c>
    </row>
    <row r="387">
      <c r="A387" s="11" t="inlineStr">
        <is>
          <t>SAP</t>
        </is>
      </c>
      <c r="B387" s="3" t="n"/>
      <c r="C387" s="3" t="n"/>
      <c r="D387" s="7" t="n"/>
      <c r="E387" s="8" t="n"/>
      <c r="F387" s="37">
        <f>SUM(F376:G386)</f>
        <v/>
      </c>
      <c r="H387" s="9" t="n"/>
      <c r="I387" s="10" t="n"/>
      <c r="J387" s="5" t="n"/>
    </row>
    <row r="388" ht="15.75" customHeight="1">
      <c r="A388" s="13" t="inlineStr">
        <is>
          <t>FECHA</t>
        </is>
      </c>
      <c r="B388" s="13" t="inlineStr">
        <is>
          <t>CIERRE DE CAJA</t>
        </is>
      </c>
      <c r="C388" s="13" t="inlineStr">
        <is>
          <t>IMPORTE</t>
        </is>
      </c>
      <c r="D388" s="14" t="n">
        <v>112603454</v>
      </c>
      <c r="E388" s="8" t="n"/>
      <c r="H388" s="9" t="n"/>
      <c r="I388" s="10" t="n"/>
      <c r="J388" s="5" t="n"/>
    </row>
    <row r="389">
      <c r="A389" s="5" t="n"/>
      <c r="B389" s="6" t="n"/>
      <c r="C389" s="5" t="n"/>
      <c r="D389" s="7" t="n"/>
      <c r="E389" s="8" t="n"/>
      <c r="H389" s="9" t="n"/>
      <c r="I389" s="10" t="n"/>
      <c r="J389" s="5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CCAJ-EA10/22/2023</t>
        </is>
      </c>
      <c r="B391" s="6" t="n">
        <v>44942.84067319444</v>
      </c>
      <c r="C391" s="5" t="inlineStr">
        <is>
          <t>1431 GRACIELA CASTILLO CATARI</t>
        </is>
      </c>
      <c r="D391" s="7" t="n">
        <v>3088691806</v>
      </c>
      <c r="E391" s="5" t="inlineStr">
        <is>
          <t>BANCO UNION-10000020161539</t>
        </is>
      </c>
      <c r="H391" s="9" t="n">
        <v>3716.2</v>
      </c>
      <c r="I391" s="5" t="inlineStr">
        <is>
          <t>DEPÓSITO BANCARIO</t>
        </is>
      </c>
      <c r="J391" s="8" t="inlineStr">
        <is>
          <t>841 JAEL ARRATIA - EL ALTO</t>
        </is>
      </c>
    </row>
    <row r="392">
      <c r="A392" s="5" t="inlineStr">
        <is>
          <t>CCAJ-EA10/22/2023</t>
        </is>
      </c>
      <c r="B392" s="6" t="n">
        <v>44942.84067319444</v>
      </c>
      <c r="C392" s="5" t="inlineStr">
        <is>
          <t>1431 GRACIELA CASTILLO CATARI</t>
        </is>
      </c>
      <c r="D392" s="15" t="n">
        <v>30886945181</v>
      </c>
      <c r="E392" s="5" t="inlineStr">
        <is>
          <t>BANCO UNION-10000020161539</t>
        </is>
      </c>
      <c r="H392" s="9" t="n">
        <v>4875.23</v>
      </c>
      <c r="I392" s="5" t="inlineStr">
        <is>
          <t>DEPÓSITO BANCARIO</t>
        </is>
      </c>
      <c r="J392" s="8" t="inlineStr">
        <is>
          <t>841 JAEL ARRATIA - EL ALTO</t>
        </is>
      </c>
    </row>
    <row r="393">
      <c r="A393" s="5" t="inlineStr">
        <is>
          <t>CCAJ-EA10/22/2023</t>
        </is>
      </c>
      <c r="B393" s="6" t="n">
        <v>44942.84067319444</v>
      </c>
      <c r="C393" s="5" t="inlineStr">
        <is>
          <t>1431 GRACIELA CASTILLO CATARI</t>
        </is>
      </c>
      <c r="D393" s="7" t="n">
        <v>580143</v>
      </c>
      <c r="E393" s="8" t="inlineStr">
        <is>
          <t>BISA-100070022</t>
        </is>
      </c>
      <c r="H393" s="9" t="n">
        <v>31813.3</v>
      </c>
      <c r="I393" s="5" t="inlineStr">
        <is>
          <t>DEPÓSITO BANCARIO</t>
        </is>
      </c>
      <c r="J393" s="5" t="inlineStr">
        <is>
          <t>4764 CARLOS ERIK CASTRO HURTADO</t>
        </is>
      </c>
    </row>
    <row r="394">
      <c r="A394" s="5" t="inlineStr">
        <is>
          <t>CCAJ-EA10/22/2023</t>
        </is>
      </c>
      <c r="B394" s="6" t="n">
        <v>44942.84067319444</v>
      </c>
      <c r="C394" s="5" t="inlineStr">
        <is>
          <t>1431 GRACIELA CASTILLO CATARI</t>
        </is>
      </c>
      <c r="D394" s="15" t="n">
        <v>30886945182</v>
      </c>
      <c r="E394" s="5" t="inlineStr">
        <is>
          <t>BANCO UNION-10000020161539</t>
        </is>
      </c>
      <c r="H394" s="9" t="n">
        <v>13064.77</v>
      </c>
      <c r="I394" s="5" t="inlineStr">
        <is>
          <t>DEPÓSITO BANCARIO</t>
        </is>
      </c>
      <c r="J394" s="8" t="inlineStr">
        <is>
          <t>841 JAEL ARRATIA - EL ALTO</t>
        </is>
      </c>
    </row>
    <row r="395">
      <c r="A395" s="5" t="inlineStr">
        <is>
          <t>CCAJ-EA10/22/2023</t>
        </is>
      </c>
      <c r="B395" s="6" t="n">
        <v>44942.84067319444</v>
      </c>
      <c r="C395" s="5" t="inlineStr">
        <is>
          <t>1431 GRACIELA CASTILLO CATARI</t>
        </is>
      </c>
      <c r="D395" s="7" t="n">
        <v>580144</v>
      </c>
      <c r="E395" s="8" t="inlineStr">
        <is>
          <t>BISA-100070022</t>
        </is>
      </c>
      <c r="H395" s="9" t="n">
        <v>500</v>
      </c>
      <c r="I395" s="5" t="inlineStr">
        <is>
          <t>DEPÓSITO BANCARIO</t>
        </is>
      </c>
      <c r="J395" s="5" t="inlineStr">
        <is>
          <t>1056 ALEX JESUS ZABALA TICONA</t>
        </is>
      </c>
    </row>
    <row r="396">
      <c r="A396" s="5" t="inlineStr">
        <is>
          <t>CCAJ-EA10/22/2023</t>
        </is>
      </c>
      <c r="B396" s="6" t="n">
        <v>44942.84067319444</v>
      </c>
      <c r="C396" s="5" t="inlineStr">
        <is>
          <t>1431 GRACIELA CASTILLO CATARI</t>
        </is>
      </c>
      <c r="D396" s="15" t="n">
        <v>51167319457</v>
      </c>
      <c r="E396" s="8" t="inlineStr">
        <is>
          <t>BISA-100070022</t>
        </is>
      </c>
      <c r="H396" s="9" t="n">
        <v>2931.72</v>
      </c>
      <c r="I396" s="5" t="inlineStr">
        <is>
          <t>DEPÓSITO BANCARIO</t>
        </is>
      </c>
      <c r="J396" s="8" t="inlineStr">
        <is>
          <t>841 JAEL ARRATIA - EL ALTO</t>
        </is>
      </c>
    </row>
    <row r="397">
      <c r="A397" s="5" t="inlineStr">
        <is>
          <t>CCAJ-EA10/22/2023</t>
        </is>
      </c>
      <c r="B397" s="6" t="n">
        <v>44942.84067319444</v>
      </c>
      <c r="C397" s="5" t="inlineStr">
        <is>
          <t>1431 GRACIELA CASTILLO CATARI</t>
        </is>
      </c>
      <c r="D397" s="7" t="n"/>
      <c r="E397" s="8" t="n"/>
      <c r="F397" s="9" t="n">
        <v>8594.200000000001</v>
      </c>
      <c r="I397" s="10" t="inlineStr">
        <is>
          <t>EFECTIVO</t>
        </is>
      </c>
      <c r="J397" s="5" t="inlineStr">
        <is>
          <t>3622 JULIO CESAR PORTILLO HUARACHI</t>
        </is>
      </c>
    </row>
    <row r="398">
      <c r="A398" s="5" t="inlineStr">
        <is>
          <t>CCAJ-EA10/22/2023</t>
        </is>
      </c>
      <c r="B398" s="6" t="n">
        <v>44942.84067319444</v>
      </c>
      <c r="C398" s="5" t="inlineStr">
        <is>
          <t>1431 GRACIELA CASTILLO CATARI</t>
        </is>
      </c>
      <c r="D398" s="7" t="n"/>
      <c r="E398" s="8" t="n"/>
      <c r="F398" s="9" t="n">
        <v>12382.8</v>
      </c>
      <c r="I398" s="10" t="inlineStr">
        <is>
          <t>EFECTIVO</t>
        </is>
      </c>
      <c r="J398" s="5" t="inlineStr">
        <is>
          <t>1056 ALEX JESUS ZABALA TICONA</t>
        </is>
      </c>
    </row>
    <row r="399">
      <c r="A399" s="5" t="inlineStr">
        <is>
          <t>CCAJ-EA10/22/2023</t>
        </is>
      </c>
      <c r="B399" s="6" t="n">
        <v>44942.84067319444</v>
      </c>
      <c r="C399" s="5" t="inlineStr">
        <is>
          <t>1431 GRACIELA CASTILLO CATARI</t>
        </is>
      </c>
      <c r="D399" s="7" t="n"/>
      <c r="E399" s="8" t="n"/>
      <c r="F399" s="9" t="n">
        <v>11842.3</v>
      </c>
      <c r="I399" s="10" t="inlineStr">
        <is>
          <t>EFECTIVO</t>
        </is>
      </c>
      <c r="J399" s="8" t="inlineStr">
        <is>
          <t>2597 JOSE MAIDANA EA - T01</t>
        </is>
      </c>
    </row>
    <row r="400">
      <c r="A400" s="5" t="inlineStr">
        <is>
          <t>CCAJ-EA10/22/2023</t>
        </is>
      </c>
      <c r="B400" s="6" t="n">
        <v>44942.84067319444</v>
      </c>
      <c r="C400" s="5" t="inlineStr">
        <is>
          <t>1431 GRACIELA CASTILLO CATARI</t>
        </is>
      </c>
      <c r="D400" s="7" t="n"/>
      <c r="E400" s="8" t="n"/>
      <c r="F400" s="9" t="n">
        <v>4457.6</v>
      </c>
      <c r="I400" s="10" t="inlineStr">
        <is>
          <t>EFECTIVO</t>
        </is>
      </c>
      <c r="J400" s="8" t="inlineStr">
        <is>
          <t>2597 JOSE MAIDANA EA - T03</t>
        </is>
      </c>
    </row>
    <row r="401">
      <c r="A401" s="5" t="inlineStr">
        <is>
          <t>CCAJ-EA10/22/2023</t>
        </is>
      </c>
      <c r="B401" s="6" t="n">
        <v>44942.84067319444</v>
      </c>
      <c r="C401" s="5" t="inlineStr">
        <is>
          <t>1431 GRACIELA CASTILLO CATARI</t>
        </is>
      </c>
      <c r="D401" s="7" t="n"/>
      <c r="E401" s="8" t="n"/>
      <c r="F401" s="9" t="n">
        <v>7834.5</v>
      </c>
      <c r="I401" s="10" t="inlineStr">
        <is>
          <t>EFECTIVO</t>
        </is>
      </c>
      <c r="J401" s="8" t="inlineStr">
        <is>
          <t>2597 JOSE MAIDANA EA - T04</t>
        </is>
      </c>
    </row>
    <row r="402">
      <c r="A402" s="5" t="inlineStr">
        <is>
          <t>CCAJ-EA10/22/2023</t>
        </is>
      </c>
      <c r="B402" s="6" t="n">
        <v>44942.84067319444</v>
      </c>
      <c r="C402" s="5" t="inlineStr">
        <is>
          <t>1431 GRACIELA CASTILLO CATARI</t>
        </is>
      </c>
      <c r="D402" s="7" t="n"/>
      <c r="E402" s="8" t="n"/>
      <c r="F402" s="9" t="n">
        <v>10386.4</v>
      </c>
      <c r="I402" s="10" t="inlineStr">
        <is>
          <t>EFECTIVO</t>
        </is>
      </c>
      <c r="J402" s="8" t="inlineStr">
        <is>
          <t>2597 JOSE MAIDANA EA - T05</t>
        </is>
      </c>
    </row>
    <row r="403">
      <c r="A403" s="11" t="inlineStr">
        <is>
          <t>SAP</t>
        </is>
      </c>
      <c r="B403" s="3" t="n"/>
      <c r="C403" s="3" t="n"/>
      <c r="D403" s="7" t="n"/>
      <c r="E403" s="8" t="n"/>
      <c r="F403" s="37">
        <f>SUM(F391:G402)</f>
        <v/>
      </c>
      <c r="H403" s="9" t="n"/>
      <c r="I403" s="10" t="n"/>
      <c r="J403" s="5" t="n"/>
    </row>
    <row r="404" ht="15.75" customHeight="1">
      <c r="A404" s="13" t="inlineStr">
        <is>
          <t>FECHA</t>
        </is>
      </c>
      <c r="B404" s="13" t="inlineStr">
        <is>
          <t>CIERRE DE CAJA</t>
        </is>
      </c>
      <c r="C404" s="13" t="inlineStr">
        <is>
          <t>IMPORTE</t>
        </is>
      </c>
      <c r="D404" s="14" t="n">
        <v>112610025</v>
      </c>
      <c r="E404" s="8" t="n"/>
      <c r="H404" s="9" t="n"/>
      <c r="I404" s="10" t="n"/>
      <c r="J404" s="5" t="n"/>
    </row>
    <row r="407">
      <c r="A407" s="1" t="inlineStr">
        <is>
          <t>Cierre Caja</t>
        </is>
      </c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3" t="inlineStr">
        <is>
          <t>Del 17/01/2022</t>
        </is>
      </c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98" t="inlineStr">
        <is>
          <t>Cierre Caja</t>
        </is>
      </c>
      <c r="B409" s="98" t="inlineStr">
        <is>
          <t>Fecha</t>
        </is>
      </c>
      <c r="C409" s="98" t="inlineStr">
        <is>
          <t>Cajero</t>
        </is>
      </c>
      <c r="D409" s="98" t="inlineStr">
        <is>
          <t>Nro Voucher</t>
        </is>
      </c>
      <c r="E409" s="98" t="inlineStr">
        <is>
          <t>Nro Cuenta</t>
        </is>
      </c>
      <c r="F409" s="98" t="inlineStr">
        <is>
          <t>Tipo Ingreso</t>
        </is>
      </c>
      <c r="G409" s="99" t="n"/>
      <c r="H409" s="100" t="n"/>
      <c r="I409" s="98" t="inlineStr">
        <is>
          <t>TIPO DE INGRESO</t>
        </is>
      </c>
      <c r="J409" s="98" t="inlineStr">
        <is>
          <t>Cobrador</t>
        </is>
      </c>
    </row>
    <row r="410">
      <c r="A410" s="101" t="n"/>
      <c r="B410" s="101" t="n"/>
      <c r="C410" s="101" t="n"/>
      <c r="D410" s="101" t="n"/>
      <c r="E410" s="101" t="n"/>
      <c r="F410" s="4" t="inlineStr">
        <is>
          <t>EFECTIVO</t>
        </is>
      </c>
      <c r="G410" s="4" t="inlineStr">
        <is>
          <t>CHEQUE</t>
        </is>
      </c>
      <c r="H410" s="4" t="inlineStr">
        <is>
          <t>TRANSFERENCIA</t>
        </is>
      </c>
      <c r="I410" s="101" t="n"/>
      <c r="J410" s="101" t="n"/>
    </row>
    <row r="411">
      <c r="A411" s="5" t="inlineStr">
        <is>
          <t>CCAJ-EA10/23/2023</t>
        </is>
      </c>
      <c r="B411" s="6" t="n">
        <v>44943.4959656713</v>
      </c>
      <c r="C411" s="5" t="inlineStr">
        <is>
          <t>1431 GRACIELA CASTILLO CATARI</t>
        </is>
      </c>
      <c r="D411" s="10" t="n"/>
      <c r="E411" s="8" t="n"/>
      <c r="F411" s="9" t="n">
        <v>10940.8</v>
      </c>
      <c r="I411" s="10" t="inlineStr">
        <is>
          <t>EFECTIVO</t>
        </is>
      </c>
      <c r="J411" s="8" t="inlineStr">
        <is>
          <t>191 ELIAS MENDOZA YUJRA</t>
        </is>
      </c>
    </row>
    <row r="412">
      <c r="A412" s="5" t="inlineStr">
        <is>
          <t>CCAJ-EA10/23/2023</t>
        </is>
      </c>
      <c r="B412" s="6" t="n">
        <v>44943.4959656713</v>
      </c>
      <c r="C412" s="5" t="inlineStr">
        <is>
          <t>1431 GRACIELA CASTILLO CATARI</t>
        </is>
      </c>
      <c r="D412" s="10" t="n"/>
      <c r="E412" s="8" t="n"/>
      <c r="F412" s="9" t="n">
        <v>11977.6</v>
      </c>
      <c r="I412" s="10" t="inlineStr">
        <is>
          <t>EFECTIVO</t>
        </is>
      </c>
      <c r="J412" s="5" t="inlineStr">
        <is>
          <t>375 VICTOR ERNESTO QUISPE TICONA</t>
        </is>
      </c>
    </row>
    <row r="413">
      <c r="A413" s="5" t="inlineStr">
        <is>
          <t>CCAJ-EA10/23/2023</t>
        </is>
      </c>
      <c r="B413" s="6" t="n">
        <v>44943.4959656713</v>
      </c>
      <c r="C413" s="5" t="inlineStr">
        <is>
          <t>1431 GRACIELA CASTILLO CATARI</t>
        </is>
      </c>
      <c r="D413" s="10" t="n"/>
      <c r="E413" s="8" t="n"/>
      <c r="F413" s="9" t="n">
        <v>11309.8</v>
      </c>
      <c r="I413" s="10" t="inlineStr">
        <is>
          <t>EFECTIVO</t>
        </is>
      </c>
      <c r="J413" s="8" t="inlineStr">
        <is>
          <t>480 WALTER AMARRO MAMANI</t>
        </is>
      </c>
    </row>
    <row r="414">
      <c r="A414" s="5" t="inlineStr">
        <is>
          <t>CCAJ-EA10/23/2023</t>
        </is>
      </c>
      <c r="B414" s="6" t="n">
        <v>44943.4959656713</v>
      </c>
      <c r="C414" s="5" t="inlineStr">
        <is>
          <t>1431 GRACIELA CASTILLO CATARI</t>
        </is>
      </c>
      <c r="D414" s="10" t="n"/>
      <c r="E414" s="8" t="n"/>
      <c r="F414" s="9" t="n">
        <v>8068.3</v>
      </c>
      <c r="I414" s="10" t="inlineStr">
        <is>
          <t>EFECTIVO</t>
        </is>
      </c>
      <c r="J414" s="8" t="inlineStr">
        <is>
          <t>596 VICENTE MENDOZA SIRPA</t>
        </is>
      </c>
    </row>
    <row r="415">
      <c r="A415" s="5" t="inlineStr">
        <is>
          <t>CCAJ-EA10/23/2023</t>
        </is>
      </c>
      <c r="B415" s="6" t="n">
        <v>44943.4959656713</v>
      </c>
      <c r="C415" s="5" t="inlineStr">
        <is>
          <t>1431 GRACIELA CASTILLO CATARI</t>
        </is>
      </c>
      <c r="D415" s="10" t="n"/>
      <c r="E415" s="8" t="n"/>
      <c r="F415" s="9" t="n">
        <v>10473.3</v>
      </c>
      <c r="I415" s="10" t="inlineStr">
        <is>
          <t>EFECTIVO</t>
        </is>
      </c>
      <c r="J415" s="5" t="inlineStr">
        <is>
          <t>716 JUAN CARLOS MAMANI ORTIZ</t>
        </is>
      </c>
    </row>
    <row r="416">
      <c r="A416" s="5" t="inlineStr">
        <is>
          <t>CCAJ-EA10/23/2023</t>
        </is>
      </c>
      <c r="B416" s="6" t="n">
        <v>44943.4959656713</v>
      </c>
      <c r="C416" s="5" t="inlineStr">
        <is>
          <t>1431 GRACIELA CASTILLO CATARI</t>
        </is>
      </c>
      <c r="D416" s="10" t="n"/>
      <c r="E416" s="8" t="n"/>
      <c r="F416" s="9" t="n">
        <v>10871.4</v>
      </c>
      <c r="I416" s="10" t="inlineStr">
        <is>
          <t>EFECTIVO</t>
        </is>
      </c>
      <c r="J416" s="8" t="inlineStr">
        <is>
          <t>980 RUBEN QUISPE CHURA</t>
        </is>
      </c>
    </row>
    <row r="417">
      <c r="A417" s="5" t="inlineStr">
        <is>
          <t>CCAJ-EA10/23/2023</t>
        </is>
      </c>
      <c r="B417" s="6" t="n">
        <v>44943.4959656713</v>
      </c>
      <c r="C417" s="5" t="inlineStr">
        <is>
          <t>1431 GRACIELA CASTILLO CATARI</t>
        </is>
      </c>
      <c r="D417" s="10" t="n"/>
      <c r="E417" s="8" t="n"/>
      <c r="F417" s="9" t="n">
        <v>16957.2</v>
      </c>
      <c r="I417" s="10" t="inlineStr">
        <is>
          <t>EFECTIVO</t>
        </is>
      </c>
      <c r="J417" s="8" t="inlineStr">
        <is>
          <t>2307 RAMIRO POMA QUISPE</t>
        </is>
      </c>
    </row>
    <row r="418">
      <c r="A418" s="5" t="inlineStr">
        <is>
          <t>CCAJ-EA10/23/2023</t>
        </is>
      </c>
      <c r="B418" s="6" t="n">
        <v>44943.4959656713</v>
      </c>
      <c r="C418" s="5" t="inlineStr">
        <is>
          <t>1431 GRACIELA CASTILLO CATARI</t>
        </is>
      </c>
      <c r="D418" s="10" t="n"/>
      <c r="E418" s="8" t="n"/>
      <c r="F418" s="9" t="n">
        <v>24294.9</v>
      </c>
      <c r="I418" s="10" t="inlineStr">
        <is>
          <t>EFECTIVO</t>
        </is>
      </c>
      <c r="J418" s="8" t="inlineStr">
        <is>
          <t>2597 JOSE MAIDANA EA - T02</t>
        </is>
      </c>
    </row>
    <row r="419">
      <c r="A419" s="11" t="inlineStr">
        <is>
          <t>SAP</t>
        </is>
      </c>
      <c r="B419" s="3" t="n"/>
      <c r="C419" s="3" t="n"/>
      <c r="D419" s="7" t="n"/>
      <c r="E419" s="8" t="n"/>
      <c r="F419" s="37">
        <f>SUM(F411:G418)</f>
        <v/>
      </c>
      <c r="G419" s="9" t="n"/>
      <c r="I419" s="10" t="n"/>
      <c r="J419" s="5" t="n"/>
    </row>
    <row r="420" ht="15.75" customHeight="1">
      <c r="A420" s="13" t="inlineStr">
        <is>
          <t>FECHA</t>
        </is>
      </c>
      <c r="B420" s="13" t="inlineStr">
        <is>
          <t>CIERRE DE CAJA</t>
        </is>
      </c>
      <c r="C420" s="13" t="inlineStr">
        <is>
          <t>IMPORTE</t>
        </is>
      </c>
      <c r="D420" s="14" t="n">
        <v>112610026</v>
      </c>
      <c r="E420" s="8" t="n"/>
      <c r="G420" s="9" t="n"/>
      <c r="I420" s="10" t="n"/>
      <c r="J420" s="5" t="n"/>
    </row>
    <row r="421">
      <c r="A421" s="5" t="n"/>
      <c r="B421" s="6" t="n"/>
      <c r="C421" s="5" t="n"/>
      <c r="D421" s="7" t="n"/>
      <c r="E421" s="8" t="n"/>
      <c r="G421" s="9" t="n"/>
      <c r="I421" s="10" t="n"/>
      <c r="J421" s="5" t="n"/>
    </row>
    <row r="422">
      <c r="A422" s="5" t="n"/>
      <c r="B422" s="6" t="n"/>
      <c r="C422" s="5" t="n"/>
      <c r="D422" s="7" t="n"/>
      <c r="E422" s="8" t="n"/>
      <c r="G422" s="9" t="n"/>
      <c r="I422" s="10" t="n"/>
      <c r="J422" s="5" t="n"/>
    </row>
    <row r="423">
      <c r="A423" s="5" t="inlineStr">
        <is>
          <t>CCAJ-EA10/24/2023</t>
        </is>
      </c>
      <c r="B423" s="6" t="n">
        <v>44943.76583006945</v>
      </c>
      <c r="C423" s="5" t="inlineStr">
        <is>
          <t>1431 GRACIELA CASTILLO CATARI</t>
        </is>
      </c>
      <c r="D423" s="15" t="n">
        <v>45113260898</v>
      </c>
      <c r="E423" s="8" t="inlineStr">
        <is>
          <t>BISA-100070022</t>
        </is>
      </c>
      <c r="H423" s="9" t="n">
        <v>3713.6</v>
      </c>
      <c r="I423" s="5" t="inlineStr">
        <is>
          <t>DEPÓSITO BANCARIO</t>
        </is>
      </c>
      <c r="J423" s="8" t="inlineStr">
        <is>
          <t>841 JAEL ARRATIA - EL ALTO</t>
        </is>
      </c>
    </row>
    <row r="424">
      <c r="A424" s="5" t="inlineStr">
        <is>
          <t>CCAJ-EA10/24/2023</t>
        </is>
      </c>
      <c r="B424" s="6" t="n">
        <v>44943.76583006945</v>
      </c>
      <c r="C424" s="5" t="inlineStr">
        <is>
          <t>1431 GRACIELA CASTILLO CATARI</t>
        </is>
      </c>
      <c r="D424" s="7" t="n">
        <v>544054</v>
      </c>
      <c r="E424" s="8" t="inlineStr">
        <is>
          <t>BISA-100070022</t>
        </is>
      </c>
      <c r="H424" s="9" t="n">
        <v>42461.9</v>
      </c>
      <c r="I424" s="5" t="inlineStr">
        <is>
          <t>DEPÓSITO BANCARIO</t>
        </is>
      </c>
      <c r="J424" s="5" t="inlineStr">
        <is>
          <t>4764 CARLOS ERIK CASTRO HURTADO</t>
        </is>
      </c>
    </row>
    <row r="425">
      <c r="A425" s="5" t="inlineStr">
        <is>
          <t>CCAJ-EA10/24/2023</t>
        </is>
      </c>
      <c r="B425" s="6" t="n">
        <v>44943.76583006945</v>
      </c>
      <c r="C425" s="5" t="inlineStr">
        <is>
          <t>1431 GRACIELA CASTILLO CATARI</t>
        </is>
      </c>
      <c r="D425" s="7" t="n">
        <v>544055</v>
      </c>
      <c r="E425" s="8" t="inlineStr">
        <is>
          <t>BISA-100070022</t>
        </is>
      </c>
      <c r="H425" s="9" t="n">
        <v>5168</v>
      </c>
      <c r="I425" s="5" t="inlineStr">
        <is>
          <t>DEPÓSITO BANCARIO</t>
        </is>
      </c>
      <c r="J425" s="5" t="inlineStr">
        <is>
          <t>1056 ALEX JESUS ZABALA TICONA</t>
        </is>
      </c>
    </row>
    <row r="426">
      <c r="A426" s="5" t="inlineStr">
        <is>
          <t>CCAJ-EA10/24/2023</t>
        </is>
      </c>
      <c r="B426" s="6" t="n">
        <v>44943.76583006945</v>
      </c>
      <c r="C426" s="5" t="inlineStr">
        <is>
          <t>1431 GRACIELA CASTILLO CATARI</t>
        </is>
      </c>
      <c r="D426" s="7" t="n"/>
      <c r="E426" s="8" t="n"/>
      <c r="F426" s="9" t="n">
        <v>46710.3</v>
      </c>
      <c r="I426" s="10" t="inlineStr">
        <is>
          <t>EFECTIVO</t>
        </is>
      </c>
      <c r="J426" s="5" t="inlineStr">
        <is>
          <t>3622 JULIO CESAR PORTILLO HUARACHI</t>
        </is>
      </c>
    </row>
    <row r="427">
      <c r="A427" s="5" t="inlineStr">
        <is>
          <t>CCAJ-EA10/24/2023</t>
        </is>
      </c>
      <c r="B427" s="6" t="n">
        <v>44943.76583006945</v>
      </c>
      <c r="C427" s="5" t="inlineStr">
        <is>
          <t>1431 GRACIELA CASTILLO CATARI</t>
        </is>
      </c>
      <c r="D427" s="7" t="n"/>
      <c r="E427" s="8" t="n"/>
      <c r="F427" s="9" t="n">
        <v>40071.2</v>
      </c>
      <c r="I427" s="10" t="inlineStr">
        <is>
          <t>EFECTIVO</t>
        </is>
      </c>
      <c r="J427" s="5" t="inlineStr">
        <is>
          <t>1056 ALEX JESUS ZABALA TICONA</t>
        </is>
      </c>
    </row>
    <row r="428">
      <c r="A428" s="11" t="inlineStr">
        <is>
          <t>SAP</t>
        </is>
      </c>
      <c r="B428" s="3" t="n"/>
      <c r="C428" s="3" t="n"/>
      <c r="D428" s="7" t="n"/>
      <c r="E428" s="8" t="n"/>
      <c r="F428" s="37">
        <f>SUM(F423:G427)</f>
        <v/>
      </c>
      <c r="G428" s="9" t="n"/>
      <c r="I428" s="10" t="n"/>
      <c r="J428" s="5" t="n"/>
    </row>
    <row r="429" ht="15.75" customHeight="1">
      <c r="A429" s="13" t="inlineStr">
        <is>
          <t>FECHA</t>
        </is>
      </c>
      <c r="B429" s="13" t="inlineStr">
        <is>
          <t>CIERRE DE CAJA</t>
        </is>
      </c>
      <c r="C429" s="13" t="inlineStr">
        <is>
          <t>IMPORTE</t>
        </is>
      </c>
      <c r="D429" s="14" t="n">
        <v>112615200</v>
      </c>
      <c r="E429" s="8" t="n"/>
      <c r="G429" s="9" t="n"/>
      <c r="I429" s="10" t="n"/>
      <c r="J429" s="5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18/01/2022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98" t="inlineStr">
        <is>
          <t>Cierre Caja</t>
        </is>
      </c>
      <c r="B434" s="98" t="inlineStr">
        <is>
          <t>Fecha</t>
        </is>
      </c>
      <c r="C434" s="98" t="inlineStr">
        <is>
          <t>Cajero</t>
        </is>
      </c>
      <c r="D434" s="98" t="inlineStr">
        <is>
          <t>Nro Voucher</t>
        </is>
      </c>
      <c r="E434" s="98" t="inlineStr">
        <is>
          <t>Nro Cuenta</t>
        </is>
      </c>
      <c r="F434" s="98" t="inlineStr">
        <is>
          <t>Tipo Ingreso</t>
        </is>
      </c>
      <c r="G434" s="99" t="n"/>
      <c r="H434" s="100" t="n"/>
      <c r="I434" s="98" t="inlineStr">
        <is>
          <t>TIPO DE INGRESO</t>
        </is>
      </c>
      <c r="J434" s="98" t="inlineStr">
        <is>
          <t>Cobrador</t>
        </is>
      </c>
    </row>
    <row r="435">
      <c r="A435" s="101" t="n"/>
      <c r="B435" s="101" t="n"/>
      <c r="C435" s="101" t="n"/>
      <c r="D435" s="101" t="n"/>
      <c r="E435" s="101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101" t="n"/>
      <c r="J435" s="101" t="n"/>
    </row>
    <row r="436">
      <c r="A436" s="5" t="inlineStr">
        <is>
          <t>CCAJ-EA10/25/2023</t>
        </is>
      </c>
      <c r="B436" s="6" t="n">
        <v>44944.54241444445</v>
      </c>
      <c r="C436" s="5" t="inlineStr">
        <is>
          <t>1431 GRACIELA CASTILLO CATARI</t>
        </is>
      </c>
      <c r="D436" s="10" t="n"/>
      <c r="E436" s="8" t="n"/>
      <c r="F436" s="9" t="n">
        <v>10929.5</v>
      </c>
      <c r="I436" s="10" t="inlineStr">
        <is>
          <t>EFECTIVO</t>
        </is>
      </c>
      <c r="J436" s="8" t="inlineStr">
        <is>
          <t>191 ELIAS MENDOZA YUJRA</t>
        </is>
      </c>
    </row>
    <row r="437">
      <c r="A437" s="5" t="inlineStr">
        <is>
          <t>CCAJ-EA10/25/2023</t>
        </is>
      </c>
      <c r="B437" s="6" t="n">
        <v>44944.54241444445</v>
      </c>
      <c r="C437" s="5" t="inlineStr">
        <is>
          <t>1431 GRACIELA CASTILLO CATARI</t>
        </is>
      </c>
      <c r="D437" s="10" t="n"/>
      <c r="E437" s="8" t="n"/>
      <c r="F437" s="9" t="n">
        <v>14763</v>
      </c>
      <c r="I437" s="10" t="inlineStr">
        <is>
          <t>EFECTIVO</t>
        </is>
      </c>
      <c r="J437" s="5" t="inlineStr">
        <is>
          <t>375 VICTOR ERNESTO QUISPE TICONA</t>
        </is>
      </c>
    </row>
    <row r="438">
      <c r="A438" s="5" t="inlineStr">
        <is>
          <t>CCAJ-EA10/25/2023</t>
        </is>
      </c>
      <c r="B438" s="6" t="n">
        <v>44944.54241444445</v>
      </c>
      <c r="C438" s="5" t="inlineStr">
        <is>
          <t>1431 GRACIELA CASTILLO CATARI</t>
        </is>
      </c>
      <c r="D438" s="10" t="n"/>
      <c r="E438" s="8" t="n"/>
      <c r="F438" s="9" t="n">
        <v>10011.2</v>
      </c>
      <c r="I438" s="10" t="inlineStr">
        <is>
          <t>EFECTIVO</t>
        </is>
      </c>
      <c r="J438" s="8" t="inlineStr">
        <is>
          <t>480 WALTER AMARRO MAMANI</t>
        </is>
      </c>
    </row>
    <row r="439">
      <c r="A439" s="5" t="inlineStr">
        <is>
          <t>CCAJ-EA10/25/2023</t>
        </is>
      </c>
      <c r="B439" s="6" t="n">
        <v>44944.54241444445</v>
      </c>
      <c r="C439" s="5" t="inlineStr">
        <is>
          <t>1431 GRACIELA CASTILLO CATARI</t>
        </is>
      </c>
      <c r="D439" s="10" t="n"/>
      <c r="E439" s="8" t="n"/>
      <c r="F439" s="9" t="n">
        <v>3883.7</v>
      </c>
      <c r="I439" s="10" t="inlineStr">
        <is>
          <t>EFECTIVO</t>
        </is>
      </c>
      <c r="J439" s="8" t="inlineStr">
        <is>
          <t>596 VICENTE MENDOZA SIRPA</t>
        </is>
      </c>
    </row>
    <row r="440">
      <c r="A440" s="5" t="inlineStr">
        <is>
          <t>CCAJ-EA10/25/2023</t>
        </is>
      </c>
      <c r="B440" s="6" t="n">
        <v>44944.54241444445</v>
      </c>
      <c r="C440" s="5" t="inlineStr">
        <is>
          <t>1431 GRACIELA CASTILLO CATARI</t>
        </is>
      </c>
      <c r="D440" s="10" t="n"/>
      <c r="E440" s="8" t="n"/>
      <c r="F440" s="9" t="n">
        <v>29406</v>
      </c>
      <c r="I440" s="10" t="inlineStr">
        <is>
          <t>EFECTIVO</t>
        </is>
      </c>
      <c r="J440" s="5" t="inlineStr">
        <is>
          <t>716 JUAN CARLOS MAMANI ORTIZ</t>
        </is>
      </c>
    </row>
    <row r="441">
      <c r="A441" s="5" t="inlineStr">
        <is>
          <t>CCAJ-EA10/25/2023</t>
        </is>
      </c>
      <c r="B441" s="6" t="n">
        <v>44944.54241444445</v>
      </c>
      <c r="C441" s="5" t="inlineStr">
        <is>
          <t>1431 GRACIELA CASTILLO CATARI</t>
        </is>
      </c>
      <c r="D441" s="10" t="n"/>
      <c r="E441" s="8" t="n"/>
      <c r="F441" s="9" t="n">
        <v>15917.7</v>
      </c>
      <c r="I441" s="10" t="inlineStr">
        <is>
          <t>EFECTIVO</t>
        </is>
      </c>
      <c r="J441" s="8" t="inlineStr">
        <is>
          <t>980 RUBEN QUISPE CHURA</t>
        </is>
      </c>
    </row>
    <row r="442">
      <c r="A442" s="5" t="inlineStr">
        <is>
          <t>CCAJ-EA10/25/2023</t>
        </is>
      </c>
      <c r="B442" s="6" t="n">
        <v>44944.54241444445</v>
      </c>
      <c r="C442" s="5" t="inlineStr">
        <is>
          <t>1431 GRACIELA CASTILLO CATARI</t>
        </is>
      </c>
      <c r="D442" s="10" t="n"/>
      <c r="E442" s="8" t="n"/>
      <c r="F442" s="9" t="n">
        <v>29469.4</v>
      </c>
      <c r="I442" s="10" t="inlineStr">
        <is>
          <t>EFECTIVO</t>
        </is>
      </c>
      <c r="J442" s="8" t="inlineStr">
        <is>
          <t>2307 RAMIRO POMA QUISPE</t>
        </is>
      </c>
    </row>
    <row r="443">
      <c r="A443" s="5" t="inlineStr">
        <is>
          <t>CCAJ-EA10/25/2023</t>
        </is>
      </c>
      <c r="B443" s="6" t="n">
        <v>44944.54241444445</v>
      </c>
      <c r="C443" s="5" t="inlineStr">
        <is>
          <t>1431 GRACIELA CASTILLO CATARI</t>
        </is>
      </c>
      <c r="D443" s="10" t="n"/>
      <c r="E443" s="8" t="n"/>
      <c r="F443" s="9" t="n">
        <v>2949</v>
      </c>
      <c r="I443" s="10" t="inlineStr">
        <is>
          <t>EFECTIVO</t>
        </is>
      </c>
      <c r="J443" s="5" t="inlineStr">
        <is>
          <t>3051 EFRAIN ARMANDO CHIPANA MARTINEZ</t>
        </is>
      </c>
    </row>
    <row r="444">
      <c r="A444" s="5" t="inlineStr">
        <is>
          <t>CCAJ-EA10/25/2023</t>
        </is>
      </c>
      <c r="B444" s="6" t="n">
        <v>44944.54241444445</v>
      </c>
      <c r="C444" s="5" t="inlineStr">
        <is>
          <t>1431 GRACIELA CASTILLO CATARI</t>
        </is>
      </c>
      <c r="D444" s="10" t="n"/>
      <c r="E444" s="8" t="n"/>
      <c r="F444" s="9" t="n">
        <v>28272</v>
      </c>
      <c r="I444" s="10" t="inlineStr">
        <is>
          <t>EFECTIVO</t>
        </is>
      </c>
      <c r="J444" s="8" t="inlineStr">
        <is>
          <t>2597 JOSE MAIDANA EA - T01</t>
        </is>
      </c>
    </row>
    <row r="445">
      <c r="A445" s="5" t="inlineStr">
        <is>
          <t>CCAJ-EA10/25/2023</t>
        </is>
      </c>
      <c r="B445" s="6" t="n">
        <v>44944.54241444445</v>
      </c>
      <c r="C445" s="5" t="inlineStr">
        <is>
          <t>1431 GRACIELA CASTILLO CATARI</t>
        </is>
      </c>
      <c r="D445" s="10" t="n"/>
      <c r="E445" s="8" t="n"/>
      <c r="F445" s="9" t="n">
        <v>3355.2</v>
      </c>
      <c r="I445" s="10" t="inlineStr">
        <is>
          <t>EFECTIVO</t>
        </is>
      </c>
      <c r="J445" s="8" t="inlineStr">
        <is>
          <t>2597 JOSE MAIDANA EA - T02</t>
        </is>
      </c>
    </row>
    <row r="446">
      <c r="A446" s="5" t="inlineStr">
        <is>
          <t>CCAJ-EA10/25/2023</t>
        </is>
      </c>
      <c r="B446" s="6" t="n">
        <v>44944.54241444445</v>
      </c>
      <c r="C446" s="5" t="inlineStr">
        <is>
          <t>1431 GRACIELA CASTILLO CATARI</t>
        </is>
      </c>
      <c r="D446" s="10" t="n"/>
      <c r="E446" s="8" t="n"/>
      <c r="F446" s="9" t="n">
        <v>13140.8</v>
      </c>
      <c r="I446" s="10" t="inlineStr">
        <is>
          <t>EFECTIVO</t>
        </is>
      </c>
      <c r="J446" s="8" t="inlineStr">
        <is>
          <t>2597 JOSE MAIDANA EA - T03</t>
        </is>
      </c>
    </row>
    <row r="447">
      <c r="A447" s="5" t="inlineStr">
        <is>
          <t>CCAJ-EA10/25/2023</t>
        </is>
      </c>
      <c r="B447" s="6" t="n">
        <v>44944.54241444445</v>
      </c>
      <c r="C447" s="5" t="inlineStr">
        <is>
          <t>1431 GRACIELA CASTILLO CATARI</t>
        </is>
      </c>
      <c r="D447" s="10" t="n"/>
      <c r="E447" s="8" t="n"/>
      <c r="F447" s="9" t="n">
        <v>9931</v>
      </c>
      <c r="I447" s="10" t="inlineStr">
        <is>
          <t>EFECTIVO</t>
        </is>
      </c>
      <c r="J447" s="8" t="inlineStr">
        <is>
          <t>2597 JOSE MAIDANA EA - T04</t>
        </is>
      </c>
    </row>
    <row r="448">
      <c r="A448" s="5" t="inlineStr">
        <is>
          <t>CCAJ-EA10/25/2023</t>
        </is>
      </c>
      <c r="B448" s="6" t="n">
        <v>44944.54241444445</v>
      </c>
      <c r="C448" s="5" t="inlineStr">
        <is>
          <t>1431 GRACIELA CASTILLO CATARI</t>
        </is>
      </c>
      <c r="D448" s="10" t="n"/>
      <c r="E448" s="8" t="n"/>
      <c r="F448" s="9" t="n">
        <v>11598</v>
      </c>
      <c r="I448" s="10" t="inlineStr">
        <is>
          <t>EFECTIVO</t>
        </is>
      </c>
      <c r="J448" s="8" t="inlineStr">
        <is>
          <t>2597 JOSE MAIDANA EA - T05</t>
        </is>
      </c>
    </row>
    <row r="449">
      <c r="A449" s="11" t="inlineStr">
        <is>
          <t>SAP</t>
        </is>
      </c>
      <c r="B449" s="3" t="n"/>
      <c r="C449" s="3" t="n"/>
      <c r="D449" s="7" t="n"/>
      <c r="E449" s="8" t="n"/>
      <c r="F449" s="54">
        <f>SUM(F436:G448)</f>
        <v/>
      </c>
      <c r="I449" s="10" t="n"/>
      <c r="J449" s="5" t="n"/>
    </row>
    <row r="450" ht="15.75" customHeight="1">
      <c r="A450" s="13" t="inlineStr">
        <is>
          <t>FECHA</t>
        </is>
      </c>
      <c r="B450" s="13" t="inlineStr">
        <is>
          <t>CIERRE DE CAJA</t>
        </is>
      </c>
      <c r="C450" s="13" t="inlineStr">
        <is>
          <t>IMPORTE</t>
        </is>
      </c>
      <c r="D450" s="14" t="n">
        <v>112615350</v>
      </c>
      <c r="E450" s="8" t="n"/>
      <c r="F450" s="9" t="n"/>
      <c r="I450" s="10" t="n"/>
      <c r="J450" s="5" t="n"/>
    </row>
    <row r="451">
      <c r="A451" s="5" t="n"/>
      <c r="B451" s="6" t="n"/>
      <c r="C451" s="5" t="n"/>
      <c r="D451" s="7" t="n"/>
      <c r="E451" s="8" t="n"/>
      <c r="F451" s="9" t="n"/>
      <c r="I451" s="10" t="n"/>
      <c r="J451" s="5" t="n"/>
    </row>
    <row r="452">
      <c r="A452" s="5" t="n"/>
      <c r="B452" s="6" t="n"/>
      <c r="C452" s="5" t="n"/>
      <c r="D452" s="7" t="n"/>
      <c r="E452" s="8" t="n"/>
      <c r="F452" s="9" t="n"/>
      <c r="I452" s="10" t="n"/>
      <c r="J452" s="5" t="n"/>
    </row>
    <row r="453">
      <c r="A453" s="5" t="inlineStr">
        <is>
          <t>CCAJ-EA10/26/2023</t>
        </is>
      </c>
      <c r="B453" s="6" t="n">
        <v>44944.71718528935</v>
      </c>
      <c r="C453" s="5" t="inlineStr">
        <is>
          <t>1431 GRACIELA CASTILLO CATARI</t>
        </is>
      </c>
      <c r="D453" s="15" t="n">
        <v>45133119597</v>
      </c>
      <c r="E453" s="8" t="inlineStr">
        <is>
          <t>BISA-100070022</t>
        </is>
      </c>
      <c r="H453" s="9" t="n">
        <v>700</v>
      </c>
      <c r="I453" s="5" t="inlineStr">
        <is>
          <t>DEPÓSITO BANCARIO</t>
        </is>
      </c>
      <c r="J453" s="5" t="inlineStr">
        <is>
          <t>1056 ALEX JESUS ZABALA TICONA</t>
        </is>
      </c>
    </row>
    <row r="454">
      <c r="A454" s="5" t="inlineStr">
        <is>
          <t>CCAJ-EA10/26/2023</t>
        </is>
      </c>
      <c r="B454" s="6" t="n">
        <v>44944.71718528935</v>
      </c>
      <c r="C454" s="5" t="inlineStr">
        <is>
          <t>1431 GRACIELA CASTILLO CATARI</t>
        </is>
      </c>
      <c r="D454" s="7" t="n">
        <v>414968</v>
      </c>
      <c r="E454" s="8" t="inlineStr">
        <is>
          <t>BISA-100070022</t>
        </is>
      </c>
      <c r="H454" s="9" t="n">
        <v>36302.9</v>
      </c>
      <c r="I454" s="5" t="inlineStr">
        <is>
          <t>DEPÓSITO BANCARIO</t>
        </is>
      </c>
      <c r="J454" s="5" t="inlineStr">
        <is>
          <t>3622 JULIO CESAR PORTILLO HUARACHI</t>
        </is>
      </c>
    </row>
    <row r="455">
      <c r="A455" s="5" t="inlineStr">
        <is>
          <t>CCAJ-EA10/26/2023</t>
        </is>
      </c>
      <c r="B455" s="6" t="n">
        <v>44944.71718528935</v>
      </c>
      <c r="C455" s="5" t="inlineStr">
        <is>
          <t>1431 GRACIELA CASTILLO CATARI</t>
        </is>
      </c>
      <c r="D455" s="15" t="n">
        <v>45113269374</v>
      </c>
      <c r="E455" s="8" t="inlineStr">
        <is>
          <t>BISA-100070022</t>
        </is>
      </c>
      <c r="H455" s="9" t="n">
        <v>3000</v>
      </c>
      <c r="I455" s="5" t="inlineStr">
        <is>
          <t>DEPÓSITO BANCARIO</t>
        </is>
      </c>
      <c r="J455" s="5" t="inlineStr">
        <is>
          <t>4764 CARLOS ERIK CASTRO HURTADO</t>
        </is>
      </c>
    </row>
    <row r="456">
      <c r="A456" s="5" t="inlineStr">
        <is>
          <t>CCAJ-EA10/26/2023</t>
        </is>
      </c>
      <c r="B456" s="6" t="n">
        <v>44944.71718528935</v>
      </c>
      <c r="C456" s="5" t="inlineStr">
        <is>
          <t>1431 GRACIELA CASTILLO CATARI</t>
        </is>
      </c>
      <c r="D456" s="7" t="n">
        <v>580501</v>
      </c>
      <c r="E456" s="8" t="inlineStr">
        <is>
          <t>BISA-100070022</t>
        </is>
      </c>
      <c r="H456" s="9" t="n">
        <v>16302.4</v>
      </c>
      <c r="I456" s="5" t="inlineStr">
        <is>
          <t>DEPÓSITO BANCARIO</t>
        </is>
      </c>
      <c r="J456" s="5" t="inlineStr">
        <is>
          <t>4764 CARLOS ERIK CASTRO HURTADO</t>
        </is>
      </c>
    </row>
    <row r="457">
      <c r="A457" s="5" t="inlineStr">
        <is>
          <t>CCAJ-EA10/26/2023</t>
        </is>
      </c>
      <c r="B457" s="6" t="n">
        <v>44944.71718528935</v>
      </c>
      <c r="C457" s="5" t="inlineStr">
        <is>
          <t>1431 GRACIELA CASTILLO CATARI</t>
        </is>
      </c>
      <c r="D457" s="7" t="n">
        <v>580502</v>
      </c>
      <c r="E457" s="8" t="inlineStr">
        <is>
          <t>BISA-100070022</t>
        </is>
      </c>
      <c r="H457" s="9" t="n">
        <v>7010.5</v>
      </c>
      <c r="I457" s="5" t="inlineStr">
        <is>
          <t>DEPÓSITO BANCARIO</t>
        </is>
      </c>
      <c r="J457" s="5" t="inlineStr">
        <is>
          <t>1056 ALEX JESUS ZABALA TICONA</t>
        </is>
      </c>
    </row>
    <row r="458">
      <c r="A458" s="5" t="inlineStr">
        <is>
          <t>CCAJ-EA10/26/2023</t>
        </is>
      </c>
      <c r="B458" s="6" t="n">
        <v>44944.71718528935</v>
      </c>
      <c r="C458" s="5" t="inlineStr">
        <is>
          <t>1431 GRACIELA CASTILLO CATARI</t>
        </is>
      </c>
      <c r="D458" s="7" t="n">
        <v>414969</v>
      </c>
      <c r="E458" s="8" t="inlineStr">
        <is>
          <t>BISA-100070022</t>
        </is>
      </c>
      <c r="H458" s="9" t="n">
        <v>2000</v>
      </c>
      <c r="I458" s="5" t="inlineStr">
        <is>
          <t>DEPÓSITO BANCARIO</t>
        </is>
      </c>
      <c r="J458" s="5" t="inlineStr">
        <is>
          <t>1056 ALEX JESUS ZABALA TICONA</t>
        </is>
      </c>
    </row>
    <row r="459">
      <c r="A459" s="5" t="inlineStr">
        <is>
          <t>CCAJ-EA10/26/2023</t>
        </is>
      </c>
      <c r="B459" s="6" t="n">
        <v>44944.71718528935</v>
      </c>
      <c r="C459" s="5" t="inlineStr">
        <is>
          <t>1431 GRACIELA CASTILLO CATARI</t>
        </is>
      </c>
      <c r="D459" s="7" t="n"/>
      <c r="E459" s="8" t="n"/>
      <c r="F459" s="9" t="n">
        <v>90000</v>
      </c>
      <c r="I459" s="10" t="inlineStr">
        <is>
          <t>EFECTIVO</t>
        </is>
      </c>
      <c r="J459" s="8" t="inlineStr">
        <is>
          <t>841 JAEL ARRATIA - EL ALTO</t>
        </is>
      </c>
    </row>
    <row r="460">
      <c r="A460" s="11" t="inlineStr">
        <is>
          <t>SAP</t>
        </is>
      </c>
      <c r="B460" s="3" t="n"/>
      <c r="C460" s="3" t="n"/>
      <c r="D460" s="7" t="n"/>
      <c r="E460" s="8" t="n"/>
      <c r="F460" s="9" t="n"/>
      <c r="I460" s="10" t="n"/>
      <c r="J460" s="5" t="n"/>
    </row>
    <row r="461" ht="15.75" customHeight="1">
      <c r="A461" s="13" t="inlineStr">
        <is>
          <t>FECHA</t>
        </is>
      </c>
      <c r="B461" s="13" t="inlineStr">
        <is>
          <t>CIERRE DE CAJA</t>
        </is>
      </c>
      <c r="C461" s="13" t="inlineStr">
        <is>
          <t>IMPORTE</t>
        </is>
      </c>
      <c r="D461" s="14" t="n">
        <v>112624640</v>
      </c>
      <c r="E461" s="8" t="n"/>
      <c r="F461" s="9" t="n"/>
      <c r="I461" s="10" t="n"/>
      <c r="J461" s="5" t="n"/>
    </row>
    <row r="464">
      <c r="A464" s="1" t="inlineStr">
        <is>
          <t>Cierre Caja</t>
        </is>
      </c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3" t="inlineStr">
        <is>
          <t>Del 19/01/2022</t>
        </is>
      </c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98" t="inlineStr">
        <is>
          <t>Cierre Caja</t>
        </is>
      </c>
      <c r="B466" s="98" t="inlineStr">
        <is>
          <t>Fecha</t>
        </is>
      </c>
      <c r="C466" s="98" t="inlineStr">
        <is>
          <t>Cajero</t>
        </is>
      </c>
      <c r="D466" s="98" t="inlineStr">
        <is>
          <t>Nro Voucher</t>
        </is>
      </c>
      <c r="E466" s="98" t="inlineStr">
        <is>
          <t>Nro Cuenta</t>
        </is>
      </c>
      <c r="F466" s="98" t="inlineStr">
        <is>
          <t>Tipo Ingreso</t>
        </is>
      </c>
      <c r="G466" s="99" t="n"/>
      <c r="H466" s="100" t="n"/>
      <c r="I466" s="98" t="inlineStr">
        <is>
          <t>TIPO DE INGRESO</t>
        </is>
      </c>
      <c r="J466" s="98" t="inlineStr">
        <is>
          <t>Cobrador</t>
        </is>
      </c>
    </row>
    <row r="467">
      <c r="A467" s="101" t="n"/>
      <c r="B467" s="101" t="n"/>
      <c r="C467" s="101" t="n"/>
      <c r="D467" s="101" t="n"/>
      <c r="E467" s="101" t="n"/>
      <c r="F467" s="4" t="inlineStr">
        <is>
          <t>EFECTIVO</t>
        </is>
      </c>
      <c r="G467" s="4" t="inlineStr">
        <is>
          <t>CHEQUE</t>
        </is>
      </c>
      <c r="H467" s="4" t="inlineStr">
        <is>
          <t>TRANSFERENCIA</t>
        </is>
      </c>
      <c r="I467" s="101" t="n"/>
      <c r="J467" s="101" t="n"/>
    </row>
    <row r="468">
      <c r="A468" s="5" t="inlineStr">
        <is>
          <t>CCAJ-EA10/27/2023</t>
        </is>
      </c>
      <c r="B468" s="6" t="n">
        <v>44945.5097253125</v>
      </c>
      <c r="C468" s="5" t="inlineStr">
        <is>
          <t>1431 GRACIELA CASTILLO CATARI</t>
        </is>
      </c>
      <c r="D468" s="10" t="n"/>
      <c r="E468" s="8" t="n"/>
      <c r="F468" s="9" t="n">
        <v>13308.9</v>
      </c>
      <c r="I468" s="10" t="inlineStr">
        <is>
          <t>EFECTIVO</t>
        </is>
      </c>
      <c r="J468" s="8" t="inlineStr">
        <is>
          <t>191 ELIAS MENDOZA YUJRA</t>
        </is>
      </c>
    </row>
    <row r="469">
      <c r="A469" s="5" t="inlineStr">
        <is>
          <t>CCAJ-EA10/27/2023</t>
        </is>
      </c>
      <c r="B469" s="6" t="n">
        <v>44945.5097253125</v>
      </c>
      <c r="C469" s="5" t="inlineStr">
        <is>
          <t>1431 GRACIELA CASTILLO CATARI</t>
        </is>
      </c>
      <c r="D469" s="10" t="n"/>
      <c r="E469" s="8" t="n"/>
      <c r="F469" s="9" t="n">
        <v>12196.8</v>
      </c>
      <c r="I469" s="10" t="inlineStr">
        <is>
          <t>EFECTIVO</t>
        </is>
      </c>
      <c r="J469" s="5" t="inlineStr">
        <is>
          <t>375 VICTOR ERNESTO QUISPE TICONA</t>
        </is>
      </c>
    </row>
    <row r="470">
      <c r="A470" s="5" t="inlineStr">
        <is>
          <t>CCAJ-EA10/27/2023</t>
        </is>
      </c>
      <c r="B470" s="6" t="n">
        <v>44945.5097253125</v>
      </c>
      <c r="C470" s="5" t="inlineStr">
        <is>
          <t>1431 GRACIELA CASTILLO CATARI</t>
        </is>
      </c>
      <c r="D470" s="10" t="n"/>
      <c r="E470" s="8" t="n"/>
      <c r="F470" s="9" t="n">
        <v>4389.6</v>
      </c>
      <c r="I470" s="10" t="inlineStr">
        <is>
          <t>EFECTIVO</t>
        </is>
      </c>
      <c r="J470" s="8" t="inlineStr">
        <is>
          <t>480 WALTER AMARRO MAMANI</t>
        </is>
      </c>
    </row>
    <row r="471">
      <c r="A471" s="5" t="inlineStr">
        <is>
          <t>CCAJ-EA10/27/2023</t>
        </is>
      </c>
      <c r="B471" s="6" t="n">
        <v>44945.5097253125</v>
      </c>
      <c r="C471" s="5" t="inlineStr">
        <is>
          <t>1431 GRACIELA CASTILLO CATARI</t>
        </is>
      </c>
      <c r="D471" s="10" t="n"/>
      <c r="E471" s="8" t="n"/>
      <c r="F471" s="9" t="n">
        <v>9027.4</v>
      </c>
      <c r="I471" s="10" t="inlineStr">
        <is>
          <t>EFECTIVO</t>
        </is>
      </c>
      <c r="J471" s="8" t="inlineStr">
        <is>
          <t>596 VICENTE MENDOZA SIRPA</t>
        </is>
      </c>
    </row>
    <row r="472">
      <c r="A472" s="5" t="inlineStr">
        <is>
          <t>CCAJ-EA10/27/2023</t>
        </is>
      </c>
      <c r="B472" s="6" t="n">
        <v>44945.5097253125</v>
      </c>
      <c r="C472" s="5" t="inlineStr">
        <is>
          <t>1431 GRACIELA CASTILLO CATARI</t>
        </is>
      </c>
      <c r="D472" s="10" t="n"/>
      <c r="E472" s="8" t="n"/>
      <c r="F472" s="9" t="n">
        <v>15129</v>
      </c>
      <c r="I472" s="10" t="inlineStr">
        <is>
          <t>EFECTIVO</t>
        </is>
      </c>
      <c r="J472" s="5" t="inlineStr">
        <is>
          <t>716 JUAN CARLOS MAMANI ORTIZ</t>
        </is>
      </c>
    </row>
    <row r="473">
      <c r="A473" s="5" t="inlineStr">
        <is>
          <t>CCAJ-EA10/27/2023</t>
        </is>
      </c>
      <c r="B473" s="6" t="n">
        <v>44945.5097253125</v>
      </c>
      <c r="C473" s="5" t="inlineStr">
        <is>
          <t>1431 GRACIELA CASTILLO CATARI</t>
        </is>
      </c>
      <c r="D473" s="10" t="n"/>
      <c r="E473" s="8" t="n"/>
      <c r="F473" s="9" t="n">
        <v>11142.1</v>
      </c>
      <c r="I473" s="10" t="inlineStr">
        <is>
          <t>EFECTIVO</t>
        </is>
      </c>
      <c r="J473" s="8" t="inlineStr">
        <is>
          <t>980 RUBEN QUISPE CHURA</t>
        </is>
      </c>
    </row>
    <row r="474">
      <c r="A474" s="5" t="inlineStr">
        <is>
          <t>CCAJ-EA10/27/2023</t>
        </is>
      </c>
      <c r="B474" s="6" t="n">
        <v>44945.5097253125</v>
      </c>
      <c r="C474" s="5" t="inlineStr">
        <is>
          <t>1431 GRACIELA CASTILLO CATARI</t>
        </is>
      </c>
      <c r="D474" s="10" t="n"/>
      <c r="E474" s="8" t="n"/>
      <c r="F474" s="9" t="n">
        <v>27504.6</v>
      </c>
      <c r="I474" s="10" t="inlineStr">
        <is>
          <t>EFECTIVO</t>
        </is>
      </c>
      <c r="J474" s="8" t="inlineStr">
        <is>
          <t>2307 RAMIRO POMA QUISPE</t>
        </is>
      </c>
    </row>
    <row r="475">
      <c r="A475" s="5" t="inlineStr">
        <is>
          <t>CCAJ-EA10/27/2023</t>
        </is>
      </c>
      <c r="B475" s="6" t="n">
        <v>44945.5097253125</v>
      </c>
      <c r="C475" s="5" t="inlineStr">
        <is>
          <t>1431 GRACIELA CASTILLO CATARI</t>
        </is>
      </c>
      <c r="D475" s="10" t="n"/>
      <c r="E475" s="8" t="n"/>
      <c r="F475" s="9" t="n">
        <v>2810.8</v>
      </c>
      <c r="I475" s="10" t="inlineStr">
        <is>
          <t>EFECTIVO</t>
        </is>
      </c>
      <c r="J475" s="5" t="inlineStr">
        <is>
          <t>3051 EFRAIN ARMANDO CHIPANA MARTINEZ</t>
        </is>
      </c>
    </row>
    <row r="476">
      <c r="A476" s="5" t="inlineStr">
        <is>
          <t>CCAJ-EA10/27/2023</t>
        </is>
      </c>
      <c r="B476" s="6" t="n">
        <v>44945.5097253125</v>
      </c>
      <c r="C476" s="5" t="inlineStr">
        <is>
          <t>1431 GRACIELA CASTILLO CATARI</t>
        </is>
      </c>
      <c r="D476" s="10" t="n"/>
      <c r="E476" s="8" t="n"/>
      <c r="F476" s="9" t="n">
        <v>23826.4</v>
      </c>
      <c r="I476" s="10" t="inlineStr">
        <is>
          <t>EFECTIVO</t>
        </is>
      </c>
      <c r="J476" s="8" t="inlineStr">
        <is>
          <t>2597 JOSE MAIDANA EA - T01</t>
        </is>
      </c>
    </row>
    <row r="477">
      <c r="A477" s="5" t="inlineStr">
        <is>
          <t>CCAJ-EA10/27/2023</t>
        </is>
      </c>
      <c r="B477" s="6" t="n">
        <v>44945.5097253125</v>
      </c>
      <c r="C477" s="5" t="inlineStr">
        <is>
          <t>1431 GRACIELA CASTILLO CATARI</t>
        </is>
      </c>
      <c r="D477" s="10" t="n"/>
      <c r="E477" s="8" t="n"/>
      <c r="F477" s="9" t="n">
        <v>3659.8</v>
      </c>
      <c r="I477" s="10" t="inlineStr">
        <is>
          <t>EFECTIVO</t>
        </is>
      </c>
      <c r="J477" s="8" t="inlineStr">
        <is>
          <t>2597 JOSE MAIDANA EA - T02</t>
        </is>
      </c>
    </row>
    <row r="478">
      <c r="A478" s="5" t="inlineStr">
        <is>
          <t>CCAJ-EA10/27/2023</t>
        </is>
      </c>
      <c r="B478" s="6" t="n">
        <v>44945.5097253125</v>
      </c>
      <c r="C478" s="5" t="inlineStr">
        <is>
          <t>1431 GRACIELA CASTILLO CATARI</t>
        </is>
      </c>
      <c r="D478" s="10" t="n"/>
      <c r="E478" s="8" t="n"/>
      <c r="F478" s="9" t="n">
        <v>7920</v>
      </c>
      <c r="I478" s="10" t="inlineStr">
        <is>
          <t>EFECTIVO</t>
        </is>
      </c>
      <c r="J478" s="8" t="inlineStr">
        <is>
          <t>2597 JOSE MAIDANA EA - T03</t>
        </is>
      </c>
    </row>
    <row r="479">
      <c r="A479" s="5" t="inlineStr">
        <is>
          <t>CCAJ-EA10/27/2023</t>
        </is>
      </c>
      <c r="B479" s="6" t="n">
        <v>44945.5097253125</v>
      </c>
      <c r="C479" s="5" t="inlineStr">
        <is>
          <t>1431 GRACIELA CASTILLO CATARI</t>
        </is>
      </c>
      <c r="D479" s="10" t="n"/>
      <c r="E479" s="8" t="n"/>
      <c r="F479" s="9" t="n">
        <v>11663.7</v>
      </c>
      <c r="I479" s="10" t="inlineStr">
        <is>
          <t>EFECTIVO</t>
        </is>
      </c>
      <c r="J479" s="8" t="inlineStr">
        <is>
          <t>2597 JOSE MAIDANA EA - T04</t>
        </is>
      </c>
    </row>
    <row r="480">
      <c r="A480" s="5" t="inlineStr">
        <is>
          <t>CCAJ-EA10/27/2023</t>
        </is>
      </c>
      <c r="B480" s="6" t="n">
        <v>44945.5097253125</v>
      </c>
      <c r="C480" s="5" t="inlineStr">
        <is>
          <t>1431 GRACIELA CASTILLO CATARI</t>
        </is>
      </c>
      <c r="D480" s="10" t="n"/>
      <c r="E480" s="8" t="n"/>
      <c r="F480" s="9" t="n">
        <v>6461.5</v>
      </c>
      <c r="I480" s="10" t="inlineStr">
        <is>
          <t>EFECTIVO</t>
        </is>
      </c>
      <c r="J480" s="8" t="inlineStr">
        <is>
          <t>2597 JOSE MAIDANA EA - T05</t>
        </is>
      </c>
    </row>
    <row r="481">
      <c r="A481" s="11" t="inlineStr">
        <is>
          <t>SAP</t>
        </is>
      </c>
      <c r="B481" s="3" t="n"/>
      <c r="C481" s="3" t="n"/>
      <c r="D481" s="7" t="n"/>
      <c r="E481" s="8" t="n"/>
      <c r="F481" s="20">
        <f>SUM(F468:G480)</f>
        <v/>
      </c>
      <c r="H481" s="9" t="n"/>
      <c r="I481" s="10" t="n"/>
      <c r="J481" s="5" t="n"/>
    </row>
    <row r="482" ht="15.75" customHeight="1">
      <c r="A482" s="13" t="inlineStr">
        <is>
          <t>FECHA</t>
        </is>
      </c>
      <c r="B482" s="13" t="inlineStr">
        <is>
          <t>CIERRE DE CAJA</t>
        </is>
      </c>
      <c r="C482" s="13" t="inlineStr">
        <is>
          <t>IMPORTE</t>
        </is>
      </c>
      <c r="D482" s="14" t="n">
        <v>112624642</v>
      </c>
      <c r="E482" s="8" t="n"/>
      <c r="H482" s="9" t="n"/>
      <c r="I482" s="10" t="n"/>
      <c r="J482" s="5" t="n"/>
    </row>
    <row r="483">
      <c r="A483" s="5" t="n"/>
      <c r="B483" s="6" t="n"/>
      <c r="C483" s="5" t="n"/>
      <c r="D483" s="7" t="n"/>
      <c r="E483" s="8" t="n"/>
      <c r="H483" s="9" t="n"/>
      <c r="I483" s="10" t="n"/>
      <c r="J483" s="5" t="n"/>
    </row>
    <row r="484">
      <c r="A484" s="5" t="n"/>
      <c r="B484" s="6" t="n"/>
      <c r="C484" s="5" t="n"/>
      <c r="D484" s="7" t="n"/>
      <c r="E484" s="8" t="n"/>
      <c r="H484" s="9" t="n"/>
      <c r="I484" s="10" t="n"/>
      <c r="J484" s="5" t="n"/>
    </row>
    <row r="485">
      <c r="A485" s="5" t="inlineStr">
        <is>
          <t>CCAJ-EA10/28/2023</t>
        </is>
      </c>
      <c r="B485" s="6" t="n">
        <v>44945.72413701389</v>
      </c>
      <c r="C485" s="5" t="inlineStr">
        <is>
          <t>1431 GRACIELA CASTILLO CATARI</t>
        </is>
      </c>
      <c r="D485" s="15" t="n">
        <v>45163209851</v>
      </c>
      <c r="E485" s="8" t="inlineStr">
        <is>
          <t>BISA-100070022</t>
        </is>
      </c>
      <c r="H485" s="9" t="n">
        <v>500</v>
      </c>
      <c r="I485" s="5" t="inlineStr">
        <is>
          <t>DEPÓSITO BANCARIO</t>
        </is>
      </c>
      <c r="J485" s="5" t="inlineStr">
        <is>
          <t>1056 ALEX JESUS ZABALA TICONA</t>
        </is>
      </c>
    </row>
    <row r="486">
      <c r="A486" s="5" t="inlineStr">
        <is>
          <t>CCAJ-EA10/28/2023</t>
        </is>
      </c>
      <c r="B486" s="6" t="n">
        <v>44945.72413701389</v>
      </c>
      <c r="C486" s="5" t="inlineStr">
        <is>
          <t>1431 GRACIELA CASTILLO CATARI</t>
        </is>
      </c>
      <c r="D486" s="15" t="n">
        <v>51717302048</v>
      </c>
      <c r="E486" s="8" t="inlineStr">
        <is>
          <t>BISA-100070022</t>
        </is>
      </c>
      <c r="H486" s="9" t="n">
        <v>29955.58</v>
      </c>
      <c r="I486" s="5" t="inlineStr">
        <is>
          <t>DEPÓSITO BANCARIO</t>
        </is>
      </c>
      <c r="J486" s="8" t="inlineStr">
        <is>
          <t>841 JAEL ARRATIA - EL ALTO</t>
        </is>
      </c>
    </row>
    <row r="487">
      <c r="A487" s="5" t="inlineStr">
        <is>
          <t>CCAJ-EA10/28/2023</t>
        </is>
      </c>
      <c r="B487" s="6" t="n">
        <v>44945.72413701389</v>
      </c>
      <c r="C487" s="5" t="inlineStr">
        <is>
          <t>1431 GRACIELA CASTILLO CATARI</t>
        </is>
      </c>
      <c r="D487" s="15" t="n">
        <v>45173180823</v>
      </c>
      <c r="E487" s="8" t="inlineStr">
        <is>
          <t>BISA-100070022</t>
        </is>
      </c>
      <c r="H487" s="9" t="n">
        <v>5484.42</v>
      </c>
      <c r="I487" s="5" t="inlineStr">
        <is>
          <t>DEPÓSITO BANCARIO</t>
        </is>
      </c>
      <c r="J487" s="8" t="inlineStr">
        <is>
          <t>841 JAEL ARRATIA - EL ALTO</t>
        </is>
      </c>
    </row>
    <row r="488">
      <c r="A488" s="5" t="inlineStr">
        <is>
          <t>CCAJ-EA10/28/2023</t>
        </is>
      </c>
      <c r="B488" s="6" t="n">
        <v>44945.72413701389</v>
      </c>
      <c r="C488" s="5" t="inlineStr">
        <is>
          <t>1431 GRACIELA CASTILLO CATARI</t>
        </is>
      </c>
      <c r="D488" s="15" t="n">
        <v>45173181605</v>
      </c>
      <c r="E488" s="8" t="inlineStr">
        <is>
          <t>BISA-100070022</t>
        </is>
      </c>
      <c r="H488" s="9" t="n">
        <v>5</v>
      </c>
      <c r="I488" s="5" t="inlineStr">
        <is>
          <t>DEPÓSITO BANCARIO</t>
        </is>
      </c>
      <c r="J488" s="8" t="inlineStr">
        <is>
          <t>841 JAEL ARRATIA - EL ALTO</t>
        </is>
      </c>
    </row>
    <row r="489">
      <c r="A489" s="5" t="inlineStr">
        <is>
          <t>CCAJ-EA10/28/2023</t>
        </is>
      </c>
      <c r="B489" s="6" t="n">
        <v>44945.72413701389</v>
      </c>
      <c r="C489" s="5" t="inlineStr">
        <is>
          <t>1431 GRACIELA CASTILLO CATARI</t>
        </is>
      </c>
      <c r="D489" s="7" t="n">
        <v>439231</v>
      </c>
      <c r="E489" s="8" t="inlineStr">
        <is>
          <t>BISA-100070022</t>
        </is>
      </c>
      <c r="H489" s="9" t="n">
        <v>34217.3</v>
      </c>
      <c r="I489" s="5" t="inlineStr">
        <is>
          <t>DEPÓSITO BANCARIO</t>
        </is>
      </c>
      <c r="J489" s="5" t="inlineStr">
        <is>
          <t>4764 CARLOS ERIK CASTRO HURTADO</t>
        </is>
      </c>
    </row>
    <row r="490">
      <c r="A490" s="5" t="inlineStr">
        <is>
          <t>CCAJ-EA10/28/2023</t>
        </is>
      </c>
      <c r="B490" s="6" t="n">
        <v>44945.72413701389</v>
      </c>
      <c r="C490" s="5" t="inlineStr">
        <is>
          <t>1431 GRACIELA CASTILLO CATARI</t>
        </is>
      </c>
      <c r="D490" s="7" t="n">
        <v>439233</v>
      </c>
      <c r="E490" s="8" t="inlineStr">
        <is>
          <t>BISA-100070022</t>
        </is>
      </c>
      <c r="H490" s="9" t="n">
        <v>13745.4</v>
      </c>
      <c r="I490" s="5" t="inlineStr">
        <is>
          <t>DEPÓSITO BANCARIO</t>
        </is>
      </c>
      <c r="J490" s="5" t="inlineStr">
        <is>
          <t>1056 ALEX JESUS ZABALA TICONA</t>
        </is>
      </c>
    </row>
    <row r="491">
      <c r="A491" s="5" t="inlineStr">
        <is>
          <t>CCAJ-EA10/28/2023</t>
        </is>
      </c>
      <c r="B491" s="6" t="n">
        <v>44945.72413701389</v>
      </c>
      <c r="C491" s="5" t="inlineStr">
        <is>
          <t>1431 GRACIELA CASTILLO CATARI</t>
        </is>
      </c>
      <c r="D491" s="7" t="n"/>
      <c r="E491" s="8" t="n"/>
      <c r="F491" s="9" t="n">
        <v>28626.8</v>
      </c>
      <c r="I491" s="10" t="inlineStr">
        <is>
          <t>EFECTIVO</t>
        </is>
      </c>
      <c r="J491" s="5" t="inlineStr">
        <is>
          <t>3622 JULIO CESAR PORTILLO HUARACHI</t>
        </is>
      </c>
    </row>
    <row r="492">
      <c r="A492" s="5" t="inlineStr">
        <is>
          <t>CCAJ-EA10/28/2023</t>
        </is>
      </c>
      <c r="B492" s="6" t="n">
        <v>44945.72413701389</v>
      </c>
      <c r="C492" s="5" t="inlineStr">
        <is>
          <t>1431 GRACIELA CASTILLO CATARI</t>
        </is>
      </c>
      <c r="D492" s="7" t="n"/>
      <c r="E492" s="8" t="n"/>
      <c r="F492" s="9" t="n">
        <v>119159.5</v>
      </c>
      <c r="I492" s="10" t="inlineStr">
        <is>
          <t>EFECTIVO</t>
        </is>
      </c>
      <c r="J492" s="5" t="inlineStr">
        <is>
          <t>1056 ALEX JESUS ZABALA TICONA</t>
        </is>
      </c>
    </row>
    <row r="493">
      <c r="A493" s="5" t="inlineStr">
        <is>
          <t>CCAJ-EA10/28/2023</t>
        </is>
      </c>
      <c r="B493" s="6" t="n">
        <v>44945.72413701389</v>
      </c>
      <c r="C493" s="5" t="inlineStr">
        <is>
          <t>1431 GRACIELA CASTILLO CATARI</t>
        </is>
      </c>
      <c r="D493" s="7" t="n"/>
      <c r="E493" s="8" t="n"/>
      <c r="F493" s="9" t="n">
        <v>987.9</v>
      </c>
      <c r="I493" s="10" t="inlineStr">
        <is>
          <t>EFECTIVO</t>
        </is>
      </c>
      <c r="J493" s="8" t="inlineStr">
        <is>
          <t>2597 JOSE MAIDANA EA - T03</t>
        </is>
      </c>
    </row>
    <row r="494">
      <c r="A494" s="5" t="inlineStr">
        <is>
          <t>CCAJ-EA10/28/2023</t>
        </is>
      </c>
      <c r="B494" s="6" t="n">
        <v>44945.72413701389</v>
      </c>
      <c r="C494" s="5" t="inlineStr">
        <is>
          <t>1431 GRACIELA CASTILLO CATARI</t>
        </is>
      </c>
      <c r="D494" s="7" t="n"/>
      <c r="E494" s="8" t="n"/>
      <c r="F494" s="9" t="n">
        <v>7574.1</v>
      </c>
      <c r="I494" s="10" t="inlineStr">
        <is>
          <t>EFECTIVO</t>
        </is>
      </c>
      <c r="J494" s="8" t="inlineStr">
        <is>
          <t>2597 JOSE MAIDANA EA - T04</t>
        </is>
      </c>
    </row>
    <row r="495">
      <c r="A495" s="11" t="inlineStr">
        <is>
          <t>SAP</t>
        </is>
      </c>
      <c r="B495" s="3" t="n"/>
      <c r="C495" s="3" t="n"/>
      <c r="D495" s="7" t="n"/>
      <c r="E495" s="8" t="n"/>
      <c r="F495" s="20">
        <f>SUM(F485:G494)</f>
        <v/>
      </c>
      <c r="H495" s="9" t="n"/>
      <c r="I495" s="10" t="n"/>
      <c r="J495" s="5" t="n"/>
    </row>
    <row r="496" ht="15.75" customHeight="1">
      <c r="A496" s="13" t="inlineStr">
        <is>
          <t>FECHA</t>
        </is>
      </c>
      <c r="B496" s="13" t="inlineStr">
        <is>
          <t>CIERRE DE CAJA</t>
        </is>
      </c>
      <c r="C496" s="13" t="inlineStr">
        <is>
          <t>IMPORTE</t>
        </is>
      </c>
      <c r="D496" s="14" t="n">
        <v>112636288</v>
      </c>
      <c r="E496" s="8" t="n"/>
      <c r="H496" s="9" t="n"/>
      <c r="I496" s="10" t="n"/>
      <c r="J496" s="5" t="n"/>
    </row>
    <row r="499">
      <c r="A499" s="1" t="inlineStr">
        <is>
          <t>Cierre Caja</t>
        </is>
      </c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3" t="inlineStr">
        <is>
          <t>Del 20/01/2023</t>
        </is>
      </c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98" t="inlineStr">
        <is>
          <t>Cierre Caja</t>
        </is>
      </c>
      <c r="B501" s="98" t="inlineStr">
        <is>
          <t>Fecha</t>
        </is>
      </c>
      <c r="C501" s="98" t="inlineStr">
        <is>
          <t>Cajero</t>
        </is>
      </c>
      <c r="D501" s="98" t="inlineStr">
        <is>
          <t>Nro Voucher</t>
        </is>
      </c>
      <c r="E501" s="98" t="inlineStr">
        <is>
          <t>Nro Cuenta</t>
        </is>
      </c>
      <c r="F501" s="98" t="inlineStr">
        <is>
          <t>Tipo Ingreso</t>
        </is>
      </c>
      <c r="G501" s="99" t="n"/>
      <c r="H501" s="100" t="n"/>
      <c r="I501" s="98" t="inlineStr">
        <is>
          <t>TIPO DE INGRESO</t>
        </is>
      </c>
      <c r="J501" s="98" t="inlineStr">
        <is>
          <t>Cobrador</t>
        </is>
      </c>
    </row>
    <row r="502">
      <c r="A502" s="101" t="n"/>
      <c r="B502" s="101" t="n"/>
      <c r="C502" s="101" t="n"/>
      <c r="D502" s="101" t="n"/>
      <c r="E502" s="101" t="n"/>
      <c r="F502" s="4" t="inlineStr">
        <is>
          <t>EFECTIVO</t>
        </is>
      </c>
      <c r="G502" s="4" t="inlineStr">
        <is>
          <t>CHEQUE</t>
        </is>
      </c>
      <c r="H502" s="4" t="inlineStr">
        <is>
          <t>TRANSFERENCIA</t>
        </is>
      </c>
      <c r="I502" s="101" t="n"/>
      <c r="J502" s="101" t="n"/>
    </row>
    <row r="503">
      <c r="A503" s="5" t="inlineStr">
        <is>
          <t>CCAJ-EA10/29/2023</t>
        </is>
      </c>
      <c r="B503" s="6" t="n">
        <v>44946.49112483796</v>
      </c>
      <c r="C503" s="5" t="inlineStr">
        <is>
          <t>1431 GRACIELA CASTILLO CATARI</t>
        </is>
      </c>
      <c r="D503" s="10" t="n"/>
      <c r="E503" s="8" t="n"/>
      <c r="F503" s="9" t="n">
        <v>10716.1</v>
      </c>
      <c r="I503" s="10" t="inlineStr">
        <is>
          <t>EFECTIVO</t>
        </is>
      </c>
      <c r="J503" s="8" t="inlineStr">
        <is>
          <t>191 ELIAS MENDOZA YUJRA</t>
        </is>
      </c>
    </row>
    <row r="504">
      <c r="A504" s="5" t="inlineStr">
        <is>
          <t>CCAJ-EA10/29/2023</t>
        </is>
      </c>
      <c r="B504" s="6" t="n">
        <v>44946.49112483796</v>
      </c>
      <c r="C504" s="5" t="inlineStr">
        <is>
          <t>1431 GRACIELA CASTILLO CATARI</t>
        </is>
      </c>
      <c r="D504" s="10" t="n"/>
      <c r="E504" s="8" t="n"/>
      <c r="F504" s="9" t="n">
        <v>10337</v>
      </c>
      <c r="I504" s="10" t="inlineStr">
        <is>
          <t>EFECTIVO</t>
        </is>
      </c>
      <c r="J504" s="5" t="inlineStr">
        <is>
          <t>375 VICTOR ERNESTO QUISPE TICONA</t>
        </is>
      </c>
    </row>
    <row r="505">
      <c r="A505" s="5" t="inlineStr">
        <is>
          <t>CCAJ-EA10/29/2023</t>
        </is>
      </c>
      <c r="B505" s="6" t="n">
        <v>44946.49112483796</v>
      </c>
      <c r="C505" s="5" t="inlineStr">
        <is>
          <t>1431 GRACIELA CASTILLO CATARI</t>
        </is>
      </c>
      <c r="D505" s="10" t="n"/>
      <c r="E505" s="8" t="n"/>
      <c r="F505" s="9" t="n">
        <v>9787.700000000001</v>
      </c>
      <c r="I505" s="10" t="inlineStr">
        <is>
          <t>EFECTIVO</t>
        </is>
      </c>
      <c r="J505" s="8" t="inlineStr">
        <is>
          <t>480 WALTER AMARRO MAMANI</t>
        </is>
      </c>
    </row>
    <row r="506">
      <c r="A506" s="5" t="inlineStr">
        <is>
          <t>CCAJ-EA10/29/2023</t>
        </is>
      </c>
      <c r="B506" s="6" t="n">
        <v>44946.49112483796</v>
      </c>
      <c r="C506" s="5" t="inlineStr">
        <is>
          <t>1431 GRACIELA CASTILLO CATARI</t>
        </is>
      </c>
      <c r="D506" s="10" t="n"/>
      <c r="E506" s="8" t="n"/>
      <c r="F506" s="9" t="n">
        <v>4891.8</v>
      </c>
      <c r="I506" s="10" t="inlineStr">
        <is>
          <t>EFECTIVO</t>
        </is>
      </c>
      <c r="J506" s="8" t="inlineStr">
        <is>
          <t>596 VICENTE MENDOZA SIRPA</t>
        </is>
      </c>
    </row>
    <row r="507">
      <c r="A507" s="5" t="inlineStr">
        <is>
          <t>CCAJ-EA10/29/2023</t>
        </is>
      </c>
      <c r="B507" s="6" t="n">
        <v>44946.49112483796</v>
      </c>
      <c r="C507" s="5" t="inlineStr">
        <is>
          <t>1431 GRACIELA CASTILLO CATARI</t>
        </is>
      </c>
      <c r="D507" s="10" t="n"/>
      <c r="E507" s="8" t="n"/>
      <c r="F507" s="9" t="n">
        <v>15764.5</v>
      </c>
      <c r="I507" s="10" t="inlineStr">
        <is>
          <t>EFECTIVO</t>
        </is>
      </c>
      <c r="J507" s="5" t="inlineStr">
        <is>
          <t>716 JUAN CARLOS MAMANI ORTIZ</t>
        </is>
      </c>
    </row>
    <row r="508">
      <c r="A508" s="5" t="inlineStr">
        <is>
          <t>CCAJ-EA10/29/2023</t>
        </is>
      </c>
      <c r="B508" s="6" t="n">
        <v>44946.49112483796</v>
      </c>
      <c r="C508" s="5" t="inlineStr">
        <is>
          <t>1431 GRACIELA CASTILLO CATARI</t>
        </is>
      </c>
      <c r="D508" s="10" t="n"/>
      <c r="E508" s="8" t="n"/>
      <c r="F508" s="9" t="n">
        <v>13215.5</v>
      </c>
      <c r="I508" s="10" t="inlineStr">
        <is>
          <t>EFECTIVO</t>
        </is>
      </c>
      <c r="J508" s="8" t="inlineStr">
        <is>
          <t>980 RUBEN QUISPE CHURA</t>
        </is>
      </c>
    </row>
    <row r="509">
      <c r="A509" s="5" t="inlineStr">
        <is>
          <t>CCAJ-EA10/29/2023</t>
        </is>
      </c>
      <c r="B509" s="6" t="n">
        <v>44946.49112483796</v>
      </c>
      <c r="C509" s="5" t="inlineStr">
        <is>
          <t>1431 GRACIELA CASTILLO CATARI</t>
        </is>
      </c>
      <c r="D509" s="10" t="n"/>
      <c r="E509" s="8" t="n"/>
      <c r="F509" s="9" t="n">
        <v>15518</v>
      </c>
      <c r="I509" s="10" t="inlineStr">
        <is>
          <t>EFECTIVO</t>
        </is>
      </c>
      <c r="J509" s="8" t="inlineStr">
        <is>
          <t>2307 RAMIRO POMA QUISPE</t>
        </is>
      </c>
    </row>
    <row r="510">
      <c r="A510" s="5" t="inlineStr">
        <is>
          <t>CCAJ-EA10/29/2023</t>
        </is>
      </c>
      <c r="B510" s="6" t="n">
        <v>44946.49112483796</v>
      </c>
      <c r="C510" s="5" t="inlineStr">
        <is>
          <t>1431 GRACIELA CASTILLO CATARI</t>
        </is>
      </c>
      <c r="D510" s="10" t="n"/>
      <c r="E510" s="8" t="n"/>
      <c r="F510" s="9" t="n">
        <v>1184.4</v>
      </c>
      <c r="I510" s="10" t="inlineStr">
        <is>
          <t>EFECTIVO</t>
        </is>
      </c>
      <c r="J510" s="5" t="inlineStr">
        <is>
          <t>3051 EFRAIN ARMANDO CHIPANA MARTINEZ</t>
        </is>
      </c>
    </row>
    <row r="511">
      <c r="A511" s="5" t="inlineStr">
        <is>
          <t>CCAJ-EA10/29/2023</t>
        </is>
      </c>
      <c r="B511" s="6" t="n">
        <v>44946.49112483796</v>
      </c>
      <c r="C511" s="5" t="inlineStr">
        <is>
          <t>1431 GRACIELA CASTILLO CATARI</t>
        </is>
      </c>
      <c r="D511" s="10" t="n"/>
      <c r="E511" s="8" t="n"/>
      <c r="F511" s="9" t="n">
        <v>23534</v>
      </c>
      <c r="I511" s="10" t="inlineStr">
        <is>
          <t>EFECTIVO</t>
        </is>
      </c>
      <c r="J511" s="8" t="inlineStr">
        <is>
          <t>2597 JOSE MAIDANA EA - T01</t>
        </is>
      </c>
    </row>
    <row r="512">
      <c r="A512" s="5" t="inlineStr">
        <is>
          <t>CCAJ-EA10/29/2023</t>
        </is>
      </c>
      <c r="B512" s="6" t="n">
        <v>44946.49112483796</v>
      </c>
      <c r="C512" s="5" t="inlineStr">
        <is>
          <t>1431 GRACIELA CASTILLO CATARI</t>
        </is>
      </c>
      <c r="D512" s="10" t="n"/>
      <c r="E512" s="8" t="n"/>
      <c r="F512" s="9" t="n">
        <v>3344.5</v>
      </c>
      <c r="I512" s="10" t="inlineStr">
        <is>
          <t>EFECTIVO</t>
        </is>
      </c>
      <c r="J512" s="8" t="inlineStr">
        <is>
          <t>2597 JOSE MAIDANA EA - T02</t>
        </is>
      </c>
    </row>
    <row r="513">
      <c r="A513" s="5" t="inlineStr">
        <is>
          <t>CCAJ-EA10/29/2023</t>
        </is>
      </c>
      <c r="B513" s="6" t="n">
        <v>44946.49112483796</v>
      </c>
      <c r="C513" s="5" t="inlineStr">
        <is>
          <t>1431 GRACIELA CASTILLO CATARI</t>
        </is>
      </c>
      <c r="D513" s="10" t="n"/>
      <c r="E513" s="8" t="n"/>
      <c r="F513" s="9" t="n">
        <v>8690.6</v>
      </c>
      <c r="I513" s="10" t="inlineStr">
        <is>
          <t>EFECTIVO</t>
        </is>
      </c>
      <c r="J513" s="8" t="inlineStr">
        <is>
          <t>2597 JOSE MAIDANA EA - T05</t>
        </is>
      </c>
    </row>
    <row r="514">
      <c r="A514" s="11" t="inlineStr">
        <is>
          <t>SAP</t>
        </is>
      </c>
      <c r="B514" s="3" t="n"/>
      <c r="C514" s="3" t="n"/>
      <c r="D514" s="10" t="n"/>
      <c r="E514" s="8" t="n"/>
      <c r="F514" s="37">
        <f>SUM(F503:G513)</f>
        <v/>
      </c>
      <c r="H514" s="9" t="n"/>
      <c r="I514" s="10" t="n"/>
      <c r="J514" s="5" t="n"/>
    </row>
    <row r="515" ht="15.75" customHeight="1">
      <c r="A515" s="13" t="inlineStr">
        <is>
          <t>FECHA</t>
        </is>
      </c>
      <c r="B515" s="13" t="inlineStr">
        <is>
          <t>CIERRE DE CAJA</t>
        </is>
      </c>
      <c r="C515" s="13" t="inlineStr">
        <is>
          <t>IMPORTE</t>
        </is>
      </c>
      <c r="D515" s="14" t="n">
        <v>112636290</v>
      </c>
      <c r="E515" s="8" t="n"/>
      <c r="H515" s="9" t="n"/>
      <c r="I515" s="10" t="n"/>
      <c r="J515" s="5" t="n"/>
    </row>
    <row r="516">
      <c r="A516" s="5" t="n"/>
      <c r="B516" s="6" t="n"/>
      <c r="C516" s="5" t="n"/>
      <c r="D516" s="7" t="n"/>
      <c r="E516" s="8" t="n"/>
      <c r="H516" s="9" t="n"/>
      <c r="I516" s="10" t="n"/>
      <c r="J516" s="5" t="n"/>
    </row>
    <row r="517">
      <c r="A517" s="5" t="n"/>
      <c r="B517" s="6" t="n"/>
      <c r="C517" s="5" t="n"/>
      <c r="D517" s="7" t="n"/>
      <c r="E517" s="8" t="n"/>
      <c r="H517" s="9" t="n"/>
      <c r="I517" s="10" t="n"/>
      <c r="J517" s="5" t="n"/>
    </row>
    <row r="518">
      <c r="A518" s="5" t="inlineStr">
        <is>
          <t>CCAJ-EA10/30/2023</t>
        </is>
      </c>
      <c r="B518" s="6" t="n">
        <v>44946.91486329861</v>
      </c>
      <c r="C518" s="5" t="inlineStr">
        <is>
          <t>1431 GRACIELA CASTILLO CATARI</t>
        </is>
      </c>
      <c r="D518" s="15" t="n">
        <v>27611544956</v>
      </c>
      <c r="E518" s="8" t="inlineStr">
        <is>
          <t>BISA-100070022</t>
        </is>
      </c>
      <c r="H518" s="9" t="n">
        <v>10000</v>
      </c>
      <c r="I518" s="5" t="inlineStr">
        <is>
          <t>DEPÓSITO BANCARIO</t>
        </is>
      </c>
      <c r="J518" s="5" t="inlineStr">
        <is>
          <t>3622 JULIO CESAR PORTILLO HUARACHI</t>
        </is>
      </c>
    </row>
    <row r="519">
      <c r="A519" s="5" t="inlineStr">
        <is>
          <t>CCAJ-EA10/30/2023</t>
        </is>
      </c>
      <c r="B519" s="6" t="n">
        <v>44946.91486329861</v>
      </c>
      <c r="C519" s="5" t="inlineStr">
        <is>
          <t>1431 GRACIELA CASTILLO CATARI</t>
        </is>
      </c>
      <c r="D519" s="7" t="n">
        <v>405605</v>
      </c>
      <c r="E519" s="8" t="inlineStr">
        <is>
          <t>BISA-100070022</t>
        </is>
      </c>
      <c r="H519" s="9" t="n">
        <v>9697.4</v>
      </c>
      <c r="I519" s="5" t="inlineStr">
        <is>
          <t>DEPÓSITO BANCARIO</t>
        </is>
      </c>
      <c r="J519" s="5" t="inlineStr">
        <is>
          <t>3622 JULIO CESAR PORTILLO HUARACHI</t>
        </is>
      </c>
    </row>
    <row r="520">
      <c r="A520" s="5" t="inlineStr">
        <is>
          <t>CCAJ-EA10/30/2023</t>
        </is>
      </c>
      <c r="B520" s="6" t="n">
        <v>44946.91486329861</v>
      </c>
      <c r="C520" s="5" t="inlineStr">
        <is>
          <t>1431 GRACIELA CASTILLO CATARI</t>
        </is>
      </c>
      <c r="D520" s="15" t="n">
        <v>45143491605</v>
      </c>
      <c r="E520" s="8" t="inlineStr">
        <is>
          <t>BISA-100070022</t>
        </is>
      </c>
      <c r="H520" s="9" t="n">
        <v>2262</v>
      </c>
      <c r="I520" s="5" t="inlineStr">
        <is>
          <t>DEPÓSITO BANCARIO</t>
        </is>
      </c>
      <c r="J520" s="5" t="inlineStr">
        <is>
          <t>4764 CARLOS ERIK CASTRO HURTADO</t>
        </is>
      </c>
    </row>
    <row r="521">
      <c r="A521" s="5" t="inlineStr">
        <is>
          <t>CCAJ-EA10/30/2023</t>
        </is>
      </c>
      <c r="B521" s="6" t="n">
        <v>44946.91486329861</v>
      </c>
      <c r="C521" s="5" t="inlineStr">
        <is>
          <t>1431 GRACIELA CASTILLO CATARI</t>
        </is>
      </c>
      <c r="D521" s="7" t="n">
        <v>471603</v>
      </c>
      <c r="E521" s="8" t="inlineStr">
        <is>
          <t>BISA-100070022</t>
        </is>
      </c>
      <c r="H521" s="9" t="n">
        <v>25604.9</v>
      </c>
      <c r="I521" s="5" t="inlineStr">
        <is>
          <t>DEPÓSITO BANCARIO</t>
        </is>
      </c>
      <c r="J521" s="5" t="inlineStr">
        <is>
          <t>4764 CARLOS ERIK CASTRO HURTADO</t>
        </is>
      </c>
    </row>
    <row r="522">
      <c r="A522" s="5" t="inlineStr">
        <is>
          <t>CCAJ-EA10/30/2023</t>
        </is>
      </c>
      <c r="B522" s="6" t="n">
        <v>44946.91486329861</v>
      </c>
      <c r="C522" s="5" t="inlineStr">
        <is>
          <t>1431 GRACIELA CASTILLO CATARI</t>
        </is>
      </c>
      <c r="D522" s="7" t="n">
        <v>405606</v>
      </c>
      <c r="E522" s="8" t="inlineStr">
        <is>
          <t>BISA-100070022</t>
        </is>
      </c>
      <c r="H522" s="9" t="n">
        <v>6608.4</v>
      </c>
      <c r="I522" s="5" t="inlineStr">
        <is>
          <t>DEPÓSITO BANCARIO</t>
        </is>
      </c>
      <c r="J522" s="5" t="inlineStr">
        <is>
          <t>1056 ALEX JESUS ZABALA TICONA</t>
        </is>
      </c>
    </row>
    <row r="523">
      <c r="A523" s="5" t="inlineStr">
        <is>
          <t>CCAJ-EA10/30/2023</t>
        </is>
      </c>
      <c r="B523" s="6" t="n">
        <v>44946.91486329861</v>
      </c>
      <c r="C523" s="5" t="inlineStr">
        <is>
          <t>1431 GRACIELA CASTILLO CATARI</t>
        </is>
      </c>
      <c r="D523" s="7" t="n"/>
      <c r="E523" s="8" t="n"/>
      <c r="F523" s="9" t="n">
        <v>10430.8</v>
      </c>
      <c r="I523" s="10" t="inlineStr">
        <is>
          <t>EFECTIVO</t>
        </is>
      </c>
      <c r="J523" s="8" t="inlineStr">
        <is>
          <t>191 ELIAS MENDOZA YUJRA</t>
        </is>
      </c>
    </row>
    <row r="524">
      <c r="A524" s="5" t="inlineStr">
        <is>
          <t>CCAJ-EA10/30/2023</t>
        </is>
      </c>
      <c r="B524" s="6" t="n">
        <v>44946.91486329861</v>
      </c>
      <c r="C524" s="5" t="inlineStr">
        <is>
          <t>1431 GRACIELA CASTILLO CATARI</t>
        </is>
      </c>
      <c r="D524" s="7" t="n"/>
      <c r="E524" s="8" t="n"/>
      <c r="F524" s="9" t="n">
        <v>12421.7</v>
      </c>
      <c r="I524" s="10" t="inlineStr">
        <is>
          <t>EFECTIVO</t>
        </is>
      </c>
      <c r="J524" s="5" t="inlineStr">
        <is>
          <t>375 VICTOR ERNESTO QUISPE TICONA</t>
        </is>
      </c>
    </row>
    <row r="525">
      <c r="A525" s="5" t="inlineStr">
        <is>
          <t>CCAJ-EA10/30/2023</t>
        </is>
      </c>
      <c r="B525" s="6" t="n">
        <v>44946.91486329861</v>
      </c>
      <c r="C525" s="5" t="inlineStr">
        <is>
          <t>1431 GRACIELA CASTILLO CATARI</t>
        </is>
      </c>
      <c r="D525" s="7" t="n"/>
      <c r="E525" s="8" t="n"/>
      <c r="F525" s="9" t="n">
        <v>7673.1</v>
      </c>
      <c r="I525" s="10" t="inlineStr">
        <is>
          <t>EFECTIVO</t>
        </is>
      </c>
      <c r="J525" s="8" t="inlineStr">
        <is>
          <t>480 WALTER AMARRO MAMANI</t>
        </is>
      </c>
    </row>
    <row r="526">
      <c r="A526" s="5" t="inlineStr">
        <is>
          <t>CCAJ-EA10/30/2023</t>
        </is>
      </c>
      <c r="B526" s="6" t="n">
        <v>44946.91486329861</v>
      </c>
      <c r="C526" s="5" t="inlineStr">
        <is>
          <t>1431 GRACIELA CASTILLO CATARI</t>
        </is>
      </c>
      <c r="D526" s="7" t="n"/>
      <c r="E526" s="8" t="n"/>
      <c r="F526" s="9" t="n">
        <v>9844.799999999999</v>
      </c>
      <c r="I526" s="10" t="inlineStr">
        <is>
          <t>EFECTIVO</t>
        </is>
      </c>
      <c r="J526" s="8" t="inlineStr">
        <is>
          <t>596 VICENTE MENDOZA SIRPA</t>
        </is>
      </c>
    </row>
    <row r="527">
      <c r="A527" s="5" t="inlineStr">
        <is>
          <t>CCAJ-EA10/30/2023</t>
        </is>
      </c>
      <c r="B527" s="6" t="n">
        <v>44946.91486329861</v>
      </c>
      <c r="C527" s="5" t="inlineStr">
        <is>
          <t>1431 GRACIELA CASTILLO CATARI</t>
        </is>
      </c>
      <c r="D527" s="7" t="n"/>
      <c r="E527" s="8" t="n"/>
      <c r="F527" s="9" t="n">
        <v>10859.2</v>
      </c>
      <c r="I527" s="10" t="inlineStr">
        <is>
          <t>EFECTIVO</t>
        </is>
      </c>
      <c r="J527" s="5" t="inlineStr">
        <is>
          <t>716 JUAN CARLOS MAMANI ORTIZ</t>
        </is>
      </c>
    </row>
    <row r="528">
      <c r="A528" s="5" t="inlineStr">
        <is>
          <t>CCAJ-EA10/30/2023</t>
        </is>
      </c>
      <c r="B528" s="6" t="n">
        <v>44946.91486329861</v>
      </c>
      <c r="C528" s="5" t="inlineStr">
        <is>
          <t>1431 GRACIELA CASTILLO CATARI</t>
        </is>
      </c>
      <c r="D528" s="7" t="n"/>
      <c r="E528" s="8" t="n"/>
      <c r="F528" s="9" t="n">
        <v>17612.1</v>
      </c>
      <c r="I528" s="10" t="inlineStr">
        <is>
          <t>EFECTIVO</t>
        </is>
      </c>
      <c r="J528" s="8" t="inlineStr">
        <is>
          <t>980 RUBEN QUISPE CHURA</t>
        </is>
      </c>
    </row>
    <row r="529">
      <c r="A529" s="5" t="inlineStr">
        <is>
          <t>CCAJ-EA10/30/2023</t>
        </is>
      </c>
      <c r="B529" s="6" t="n">
        <v>44946.91486329861</v>
      </c>
      <c r="C529" s="5" t="inlineStr">
        <is>
          <t>1431 GRACIELA CASTILLO CATARI</t>
        </is>
      </c>
      <c r="D529" s="7" t="n"/>
      <c r="E529" s="8" t="n"/>
      <c r="F529" s="9" t="n">
        <v>34179.6</v>
      </c>
      <c r="I529" s="10" t="inlineStr">
        <is>
          <t>EFECTIVO</t>
        </is>
      </c>
      <c r="J529" s="8" t="inlineStr">
        <is>
          <t>2307 RAMIRO POMA QUISPE</t>
        </is>
      </c>
    </row>
    <row r="530">
      <c r="A530" s="5" t="inlineStr">
        <is>
          <t>CCAJ-EA10/30/2023</t>
        </is>
      </c>
      <c r="B530" s="6" t="n">
        <v>44946.91486329861</v>
      </c>
      <c r="C530" s="5" t="inlineStr">
        <is>
          <t>1431 GRACIELA CASTILLO CATARI</t>
        </is>
      </c>
      <c r="D530" s="7" t="n"/>
      <c r="E530" s="8" t="n"/>
      <c r="F530" s="9" t="n">
        <v>31098.9</v>
      </c>
      <c r="I530" s="10" t="inlineStr">
        <is>
          <t>EFECTIVO</t>
        </is>
      </c>
      <c r="J530" s="5" t="inlineStr">
        <is>
          <t>1056 ALEX JESUS ZABALA TICONA</t>
        </is>
      </c>
    </row>
    <row r="531">
      <c r="A531" s="5" t="inlineStr">
        <is>
          <t>CCAJ-EA10/30/2023</t>
        </is>
      </c>
      <c r="B531" s="6" t="n">
        <v>44946.91486329861</v>
      </c>
      <c r="C531" s="5" t="inlineStr">
        <is>
          <t>1431 GRACIELA CASTILLO CATARI</t>
        </is>
      </c>
      <c r="D531" s="7" t="n"/>
      <c r="E531" s="8" t="n"/>
      <c r="F531" s="9" t="n">
        <v>18062.9</v>
      </c>
      <c r="I531" s="10" t="inlineStr">
        <is>
          <t>EFECTIVO</t>
        </is>
      </c>
      <c r="J531" s="8" t="inlineStr">
        <is>
          <t>2597 JOSE MAIDANA EA - T01</t>
        </is>
      </c>
    </row>
    <row r="532">
      <c r="A532" s="5" t="inlineStr">
        <is>
          <t>CCAJ-EA10/30/2023</t>
        </is>
      </c>
      <c r="B532" s="6" t="n">
        <v>44946.91486329861</v>
      </c>
      <c r="C532" s="5" t="inlineStr">
        <is>
          <t>1431 GRACIELA CASTILLO CATARI</t>
        </is>
      </c>
      <c r="D532" s="7" t="n"/>
      <c r="E532" s="8" t="n"/>
      <c r="F532" s="9" t="n">
        <v>5347.3</v>
      </c>
      <c r="I532" s="10" t="inlineStr">
        <is>
          <t>EFECTIVO</t>
        </is>
      </c>
      <c r="J532" s="8" t="inlineStr">
        <is>
          <t>2597 JOSE MAIDANA EA - T02</t>
        </is>
      </c>
    </row>
    <row r="533">
      <c r="A533" s="5" t="inlineStr">
        <is>
          <t>CCAJ-EA10/30/2023</t>
        </is>
      </c>
      <c r="B533" s="6" t="n">
        <v>44946.91486329861</v>
      </c>
      <c r="C533" s="5" t="inlineStr">
        <is>
          <t>1431 GRACIELA CASTILLO CATARI</t>
        </is>
      </c>
      <c r="D533" s="7" t="n"/>
      <c r="E533" s="8" t="n"/>
      <c r="F533" s="9" t="n">
        <v>8182.9</v>
      </c>
      <c r="I533" s="10" t="inlineStr">
        <is>
          <t>EFECTIVO</t>
        </is>
      </c>
      <c r="J533" s="8" t="inlineStr">
        <is>
          <t>2597 JOSE MAIDANA EA - T04</t>
        </is>
      </c>
    </row>
    <row r="534">
      <c r="A534" s="5" t="inlineStr">
        <is>
          <t>CCAJ-EA10/30/2023</t>
        </is>
      </c>
      <c r="B534" s="6" t="n">
        <v>44946.91486329861</v>
      </c>
      <c r="C534" s="5" t="inlineStr">
        <is>
          <t>1431 GRACIELA CASTILLO CATARI</t>
        </is>
      </c>
      <c r="D534" s="7" t="n"/>
      <c r="E534" s="8" t="n"/>
      <c r="F534" s="9" t="n">
        <v>14557.8</v>
      </c>
      <c r="I534" s="10" t="inlineStr">
        <is>
          <t>EFECTIVO</t>
        </is>
      </c>
      <c r="J534" s="8" t="inlineStr">
        <is>
          <t>2597 JOSE MAIDANA EA - T05</t>
        </is>
      </c>
    </row>
    <row r="535">
      <c r="A535" s="11" t="inlineStr">
        <is>
          <t>SAP</t>
        </is>
      </c>
      <c r="B535" s="3" t="n"/>
      <c r="C535" s="3" t="n"/>
      <c r="D535" s="10" t="n"/>
      <c r="E535" s="8" t="n"/>
      <c r="F535" s="37">
        <f>SUM(F518:G534)</f>
        <v/>
      </c>
      <c r="H535" s="9" t="n"/>
      <c r="I535" s="10" t="n"/>
      <c r="J535" s="5" t="n"/>
    </row>
    <row r="536" ht="15.75" customHeight="1">
      <c r="A536" s="13" t="inlineStr">
        <is>
          <t>FECHA</t>
        </is>
      </c>
      <c r="B536" s="13" t="inlineStr">
        <is>
          <t>CIERRE DE CAJA</t>
        </is>
      </c>
      <c r="C536" s="13" t="inlineStr">
        <is>
          <t>IMPORTE</t>
        </is>
      </c>
      <c r="D536" s="14" t="n">
        <v>112644420</v>
      </c>
      <c r="E536" s="8" t="n"/>
      <c r="H536" s="9" t="n"/>
      <c r="I536" s="10" t="n"/>
      <c r="J536" s="5" t="n"/>
    </row>
    <row r="537">
      <c r="A537" s="5" t="n"/>
      <c r="B537" s="6" t="n"/>
      <c r="C537" s="5" t="n"/>
      <c r="D537" s="7" t="n"/>
      <c r="E537" s="8" t="n"/>
      <c r="H537" s="9" t="n"/>
      <c r="I537" s="10" t="n"/>
      <c r="J537" s="5" t="n"/>
    </row>
    <row r="538">
      <c r="A538" s="5" t="n"/>
      <c r="B538" s="6" t="n"/>
      <c r="C538" s="5" t="n"/>
      <c r="D538" s="7" t="n"/>
      <c r="E538" s="8" t="n"/>
      <c r="H538" s="9" t="n"/>
      <c r="I538" s="10" t="n"/>
      <c r="J538" s="5" t="n"/>
    </row>
    <row r="539">
      <c r="A539" s="1" t="inlineStr">
        <is>
          <t>Cierre Caja</t>
        </is>
      </c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3" t="inlineStr">
        <is>
          <t>Del 21/01/2023</t>
        </is>
      </c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98" t="inlineStr">
        <is>
          <t>Cierre Caja</t>
        </is>
      </c>
      <c r="B541" s="98" t="inlineStr">
        <is>
          <t>Fecha</t>
        </is>
      </c>
      <c r="C541" s="98" t="inlineStr">
        <is>
          <t>Cajero</t>
        </is>
      </c>
      <c r="D541" s="98" t="inlineStr">
        <is>
          <t>Nro Voucher</t>
        </is>
      </c>
      <c r="E541" s="98" t="inlineStr">
        <is>
          <t>Nro Cuenta</t>
        </is>
      </c>
      <c r="F541" s="98" t="inlineStr">
        <is>
          <t>Tipo Ingreso</t>
        </is>
      </c>
      <c r="G541" s="99" t="n"/>
      <c r="H541" s="100" t="n"/>
      <c r="I541" s="98" t="inlineStr">
        <is>
          <t>TIPO DE INGRESO</t>
        </is>
      </c>
      <c r="J541" s="98" t="inlineStr">
        <is>
          <t>Cobrador</t>
        </is>
      </c>
    </row>
    <row r="542">
      <c r="A542" s="101" t="n"/>
      <c r="B542" s="101" t="n"/>
      <c r="C542" s="101" t="n"/>
      <c r="D542" s="101" t="n"/>
      <c r="E542" s="101" t="n"/>
      <c r="F542" s="4" t="inlineStr">
        <is>
          <t>EFECTIVO</t>
        </is>
      </c>
      <c r="G542" s="4" t="inlineStr">
        <is>
          <t>CHEQUE</t>
        </is>
      </c>
      <c r="H542" s="4" t="inlineStr">
        <is>
          <t>TRANSFERENCIA</t>
        </is>
      </c>
      <c r="I542" s="101" t="n"/>
      <c r="J542" s="101" t="n"/>
    </row>
    <row r="543">
      <c r="A543" s="5" t="inlineStr">
        <is>
          <t>CCAJ-EA10/31/2023</t>
        </is>
      </c>
      <c r="B543" s="6" t="n">
        <v>44947.65282689815</v>
      </c>
      <c r="C543" s="5" t="inlineStr">
        <is>
          <t>1431 GRACIELA CASTILLO CATARI</t>
        </is>
      </c>
      <c r="D543" s="7" t="n"/>
      <c r="E543" s="8" t="n"/>
      <c r="G543" s="9" t="n">
        <v>2199.92</v>
      </c>
      <c r="I543" s="10" t="inlineStr">
        <is>
          <t>CHEQUE</t>
        </is>
      </c>
      <c r="J543" s="8" t="inlineStr">
        <is>
          <t>841 JAEL ARRATIA - EL ALTO</t>
        </is>
      </c>
    </row>
    <row r="544">
      <c r="A544" s="5" t="inlineStr">
        <is>
          <t>CCAJ-EA10/31/202</t>
        </is>
      </c>
      <c r="B544" s="6" t="n">
        <v>44947.65282689815</v>
      </c>
      <c r="C544" s="5" t="inlineStr">
        <is>
          <t>1431 GRACIELA CASTILLO CATARI</t>
        </is>
      </c>
      <c r="D544" s="7" t="n">
        <v>265335</v>
      </c>
      <c r="E544" s="8" t="inlineStr">
        <is>
          <t>BISA-100070022</t>
        </is>
      </c>
      <c r="H544" s="9" t="n">
        <v>5881.6</v>
      </c>
      <c r="I544" s="5" t="inlineStr">
        <is>
          <t>DEPÓSITO BANCARIO</t>
        </is>
      </c>
      <c r="J544" s="5" t="inlineStr">
        <is>
          <t>1056 ALEX JESUS ZABALA TICONA</t>
        </is>
      </c>
    </row>
    <row r="545">
      <c r="A545" s="5" t="inlineStr">
        <is>
          <t>CCAJ-EA10/31/2023</t>
        </is>
      </c>
      <c r="B545" s="6" t="n">
        <v>44947.65282689815</v>
      </c>
      <c r="C545" s="5" t="inlineStr">
        <is>
          <t>1431 GRACIELA CASTILLO CATARI</t>
        </is>
      </c>
      <c r="D545" s="15" t="n">
        <v>45173185465</v>
      </c>
      <c r="E545" s="8" t="inlineStr">
        <is>
          <t>BISA-100070022</t>
        </is>
      </c>
      <c r="H545" s="9" t="n">
        <v>3900</v>
      </c>
      <c r="I545" s="5" t="inlineStr">
        <is>
          <t>DEPÓSITO BANCARIO</t>
        </is>
      </c>
      <c r="J545" s="8" t="inlineStr">
        <is>
          <t>841 JAEL ARRATIA - EL ALTO</t>
        </is>
      </c>
    </row>
    <row r="546">
      <c r="A546" s="5" t="inlineStr">
        <is>
          <t>CCAJ-EA10/31/2023</t>
        </is>
      </c>
      <c r="B546" s="6" t="n">
        <v>44947.65282689815</v>
      </c>
      <c r="C546" s="5" t="inlineStr">
        <is>
          <t>1431 GRACIELA CASTILLO CATARI</t>
        </is>
      </c>
      <c r="D546" s="7" t="n">
        <v>3096364853</v>
      </c>
      <c r="E546" s="5" t="inlineStr">
        <is>
          <t>BANCO UNION-10000020161539</t>
        </is>
      </c>
      <c r="H546" s="9" t="n">
        <v>5171.8</v>
      </c>
      <c r="I546" s="5" t="inlineStr">
        <is>
          <t>DEPÓSITO BANCARIO</t>
        </is>
      </c>
      <c r="J546" s="8" t="inlineStr">
        <is>
          <t>841 JAEL ARRATIA - EL ALTO</t>
        </is>
      </c>
    </row>
    <row r="547">
      <c r="A547" s="5" t="inlineStr">
        <is>
          <t>CCAJ-EA10/31/2023</t>
        </is>
      </c>
      <c r="B547" s="6" t="n">
        <v>44947.65282689815</v>
      </c>
      <c r="C547" s="5" t="inlineStr">
        <is>
          <t>1431 GRACIELA CASTILLO CATARI</t>
        </is>
      </c>
      <c r="D547" s="7" t="n">
        <v>580946</v>
      </c>
      <c r="E547" s="8" t="inlineStr">
        <is>
          <t>BISA-100070022</t>
        </is>
      </c>
      <c r="H547" s="9" t="n">
        <v>19305.8</v>
      </c>
      <c r="I547" s="5" t="inlineStr">
        <is>
          <t>DEPÓSITO BANCARIO</t>
        </is>
      </c>
      <c r="J547" s="5" t="inlineStr">
        <is>
          <t>3622 JULIO CESAR PORTILLO HUARACHI</t>
        </is>
      </c>
    </row>
    <row r="548">
      <c r="A548" s="5" t="inlineStr">
        <is>
          <t>CCAJ-EA10/31/2023</t>
        </is>
      </c>
      <c r="B548" s="6" t="n">
        <v>44947.65282689815</v>
      </c>
      <c r="C548" s="5" t="inlineStr">
        <is>
          <t>1431 GRACIELA CASTILLO CATARI</t>
        </is>
      </c>
      <c r="D548" s="7" t="n">
        <v>439599</v>
      </c>
      <c r="E548" s="8" t="inlineStr">
        <is>
          <t>BISA-100070022</t>
        </is>
      </c>
      <c r="H548" s="9" t="n">
        <v>50</v>
      </c>
      <c r="I548" s="5" t="inlineStr">
        <is>
          <t>DEPÓSITO BANCARIO</t>
        </is>
      </c>
      <c r="J548" s="5" t="inlineStr">
        <is>
          <t>3622 JULIO CESAR PORTILLO HUARACHI</t>
        </is>
      </c>
    </row>
    <row r="549">
      <c r="A549" s="5" t="inlineStr">
        <is>
          <t>CCAJ-EA10/31/2023</t>
        </is>
      </c>
      <c r="B549" s="6" t="n">
        <v>44947.65282689815</v>
      </c>
      <c r="C549" s="5" t="inlineStr">
        <is>
          <t>1431 GRACIELA CASTILLO CATARI</t>
        </is>
      </c>
      <c r="D549" s="7" t="n">
        <v>36046842</v>
      </c>
      <c r="E549" s="5" t="inlineStr">
        <is>
          <t>BANCO UNION-10000020161539</t>
        </is>
      </c>
      <c r="H549" s="9" t="n">
        <v>140</v>
      </c>
      <c r="I549" s="5" t="inlineStr">
        <is>
          <t>DEPÓSITO BANCARIO</t>
        </is>
      </c>
      <c r="J549" s="8" t="inlineStr">
        <is>
          <t>841 JAEL ARRATIA - EL ALTO</t>
        </is>
      </c>
    </row>
    <row r="550">
      <c r="A550" s="5" t="inlineStr">
        <is>
          <t>CCAJ-EA10/31/2023</t>
        </is>
      </c>
      <c r="B550" s="6" t="n">
        <v>44947.65282689815</v>
      </c>
      <c r="C550" s="5" t="inlineStr">
        <is>
          <t>1431 GRACIELA CASTILLO CATARI</t>
        </is>
      </c>
      <c r="D550" s="7" t="n">
        <v>3096435962</v>
      </c>
      <c r="E550" s="5" t="inlineStr">
        <is>
          <t>BANCO UNION-10000020161539</t>
        </is>
      </c>
      <c r="H550" s="9" t="n">
        <v>710</v>
      </c>
      <c r="I550" s="5" t="inlineStr">
        <is>
          <t>DEPÓSITO BANCARIO</t>
        </is>
      </c>
      <c r="J550" s="8" t="inlineStr">
        <is>
          <t>841 JAEL ARRATIA - EL ALTO</t>
        </is>
      </c>
    </row>
    <row r="551">
      <c r="A551" s="5" t="inlineStr">
        <is>
          <t>CCAJ-EA10/31/2023</t>
        </is>
      </c>
      <c r="B551" s="6" t="n">
        <v>44947.65282689815</v>
      </c>
      <c r="C551" s="5" t="inlineStr">
        <is>
          <t>1431 GRACIELA CASTILLO CATARI</t>
        </is>
      </c>
      <c r="D551" s="7" t="n">
        <v>360427411</v>
      </c>
      <c r="E551" s="5" t="inlineStr">
        <is>
          <t>BANCO UNION-10000020161539</t>
        </is>
      </c>
      <c r="H551" s="9" t="n">
        <v>18241.38</v>
      </c>
      <c r="I551" s="5" t="inlineStr">
        <is>
          <t>DEPÓSITO BANCARIO</t>
        </is>
      </c>
      <c r="J551" s="8" t="inlineStr">
        <is>
          <t>841 JAEL ARRATIA - EL ALTO</t>
        </is>
      </c>
    </row>
    <row r="552">
      <c r="A552" s="5" t="inlineStr">
        <is>
          <t>CCAJ-EA10/31/2023</t>
        </is>
      </c>
      <c r="B552" s="6" t="n">
        <v>44947.65282689815</v>
      </c>
      <c r="C552" s="5" t="inlineStr">
        <is>
          <t>1431 GRACIELA CASTILLO CATARI</t>
        </is>
      </c>
      <c r="D552" s="7" t="n">
        <v>360427412</v>
      </c>
      <c r="E552" s="5" t="inlineStr">
        <is>
          <t>BANCO UNION-10000020161539</t>
        </is>
      </c>
      <c r="H552" s="9" t="n">
        <v>18702.45</v>
      </c>
      <c r="I552" s="5" t="inlineStr">
        <is>
          <t>DEPÓSITO BANCARIO</t>
        </is>
      </c>
      <c r="J552" s="8" t="inlineStr">
        <is>
          <t>841 JAEL ARRATIA - EL ALTO</t>
        </is>
      </c>
    </row>
    <row r="553">
      <c r="A553" s="5" t="inlineStr">
        <is>
          <t>CCAJ-EA10/31/2023</t>
        </is>
      </c>
      <c r="B553" s="6" t="n">
        <v>44947.65282689815</v>
      </c>
      <c r="C553" s="5" t="inlineStr">
        <is>
          <t>1431 GRACIELA CASTILLO CATARI</t>
        </is>
      </c>
      <c r="D553" s="7" t="n">
        <v>360427413</v>
      </c>
      <c r="E553" s="5" t="inlineStr">
        <is>
          <t>BANCO UNION-10000020161539</t>
        </is>
      </c>
      <c r="H553" s="9" t="n">
        <v>2026.8</v>
      </c>
      <c r="I553" s="5" t="inlineStr">
        <is>
          <t>DEPÓSITO BANCARIO</t>
        </is>
      </c>
      <c r="J553" s="8" t="inlineStr">
        <is>
          <t>841 JAEL ARRATIA - EL ALTO</t>
        </is>
      </c>
    </row>
    <row r="554">
      <c r="A554" s="5" t="inlineStr">
        <is>
          <t>CCAJ-EA10/31/2023</t>
        </is>
      </c>
      <c r="B554" s="6" t="n">
        <v>44947.65282689815</v>
      </c>
      <c r="C554" s="5" t="inlineStr">
        <is>
          <t>1431 GRACIELA CASTILLO CATARI</t>
        </is>
      </c>
      <c r="D554" s="7" t="n">
        <v>360427414</v>
      </c>
      <c r="E554" s="5" t="inlineStr">
        <is>
          <t>BANCO UNION-10000020161539</t>
        </is>
      </c>
      <c r="H554" s="9" t="n">
        <v>9784.370000000001</v>
      </c>
      <c r="I554" s="5" t="inlineStr">
        <is>
          <t>DEPÓSITO BANCARIO</t>
        </is>
      </c>
      <c r="J554" s="8" t="inlineStr">
        <is>
          <t>841 JAEL ARRATIA - EL ALTO</t>
        </is>
      </c>
    </row>
    <row r="555">
      <c r="A555" s="5" t="inlineStr">
        <is>
          <t>CCAJ-EA10/31/2023</t>
        </is>
      </c>
      <c r="B555" s="6" t="n">
        <v>44947.65282689815</v>
      </c>
      <c r="C555" s="5" t="inlineStr">
        <is>
          <t>1431 GRACIELA CASTILLO CATARI</t>
        </is>
      </c>
      <c r="D555" s="7" t="n">
        <v>471723</v>
      </c>
      <c r="E555" s="8" t="inlineStr">
        <is>
          <t>BISA-100070022</t>
        </is>
      </c>
      <c r="H555" s="9" t="n">
        <v>36895.9</v>
      </c>
      <c r="I555" s="5" t="inlineStr">
        <is>
          <t>DEPÓSITO BANCARIO</t>
        </is>
      </c>
      <c r="J555" s="5" t="inlineStr">
        <is>
          <t>4764 CARLOS ERIK CASTRO HURTADO</t>
        </is>
      </c>
    </row>
    <row r="556">
      <c r="A556" s="5" t="inlineStr">
        <is>
          <t>CCAJ-EA10/31/2023</t>
        </is>
      </c>
      <c r="B556" s="6" t="n">
        <v>44947.65282689815</v>
      </c>
      <c r="C556" s="5" t="inlineStr">
        <is>
          <t>1431 GRACIELA CASTILLO CATARI</t>
        </is>
      </c>
      <c r="D556" s="15" t="n">
        <v>30964575461</v>
      </c>
      <c r="E556" s="5" t="inlineStr">
        <is>
          <t>BANCO UNION-10000020161539</t>
        </is>
      </c>
      <c r="H556" s="9" t="n">
        <v>13018.18</v>
      </c>
      <c r="I556" s="5" t="inlineStr">
        <is>
          <t>DEPÓSITO BANCARIO</t>
        </is>
      </c>
      <c r="J556" s="8" t="inlineStr">
        <is>
          <t>841 JAEL ARRATIA - EL ALTO</t>
        </is>
      </c>
    </row>
    <row r="557">
      <c r="A557" s="5" t="inlineStr">
        <is>
          <t>CCAJ-EA10/31/2023</t>
        </is>
      </c>
      <c r="B557" s="6" t="n">
        <v>44947.65282689815</v>
      </c>
      <c r="C557" s="5" t="inlineStr">
        <is>
          <t>1431 GRACIELA CASTILLO CATARI</t>
        </is>
      </c>
      <c r="D557" s="15" t="n">
        <v>30964575462</v>
      </c>
      <c r="E557" s="5" t="inlineStr">
        <is>
          <t>BANCO UNION-10000020161539</t>
        </is>
      </c>
      <c r="H557" s="9" t="n">
        <v>5980</v>
      </c>
      <c r="I557" s="5" t="inlineStr">
        <is>
          <t>DEPÓSITO BANCARIO</t>
        </is>
      </c>
      <c r="J557" s="8" t="inlineStr">
        <is>
          <t>841 JAEL ARRATIA - EL ALTO</t>
        </is>
      </c>
    </row>
    <row r="558">
      <c r="A558" s="5" t="inlineStr">
        <is>
          <t>CCAJ-EA10/31/2023</t>
        </is>
      </c>
      <c r="B558" s="6" t="n">
        <v>44947.65282689815</v>
      </c>
      <c r="C558" s="5" t="inlineStr">
        <is>
          <t>1431 GRACIELA CASTILLO CATARI</t>
        </is>
      </c>
      <c r="D558" s="15" t="n">
        <v>30964575463</v>
      </c>
      <c r="E558" s="5" t="inlineStr">
        <is>
          <t>BANCO UNION-10000020161539</t>
        </is>
      </c>
      <c r="H558" s="9" t="n">
        <v>16793.82</v>
      </c>
      <c r="I558" s="5" t="inlineStr">
        <is>
          <t>DEPÓSITO BANCARIO</t>
        </is>
      </c>
      <c r="J558" s="8" t="inlineStr">
        <is>
          <t>841 JAEL ARRATIA - EL ALTO</t>
        </is>
      </c>
    </row>
    <row r="559">
      <c r="A559" s="5" t="inlineStr">
        <is>
          <t>CCAJ-EA10/31/2023</t>
        </is>
      </c>
      <c r="B559" s="6" t="n">
        <v>44947.65282689815</v>
      </c>
      <c r="C559" s="5" t="inlineStr">
        <is>
          <t>1431 GRACIELA CASTILLO CATARI</t>
        </is>
      </c>
      <c r="D559" s="7" t="n">
        <v>471724</v>
      </c>
      <c r="E559" s="8" t="inlineStr">
        <is>
          <t>BISA-100070022</t>
        </is>
      </c>
      <c r="H559" s="9" t="n">
        <v>14455.1</v>
      </c>
      <c r="I559" s="5" t="inlineStr">
        <is>
          <t>DEPÓSITO BANCARIO</t>
        </is>
      </c>
      <c r="J559" s="5" t="inlineStr">
        <is>
          <t>1056 ALEX JESUS ZABALA TICONA</t>
        </is>
      </c>
    </row>
    <row r="560">
      <c r="A560" s="5" t="inlineStr">
        <is>
          <t>CCAJ-EA10/31/2023</t>
        </is>
      </c>
      <c r="B560" s="6" t="n">
        <v>44947.65282689815</v>
      </c>
      <c r="C560" s="5" t="inlineStr">
        <is>
          <t>1431 GRACIELA CASTILLO CATARI</t>
        </is>
      </c>
      <c r="D560" s="7" t="n">
        <v>580947</v>
      </c>
      <c r="E560" s="8" t="inlineStr">
        <is>
          <t>BISA-100070022</t>
        </is>
      </c>
      <c r="H560" s="9" t="n">
        <v>1000</v>
      </c>
      <c r="I560" s="5" t="inlineStr">
        <is>
          <t>DEPÓSITO BANCARIO</t>
        </is>
      </c>
      <c r="J560" s="5" t="inlineStr">
        <is>
          <t>1056 ALEX JESUS ZABALA TICONA</t>
        </is>
      </c>
    </row>
    <row r="561">
      <c r="A561" s="11" t="inlineStr">
        <is>
          <t>SAP</t>
        </is>
      </c>
      <c r="B561" s="3" t="n"/>
      <c r="C561" s="3" t="n"/>
      <c r="D561" s="10" t="n"/>
      <c r="E561" s="8" t="n"/>
      <c r="H561" s="9" t="n"/>
      <c r="I561" s="10" t="n"/>
      <c r="J561" s="5" t="n"/>
    </row>
    <row r="562" ht="15.75" customHeight="1">
      <c r="A562" s="13" t="inlineStr">
        <is>
          <t>FECHA</t>
        </is>
      </c>
      <c r="B562" s="13" t="inlineStr">
        <is>
          <t>CIERRE DE CAJA</t>
        </is>
      </c>
      <c r="C562" s="13" t="inlineStr">
        <is>
          <t>IMPORTE</t>
        </is>
      </c>
      <c r="D562" s="14" t="n">
        <v>112644422</v>
      </c>
      <c r="E562" s="8" t="n"/>
      <c r="H562" s="9" t="n"/>
      <c r="I562" s="10" t="n"/>
      <c r="J562" s="5" t="n"/>
    </row>
    <row r="565">
      <c r="A565" s="1" t="inlineStr">
        <is>
          <t>Cierre Caja</t>
        </is>
      </c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3" t="inlineStr">
        <is>
          <t>Del 23/01/2023</t>
        </is>
      </c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98" t="inlineStr">
        <is>
          <t>Cierre Caja</t>
        </is>
      </c>
      <c r="B567" s="98" t="inlineStr">
        <is>
          <t>Fecha</t>
        </is>
      </c>
      <c r="C567" s="98" t="inlineStr">
        <is>
          <t>Cajero</t>
        </is>
      </c>
      <c r="D567" s="98" t="inlineStr">
        <is>
          <t>Nro Voucher</t>
        </is>
      </c>
      <c r="E567" s="98" t="inlineStr">
        <is>
          <t>Nro Cuenta</t>
        </is>
      </c>
      <c r="F567" s="98" t="inlineStr">
        <is>
          <t>Tipo Ingreso</t>
        </is>
      </c>
      <c r="G567" s="99" t="n"/>
      <c r="H567" s="100" t="n"/>
      <c r="I567" s="98" t="inlineStr">
        <is>
          <t>TIPO DE INGRESO</t>
        </is>
      </c>
      <c r="J567" s="98" t="inlineStr">
        <is>
          <t>Cobrador</t>
        </is>
      </c>
    </row>
    <row r="568">
      <c r="A568" s="101" t="n"/>
      <c r="B568" s="101" t="n"/>
      <c r="C568" s="101" t="n"/>
      <c r="D568" s="101" t="n"/>
      <c r="E568" s="101" t="n"/>
      <c r="F568" s="4" t="inlineStr">
        <is>
          <t>EFECTIVO</t>
        </is>
      </c>
      <c r="G568" s="4" t="inlineStr">
        <is>
          <t>CHEQUE</t>
        </is>
      </c>
      <c r="H568" s="4" t="inlineStr">
        <is>
          <t>TRANSFERENCIA</t>
        </is>
      </c>
      <c r="I568" s="101" t="n"/>
      <c r="J568" s="101" t="n"/>
    </row>
    <row r="569">
      <c r="A569" s="40" t="inlineStr">
        <is>
          <t>NO HUBO CIERRES DE CAJA DEBIDO A FERIADO NACIONAL POR EL DIA DEL ESTADO PLURINACIONAL</t>
        </is>
      </c>
      <c r="B569" s="41" t="n"/>
      <c r="C569" s="42" t="n"/>
      <c r="D569" s="70" t="n"/>
      <c r="E569" s="71" t="n"/>
      <c r="F569" s="9" t="n"/>
      <c r="I569" s="10" t="n"/>
      <c r="J569" s="5" t="n"/>
    </row>
    <row r="570">
      <c r="A570" s="11" t="inlineStr">
        <is>
          <t>SAP</t>
        </is>
      </c>
      <c r="B570" s="3" t="n"/>
      <c r="C570" s="3" t="n"/>
      <c r="D570" s="7" t="n"/>
      <c r="E570" s="8" t="n"/>
      <c r="H570" s="9" t="n"/>
      <c r="I570" s="10" t="n"/>
      <c r="J570" s="5" t="n"/>
    </row>
    <row r="571" ht="15.75" customHeight="1">
      <c r="A571" s="13" t="inlineStr">
        <is>
          <t>FECHA</t>
        </is>
      </c>
      <c r="B571" s="13" t="inlineStr">
        <is>
          <t>CIERRE DE CAJA</t>
        </is>
      </c>
      <c r="C571" s="13" t="inlineStr">
        <is>
          <t>IMPORTE</t>
        </is>
      </c>
      <c r="D571" s="28" t="n"/>
      <c r="E571" s="14" t="n"/>
      <c r="H571" s="9" t="n"/>
      <c r="I571" s="10" t="n"/>
      <c r="J571" s="5" t="n"/>
    </row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24/01/2023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98" t="inlineStr">
        <is>
          <t>Cierre Caja</t>
        </is>
      </c>
      <c r="B576" s="98" t="inlineStr">
        <is>
          <t>Fecha</t>
        </is>
      </c>
      <c r="C576" s="98" t="inlineStr">
        <is>
          <t>Cajero</t>
        </is>
      </c>
      <c r="D576" s="98" t="inlineStr">
        <is>
          <t>Nro Voucher</t>
        </is>
      </c>
      <c r="E576" s="98" t="inlineStr">
        <is>
          <t>Nro Cuenta</t>
        </is>
      </c>
      <c r="F576" s="98" t="inlineStr">
        <is>
          <t>Tipo Ingreso</t>
        </is>
      </c>
      <c r="G576" s="99" t="n"/>
      <c r="H576" s="100" t="n"/>
      <c r="I576" s="98" t="inlineStr">
        <is>
          <t>TIPO DE INGRESO</t>
        </is>
      </c>
      <c r="J576" s="98" t="inlineStr">
        <is>
          <t>Cobrador</t>
        </is>
      </c>
    </row>
    <row r="577">
      <c r="A577" s="101" t="n"/>
      <c r="B577" s="101" t="n"/>
      <c r="C577" s="101" t="n"/>
      <c r="D577" s="101" t="n"/>
      <c r="E577" s="101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101" t="n"/>
      <c r="J577" s="101" t="n"/>
    </row>
    <row r="578">
      <c r="A578" s="5" t="inlineStr">
        <is>
          <t>CCAJ-EA10/32/2023</t>
        </is>
      </c>
      <c r="B578" s="6" t="n">
        <v>44950.52159</v>
      </c>
      <c r="C578" s="5" t="inlineStr">
        <is>
          <t>1431 GRACIELA CASTILLO CATARI</t>
        </is>
      </c>
      <c r="D578" s="7" t="n"/>
      <c r="E578" s="8" t="n"/>
      <c r="F578" s="9" t="n">
        <v>10622.2</v>
      </c>
      <c r="I578" s="10" t="inlineStr">
        <is>
          <t>EFECTIVO</t>
        </is>
      </c>
      <c r="J578" s="8" t="inlineStr">
        <is>
          <t>191 ELIAS MENDOZA YUJRA</t>
        </is>
      </c>
    </row>
    <row r="579">
      <c r="A579" s="5" t="inlineStr">
        <is>
          <t>CCAJ-EA10/32/2023</t>
        </is>
      </c>
      <c r="B579" s="6" t="n">
        <v>44950.52159</v>
      </c>
      <c r="C579" s="5" t="inlineStr">
        <is>
          <t>1431 GRACIELA CASTILLO CATARI</t>
        </is>
      </c>
      <c r="D579" s="7" t="n"/>
      <c r="E579" s="8" t="n"/>
      <c r="F579" s="9" t="n">
        <v>13332.3</v>
      </c>
      <c r="I579" s="10" t="inlineStr">
        <is>
          <t>EFECTIVO</t>
        </is>
      </c>
      <c r="J579" s="5" t="inlineStr">
        <is>
          <t>375 VICTOR ERNESTO QUISPE TICONA</t>
        </is>
      </c>
    </row>
    <row r="580">
      <c r="A580" s="5" t="inlineStr">
        <is>
          <t>CCAJ-EA10/32/2023</t>
        </is>
      </c>
      <c r="B580" s="6" t="n">
        <v>44950.52159</v>
      </c>
      <c r="C580" s="5" t="inlineStr">
        <is>
          <t>1431 GRACIELA CASTILLO CATARI</t>
        </is>
      </c>
      <c r="D580" s="7" t="n"/>
      <c r="E580" s="8" t="n"/>
      <c r="F580" s="9" t="n">
        <v>8853.5</v>
      </c>
      <c r="I580" s="10" t="inlineStr">
        <is>
          <t>EFECTIVO</t>
        </is>
      </c>
      <c r="J580" s="8" t="inlineStr">
        <is>
          <t>480 WALTER AMARRO MAMANI</t>
        </is>
      </c>
    </row>
    <row r="581">
      <c r="A581" s="5" t="inlineStr">
        <is>
          <t>CCAJ-EA10/32/2023</t>
        </is>
      </c>
      <c r="B581" s="6" t="n">
        <v>44950.52159</v>
      </c>
      <c r="C581" s="5" t="inlineStr">
        <is>
          <t>1431 GRACIELA CASTILLO CATARI</t>
        </is>
      </c>
      <c r="D581" s="7" t="n"/>
      <c r="E581" s="8" t="n"/>
      <c r="F581" s="9" t="n">
        <v>11707.9</v>
      </c>
      <c r="I581" s="10" t="inlineStr">
        <is>
          <t>EFECTIVO</t>
        </is>
      </c>
      <c r="J581" s="8" t="inlineStr">
        <is>
          <t>596 VICENTE MENDOZA SIRPA</t>
        </is>
      </c>
    </row>
    <row r="582">
      <c r="A582" s="5" t="inlineStr">
        <is>
          <t>CCAJ-EA10/32/2023</t>
        </is>
      </c>
      <c r="B582" s="6" t="n">
        <v>44950.52159</v>
      </c>
      <c r="C582" s="5" t="inlineStr">
        <is>
          <t>1431 GRACIELA CASTILLO CATARI</t>
        </is>
      </c>
      <c r="D582" s="7" t="n"/>
      <c r="E582" s="8" t="n"/>
      <c r="F582" s="9" t="n">
        <v>2713.1</v>
      </c>
      <c r="I582" s="10" t="inlineStr">
        <is>
          <t>EFECTIVO</t>
        </is>
      </c>
      <c r="J582" s="5" t="inlineStr">
        <is>
          <t>716 JUAN CARLOS MAMANI ORTIZ</t>
        </is>
      </c>
    </row>
    <row r="583">
      <c r="A583" s="5" t="inlineStr">
        <is>
          <t>CCAJ-EA10/32/2023</t>
        </is>
      </c>
      <c r="B583" s="6" t="n">
        <v>44950.52159</v>
      </c>
      <c r="C583" s="5" t="inlineStr">
        <is>
          <t>1431 GRACIELA CASTILLO CATARI</t>
        </is>
      </c>
      <c r="D583" s="7" t="n"/>
      <c r="E583" s="8" t="n"/>
      <c r="F583" s="9" t="n">
        <v>10313.7</v>
      </c>
      <c r="I583" s="10" t="inlineStr">
        <is>
          <t>EFECTIVO</t>
        </is>
      </c>
      <c r="J583" s="8" t="inlineStr">
        <is>
          <t>980 RUBEN QUISPE CHURA</t>
        </is>
      </c>
    </row>
    <row r="584">
      <c r="A584" s="5" t="inlineStr">
        <is>
          <t>CCAJ-EA10/32/2023</t>
        </is>
      </c>
      <c r="B584" s="6" t="n">
        <v>44950.52159</v>
      </c>
      <c r="C584" s="5" t="inlineStr">
        <is>
          <t>1431 GRACIELA CASTILLO CATARI</t>
        </is>
      </c>
      <c r="D584" s="7" t="n"/>
      <c r="E584" s="8" t="n"/>
      <c r="F584" s="9" t="n">
        <v>46906.4</v>
      </c>
      <c r="I584" s="10" t="inlineStr">
        <is>
          <t>EFECTIVO</t>
        </is>
      </c>
      <c r="J584" s="8" t="inlineStr">
        <is>
          <t>2307 RAMIRO POMA QUISPE</t>
        </is>
      </c>
    </row>
    <row r="585">
      <c r="A585" s="5" t="inlineStr">
        <is>
          <t>CCAJ-EA10/32/2023</t>
        </is>
      </c>
      <c r="B585" s="6" t="n">
        <v>44950.52159</v>
      </c>
      <c r="C585" s="5" t="inlineStr">
        <is>
          <t>1431 GRACIELA CASTILLO CATARI</t>
        </is>
      </c>
      <c r="D585" s="7" t="n"/>
      <c r="E585" s="8" t="n"/>
      <c r="F585" s="9" t="n">
        <v>6205.8</v>
      </c>
      <c r="I585" s="10" t="inlineStr">
        <is>
          <t>EFECTIVO</t>
        </is>
      </c>
      <c r="J585" s="5" t="inlineStr">
        <is>
          <t>3051 EFRAIN ARMANDO CHIPANA MARTINEZ</t>
        </is>
      </c>
    </row>
    <row r="586">
      <c r="A586" s="5" t="inlineStr">
        <is>
          <t>CCAJ-EA10/32/2023</t>
        </is>
      </c>
      <c r="B586" s="6" t="n">
        <v>44950.52159</v>
      </c>
      <c r="C586" s="5" t="inlineStr">
        <is>
          <t>1431 GRACIELA CASTILLO CATARI</t>
        </is>
      </c>
      <c r="D586" s="7" t="n"/>
      <c r="E586" s="8" t="n"/>
      <c r="F586" s="9" t="n">
        <v>33176</v>
      </c>
      <c r="I586" s="10" t="inlineStr">
        <is>
          <t>EFECTIVO</t>
        </is>
      </c>
      <c r="J586" s="8" t="inlineStr">
        <is>
          <t>2597 JOSE MAIDANA EA - T01</t>
        </is>
      </c>
    </row>
    <row r="587">
      <c r="A587" s="5" t="inlineStr">
        <is>
          <t>CCAJ-EA10/32/2023</t>
        </is>
      </c>
      <c r="B587" s="6" t="n">
        <v>44950.52159</v>
      </c>
      <c r="C587" s="5" t="inlineStr">
        <is>
          <t>1431 GRACIELA CASTILLO CATARI</t>
        </is>
      </c>
      <c r="D587" s="7" t="n"/>
      <c r="E587" s="8" t="n"/>
      <c r="F587" s="9" t="n">
        <v>8779.1</v>
      </c>
      <c r="I587" s="10" t="inlineStr">
        <is>
          <t>EFECTIVO</t>
        </is>
      </c>
      <c r="J587" s="8" t="inlineStr">
        <is>
          <t>2597 JOSE MAIDANA EA - T02</t>
        </is>
      </c>
    </row>
    <row r="588">
      <c r="A588" s="5" t="inlineStr">
        <is>
          <t>CCAJ-EA10/32/2023</t>
        </is>
      </c>
      <c r="B588" s="6" t="n">
        <v>44950.52159</v>
      </c>
      <c r="C588" s="5" t="inlineStr">
        <is>
          <t>1431 GRACIELA CASTILLO CATARI</t>
        </is>
      </c>
      <c r="D588" s="7" t="n"/>
      <c r="E588" s="8" t="n"/>
      <c r="F588" s="9" t="n">
        <v>9827.299999999999</v>
      </c>
      <c r="I588" s="10" t="inlineStr">
        <is>
          <t>EFECTIVO</t>
        </is>
      </c>
      <c r="J588" s="8" t="inlineStr">
        <is>
          <t>2597 JOSE MAIDANA EA - T04</t>
        </is>
      </c>
    </row>
    <row r="589">
      <c r="A589" s="5" t="inlineStr">
        <is>
          <t>CCAJ-EA10/32/2023</t>
        </is>
      </c>
      <c r="B589" s="6" t="n">
        <v>44950.52159</v>
      </c>
      <c r="C589" s="5" t="inlineStr">
        <is>
          <t>1431 GRACIELA CASTILLO CATARI</t>
        </is>
      </c>
      <c r="D589" s="7" t="n"/>
      <c r="E589" s="8" t="n"/>
      <c r="F589" s="9" t="n">
        <v>7245.4</v>
      </c>
      <c r="I589" s="10" t="inlineStr">
        <is>
          <t>EFECTIVO</t>
        </is>
      </c>
      <c r="J589" s="8" t="inlineStr">
        <is>
          <t>2597 JOSE MAIDANA EA - T05</t>
        </is>
      </c>
    </row>
    <row r="590">
      <c r="A590" s="11" t="inlineStr">
        <is>
          <t>SAP</t>
        </is>
      </c>
      <c r="B590" s="3" t="n"/>
      <c r="C590" s="3" t="n"/>
      <c r="D590" s="7" t="n"/>
      <c r="E590" s="8" t="n"/>
      <c r="F590" s="12">
        <f>SUM(F578:G589)</f>
        <v/>
      </c>
      <c r="H590" s="9" t="n"/>
      <c r="I590" s="10" t="n"/>
      <c r="J590" s="5" t="n"/>
    </row>
    <row r="591" ht="15.75" customHeight="1">
      <c r="A591" s="13" t="inlineStr">
        <is>
          <t>FECHA</t>
        </is>
      </c>
      <c r="B591" s="13" t="inlineStr">
        <is>
          <t>CIERRE DE CAJA</t>
        </is>
      </c>
      <c r="C591" s="13" t="inlineStr">
        <is>
          <t>IMPORTE</t>
        </is>
      </c>
      <c r="D591" s="14" t="n">
        <v>112644423</v>
      </c>
      <c r="E591" s="8" t="n"/>
      <c r="H591" s="9" t="n"/>
      <c r="I591" s="10" t="n"/>
      <c r="J591" s="5" t="n"/>
    </row>
    <row r="592">
      <c r="A592" s="5" t="n"/>
      <c r="B592" s="6" t="n"/>
      <c r="C592" s="5" t="n"/>
      <c r="D592" s="7" t="n"/>
      <c r="E592" s="8" t="n"/>
      <c r="H592" s="9" t="n"/>
      <c r="I592" s="10" t="n"/>
      <c r="J592" s="5" t="n"/>
    </row>
    <row r="593">
      <c r="A593" s="5" t="n"/>
      <c r="B593" s="6" t="n"/>
      <c r="C593" s="5" t="n"/>
      <c r="D593" s="7" t="n"/>
      <c r="E593" s="8" t="n"/>
      <c r="H593" s="9" t="n"/>
      <c r="I593" s="10" t="n"/>
      <c r="J593" s="5" t="n"/>
    </row>
    <row r="594">
      <c r="A594" s="5" t="inlineStr">
        <is>
          <t>CCAJ-EA10/33/2023</t>
        </is>
      </c>
      <c r="B594" s="6" t="n">
        <v>44950.77242576389</v>
      </c>
      <c r="C594" s="5" t="inlineStr">
        <is>
          <t>1431 GRACIELA CASTILLO CATARI</t>
        </is>
      </c>
      <c r="D594" s="7" t="n">
        <v>36156792</v>
      </c>
      <c r="E594" s="5" t="inlineStr">
        <is>
          <t>BANCO UNION-10000020161539</t>
        </is>
      </c>
      <c r="H594" s="9" t="n">
        <v>1185.3</v>
      </c>
      <c r="I594" s="5" t="inlineStr">
        <is>
          <t>DEPÓSITO BANCARIO</t>
        </is>
      </c>
      <c r="J594" s="8" t="inlineStr">
        <is>
          <t>841 JAEL ARRATIA - EL ALTO</t>
        </is>
      </c>
    </row>
    <row r="595">
      <c r="A595" s="5" t="inlineStr">
        <is>
          <t>CCAJ-EA10/33/2023</t>
        </is>
      </c>
      <c r="B595" s="6" t="n">
        <v>44950.77242576389</v>
      </c>
      <c r="C595" s="5" t="inlineStr">
        <is>
          <t>1431 GRACIELA CASTILLO CATARI</t>
        </is>
      </c>
      <c r="D595" s="7" t="n">
        <v>36176012</v>
      </c>
      <c r="E595" s="5" t="inlineStr">
        <is>
          <t>BANCO UNION-10000020161539</t>
        </is>
      </c>
      <c r="H595" s="9" t="n">
        <v>38413</v>
      </c>
      <c r="I595" s="5" t="inlineStr">
        <is>
          <t>DEPÓSITO BANCARIO</t>
        </is>
      </c>
      <c r="J595" s="8" t="inlineStr">
        <is>
          <t>841 JAEL ARRATIA - EL ALTO</t>
        </is>
      </c>
    </row>
    <row r="596">
      <c r="A596" s="5" t="inlineStr">
        <is>
          <t>CCAJ-EA10/33/2023</t>
        </is>
      </c>
      <c r="B596" s="6" t="n">
        <v>44950.77242576389</v>
      </c>
      <c r="C596" s="5" t="inlineStr">
        <is>
          <t>1431 GRACIELA CASTILLO CATARI</t>
        </is>
      </c>
      <c r="D596" s="7" t="n">
        <v>471785</v>
      </c>
      <c r="E596" s="8" t="inlineStr">
        <is>
          <t>BISA-100070022</t>
        </is>
      </c>
      <c r="H596" s="9" t="n">
        <v>37610.3</v>
      </c>
      <c r="I596" s="5" t="inlineStr">
        <is>
          <t>DEPÓSITO BANCARIO</t>
        </is>
      </c>
      <c r="J596" s="5" t="inlineStr">
        <is>
          <t>4764 CARLOS ERIK CASTRO HURTADO</t>
        </is>
      </c>
    </row>
    <row r="597">
      <c r="A597" s="5" t="inlineStr">
        <is>
          <t>CCAJ-EA10/33/2023</t>
        </is>
      </c>
      <c r="B597" s="6" t="n">
        <v>44950.77242576389</v>
      </c>
      <c r="C597" s="5" t="inlineStr">
        <is>
          <t>1431 GRACIELA CASTILLO CATARI</t>
        </is>
      </c>
      <c r="D597" s="7" t="n">
        <v>471786</v>
      </c>
      <c r="E597" s="8" t="inlineStr">
        <is>
          <t>BISA-100070022</t>
        </is>
      </c>
      <c r="H597" s="9" t="n">
        <v>14479.3</v>
      </c>
      <c r="I597" s="5" t="inlineStr">
        <is>
          <t>DEPÓSITO BANCARIO</t>
        </is>
      </c>
      <c r="J597" s="5" t="inlineStr">
        <is>
          <t>1056 ALEX JESUS ZABALA TICONA</t>
        </is>
      </c>
    </row>
    <row r="598">
      <c r="A598" s="5" t="inlineStr">
        <is>
          <t>CCAJ-EA10/33/2023</t>
        </is>
      </c>
      <c r="B598" s="6" t="n">
        <v>44950.77242576389</v>
      </c>
      <c r="C598" s="5" t="inlineStr">
        <is>
          <t>1431 GRACIELA CASTILLO CATARI</t>
        </is>
      </c>
      <c r="D598" s="7" t="n"/>
      <c r="E598" s="8" t="n"/>
      <c r="F598" s="9" t="n">
        <v>8074.3</v>
      </c>
      <c r="I598" s="10" t="inlineStr">
        <is>
          <t>EFECTIVO</t>
        </is>
      </c>
      <c r="J598" s="5" t="inlineStr">
        <is>
          <t>835 JAVIER DAVID VILLA MAMANI</t>
        </is>
      </c>
    </row>
    <row r="599">
      <c r="A599" s="5" t="inlineStr">
        <is>
          <t>CCAJ-EA10/33/2023</t>
        </is>
      </c>
      <c r="B599" s="6" t="n">
        <v>44950.77242576389</v>
      </c>
      <c r="C599" s="5" t="inlineStr">
        <is>
          <t>1431 GRACIELA CASTILLO CATARI</t>
        </is>
      </c>
      <c r="D599" s="7" t="n"/>
      <c r="E599" s="8" t="n"/>
      <c r="F599" s="9" t="n">
        <v>62348.5</v>
      </c>
      <c r="I599" s="10" t="inlineStr">
        <is>
          <t>EFECTIVO</t>
        </is>
      </c>
      <c r="J599" s="5" t="inlineStr">
        <is>
          <t>3622 JULIO CESAR PORTILLO HUARACHI</t>
        </is>
      </c>
    </row>
    <row r="600">
      <c r="A600" s="5" t="inlineStr">
        <is>
          <t>CCAJ-EA10/33/2023</t>
        </is>
      </c>
      <c r="B600" s="6" t="n">
        <v>44950.77242576389</v>
      </c>
      <c r="C600" s="5" t="inlineStr">
        <is>
          <t>1431 GRACIELA CASTILLO CATARI</t>
        </is>
      </c>
      <c r="D600" s="7" t="n"/>
      <c r="E600" s="8" t="n"/>
      <c r="F600" s="9" t="n">
        <v>22016.6</v>
      </c>
      <c r="I600" s="10" t="inlineStr">
        <is>
          <t>EFECTIVO</t>
        </is>
      </c>
      <c r="J600" s="5" t="inlineStr">
        <is>
          <t>1056 ALEX JESUS ZABALA TICONA</t>
        </is>
      </c>
    </row>
    <row r="601">
      <c r="A601" s="5" t="inlineStr">
        <is>
          <t>CCAJ-EA10/33/2023</t>
        </is>
      </c>
      <c r="B601" s="6" t="n">
        <v>44950.77242576389</v>
      </c>
      <c r="C601" s="5" t="inlineStr">
        <is>
          <t>1431 GRACIELA CASTILLO CATARI</t>
        </is>
      </c>
      <c r="D601" s="7" t="n"/>
      <c r="E601" s="8" t="n"/>
      <c r="F601" s="9" t="n">
        <v>7703.3</v>
      </c>
      <c r="I601" s="10" t="inlineStr">
        <is>
          <t>EFECTIVO</t>
        </is>
      </c>
      <c r="J601" s="8" t="inlineStr">
        <is>
          <t>2597 JOSE MAIDANA EA - T03</t>
        </is>
      </c>
    </row>
    <row r="602">
      <c r="A602" s="11" t="inlineStr">
        <is>
          <t>SAP</t>
        </is>
      </c>
      <c r="B602" s="3" t="n"/>
      <c r="C602" s="3" t="n"/>
      <c r="D602" s="7" t="n"/>
      <c r="E602" s="8" t="n"/>
      <c r="F602" s="12">
        <f>SUM(F594:G601)</f>
        <v/>
      </c>
      <c r="H602" s="9" t="n"/>
      <c r="I602" s="10" t="n"/>
      <c r="J602" s="5" t="n"/>
    </row>
    <row r="603" ht="15.75" customHeight="1">
      <c r="A603" s="13" t="inlineStr">
        <is>
          <t>FECHA</t>
        </is>
      </c>
      <c r="B603" s="13" t="inlineStr">
        <is>
          <t>CIERRE DE CAJA</t>
        </is>
      </c>
      <c r="C603" s="13" t="inlineStr">
        <is>
          <t>IMPORTE</t>
        </is>
      </c>
      <c r="D603" s="14" t="n">
        <v>112651336</v>
      </c>
      <c r="E603" s="8" t="n"/>
      <c r="H603" s="9" t="n"/>
      <c r="I603" s="10" t="n"/>
      <c r="J603" s="5" t="n"/>
    </row>
    <row r="606">
      <c r="A606" s="1" t="inlineStr">
        <is>
          <t>Cierre Caja</t>
        </is>
      </c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3" t="inlineStr">
        <is>
          <t>Del 25/01/2023</t>
        </is>
      </c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98" t="inlineStr">
        <is>
          <t>Cierre Caja</t>
        </is>
      </c>
      <c r="B608" s="98" t="inlineStr">
        <is>
          <t>Fecha</t>
        </is>
      </c>
      <c r="C608" s="98" t="inlineStr">
        <is>
          <t>Cajero</t>
        </is>
      </c>
      <c r="D608" s="98" t="inlineStr">
        <is>
          <t>Nro Voucher</t>
        </is>
      </c>
      <c r="E608" s="98" t="inlineStr">
        <is>
          <t>Nro Cuenta</t>
        </is>
      </c>
      <c r="F608" s="98" t="inlineStr">
        <is>
          <t>Tipo Ingreso</t>
        </is>
      </c>
      <c r="G608" s="99" t="n"/>
      <c r="H608" s="100" t="n"/>
      <c r="I608" s="98" t="inlineStr">
        <is>
          <t>TIPO DE INGRESO</t>
        </is>
      </c>
      <c r="J608" s="98" t="inlineStr">
        <is>
          <t>Cobrador</t>
        </is>
      </c>
    </row>
    <row r="609">
      <c r="A609" s="101" t="n"/>
      <c r="B609" s="101" t="n"/>
      <c r="C609" s="101" t="n"/>
      <c r="D609" s="101" t="n"/>
      <c r="E609" s="101" t="n"/>
      <c r="F609" s="4" t="inlineStr">
        <is>
          <t>EFECTIVO</t>
        </is>
      </c>
      <c r="G609" s="4" t="inlineStr">
        <is>
          <t>CHEQUE</t>
        </is>
      </c>
      <c r="H609" s="4" t="inlineStr">
        <is>
          <t>TRANSFERENCIA</t>
        </is>
      </c>
      <c r="I609" s="101" t="n"/>
      <c r="J609" s="101" t="n"/>
    </row>
    <row r="610">
      <c r="A610" s="5" t="inlineStr">
        <is>
          <t>CCAJ-EA10/34/2023</t>
        </is>
      </c>
      <c r="B610" s="6" t="n">
        <v>44951.53222832176</v>
      </c>
      <c r="C610" s="5" t="inlineStr">
        <is>
          <t>1431 GRACIELA CASTILLO CATARI</t>
        </is>
      </c>
      <c r="D610" s="10" t="n"/>
      <c r="E610" s="8" t="n"/>
      <c r="F610" s="9" t="n">
        <v>14946.2</v>
      </c>
      <c r="I610" s="10" t="inlineStr">
        <is>
          <t>EFECTIVO</t>
        </is>
      </c>
      <c r="J610" s="8" t="inlineStr">
        <is>
          <t>191 ELIAS MENDOZA YUJRA</t>
        </is>
      </c>
    </row>
    <row r="611">
      <c r="A611" s="5" t="inlineStr">
        <is>
          <t>CCAJ-EA10/34/2023</t>
        </is>
      </c>
      <c r="B611" s="6" t="n">
        <v>44951.53222832176</v>
      </c>
      <c r="C611" s="5" t="inlineStr">
        <is>
          <t>1431 GRACIELA CASTILLO CATARI</t>
        </is>
      </c>
      <c r="D611" s="10" t="n"/>
      <c r="E611" s="8" t="n"/>
      <c r="F611" s="9" t="n">
        <v>16174.5</v>
      </c>
      <c r="I611" s="10" t="inlineStr">
        <is>
          <t>EFECTIVO</t>
        </is>
      </c>
      <c r="J611" s="5" t="inlineStr">
        <is>
          <t>375 VICTOR ERNESTO QUISPE TICONA</t>
        </is>
      </c>
    </row>
    <row r="612">
      <c r="A612" s="5" t="inlineStr">
        <is>
          <t>CCAJ-EA10/34/2023</t>
        </is>
      </c>
      <c r="B612" s="6" t="n">
        <v>44951.53222832176</v>
      </c>
      <c r="C612" s="5" t="inlineStr">
        <is>
          <t>1431 GRACIELA CASTILLO CATARI</t>
        </is>
      </c>
      <c r="D612" s="10" t="n"/>
      <c r="E612" s="8" t="n"/>
      <c r="F612" s="9" t="n">
        <v>10477.5</v>
      </c>
      <c r="I612" s="10" t="inlineStr">
        <is>
          <t>EFECTIVO</t>
        </is>
      </c>
      <c r="J612" s="8" t="inlineStr">
        <is>
          <t>480 WALTER AMARRO MAMANI</t>
        </is>
      </c>
    </row>
    <row r="613">
      <c r="A613" s="5" t="inlineStr">
        <is>
          <t>CCAJ-EA10/34/2023</t>
        </is>
      </c>
      <c r="B613" s="6" t="n">
        <v>44951.53222832176</v>
      </c>
      <c r="C613" s="5" t="inlineStr">
        <is>
          <t>1431 GRACIELA CASTILLO CATARI</t>
        </is>
      </c>
      <c r="D613" s="10" t="n"/>
      <c r="E613" s="8" t="n"/>
      <c r="F613" s="9" t="n">
        <v>1606.4</v>
      </c>
      <c r="I613" s="10" t="inlineStr">
        <is>
          <t>EFECTIVO</t>
        </is>
      </c>
      <c r="J613" s="8" t="inlineStr">
        <is>
          <t>596 VICENTE MENDOZA SIRPA</t>
        </is>
      </c>
    </row>
    <row r="614">
      <c r="A614" s="5" t="inlineStr">
        <is>
          <t>CCAJ-EA10/34/2023</t>
        </is>
      </c>
      <c r="B614" s="6" t="n">
        <v>44951.53222832176</v>
      </c>
      <c r="C614" s="5" t="inlineStr">
        <is>
          <t>1431 GRACIELA CASTILLO CATARI</t>
        </is>
      </c>
      <c r="D614" s="10" t="n"/>
      <c r="E614" s="8" t="n"/>
      <c r="F614" s="9" t="n">
        <v>6633.2</v>
      </c>
      <c r="I614" s="10" t="inlineStr">
        <is>
          <t>EFECTIVO</t>
        </is>
      </c>
      <c r="J614" s="5" t="inlineStr">
        <is>
          <t>716 JUAN CARLOS MAMANI ORTIZ</t>
        </is>
      </c>
    </row>
    <row r="615">
      <c r="A615" s="5" t="inlineStr">
        <is>
          <t>CCAJ-EA10/34/2023</t>
        </is>
      </c>
      <c r="B615" s="6" t="n">
        <v>44951.53222832176</v>
      </c>
      <c r="C615" s="5" t="inlineStr">
        <is>
          <t>1431 GRACIELA CASTILLO CATARI</t>
        </is>
      </c>
      <c r="D615" s="10" t="n"/>
      <c r="E615" s="8" t="n"/>
      <c r="F615" s="9" t="n">
        <v>11225.9</v>
      </c>
      <c r="I615" s="10" t="inlineStr">
        <is>
          <t>EFECTIVO</t>
        </is>
      </c>
      <c r="J615" s="8" t="inlineStr">
        <is>
          <t>980 RUBEN QUISPE CHURA</t>
        </is>
      </c>
    </row>
    <row r="616">
      <c r="A616" s="5" t="inlineStr">
        <is>
          <t>CCAJ-EA10/34/2023</t>
        </is>
      </c>
      <c r="B616" s="6" t="n">
        <v>44951.53222832176</v>
      </c>
      <c r="C616" s="5" t="inlineStr">
        <is>
          <t>1431 GRACIELA CASTILLO CATARI</t>
        </is>
      </c>
      <c r="D616" s="10" t="n"/>
      <c r="E616" s="8" t="n"/>
      <c r="F616" s="9" t="n">
        <v>28992</v>
      </c>
      <c r="I616" s="10" t="inlineStr">
        <is>
          <t>EFECTIVO</t>
        </is>
      </c>
      <c r="J616" s="8" t="inlineStr">
        <is>
          <t>2307 RAMIRO POMA QUISPE</t>
        </is>
      </c>
    </row>
    <row r="617">
      <c r="A617" s="5" t="inlineStr">
        <is>
          <t>CCAJ-EA10/34/2023</t>
        </is>
      </c>
      <c r="B617" s="6" t="n">
        <v>44951.53222832176</v>
      </c>
      <c r="C617" s="5" t="inlineStr">
        <is>
          <t>1431 GRACIELA CASTILLO CATARI</t>
        </is>
      </c>
      <c r="D617" s="10" t="n"/>
      <c r="E617" s="8" t="n"/>
      <c r="F617" s="9" t="n">
        <v>501.2</v>
      </c>
      <c r="I617" s="10" t="inlineStr">
        <is>
          <t>EFECTIVO</t>
        </is>
      </c>
      <c r="J617" s="5" t="inlineStr">
        <is>
          <t>3051 EFRAIN ARMANDO CHIPANA MARTINEZ</t>
        </is>
      </c>
    </row>
    <row r="618">
      <c r="A618" s="5" t="inlineStr">
        <is>
          <t>CCAJ-EA10/34/2023</t>
        </is>
      </c>
      <c r="B618" s="6" t="n">
        <v>44951.53222832176</v>
      </c>
      <c r="C618" s="5" t="inlineStr">
        <is>
          <t>1431 GRACIELA CASTILLO CATARI</t>
        </is>
      </c>
      <c r="D618" s="10" t="n"/>
      <c r="E618" s="8" t="n"/>
      <c r="F618" s="9" t="n">
        <v>35534</v>
      </c>
      <c r="I618" s="10" t="inlineStr">
        <is>
          <t>EFECTIVO</t>
        </is>
      </c>
      <c r="J618" s="8" t="inlineStr">
        <is>
          <t>2597 JOSE MAIDANA EA - T01</t>
        </is>
      </c>
    </row>
    <row r="619">
      <c r="A619" s="5" t="inlineStr">
        <is>
          <t>CCAJ-EA10/34/2023</t>
        </is>
      </c>
      <c r="B619" s="6" t="n">
        <v>44951.53222832176</v>
      </c>
      <c r="C619" s="5" t="inlineStr">
        <is>
          <t>1431 GRACIELA CASTILLO CATARI</t>
        </is>
      </c>
      <c r="D619" s="10" t="n"/>
      <c r="E619" s="8" t="n"/>
      <c r="F619" s="9" t="n">
        <v>4022.4</v>
      </c>
      <c r="I619" s="10" t="inlineStr">
        <is>
          <t>EFECTIVO</t>
        </is>
      </c>
      <c r="J619" s="8" t="inlineStr">
        <is>
          <t>2597 JOSE MAIDANA EA - T02</t>
        </is>
      </c>
    </row>
    <row r="620">
      <c r="A620" s="5" t="inlineStr">
        <is>
          <t>CCAJ-EA10/34/2023</t>
        </is>
      </c>
      <c r="B620" s="6" t="n">
        <v>44951.53222832176</v>
      </c>
      <c r="C620" s="5" t="inlineStr">
        <is>
          <t>1431 GRACIELA CASTILLO CATARI</t>
        </is>
      </c>
      <c r="D620" s="10" t="n"/>
      <c r="E620" s="8" t="n"/>
      <c r="F620" s="9" t="n">
        <v>13207.6</v>
      </c>
      <c r="I620" s="10" t="inlineStr">
        <is>
          <t>EFECTIVO</t>
        </is>
      </c>
      <c r="J620" s="8" t="inlineStr">
        <is>
          <t>2597 JOSE MAIDANA EA - T05</t>
        </is>
      </c>
    </row>
    <row r="621">
      <c r="A621" s="11" t="inlineStr">
        <is>
          <t>SAP</t>
        </is>
      </c>
      <c r="B621" s="3" t="n"/>
      <c r="C621" s="3" t="n"/>
      <c r="D621" s="7" t="n"/>
      <c r="E621" s="8" t="n"/>
      <c r="F621" s="37">
        <f>SUM(F610:G620)</f>
        <v/>
      </c>
      <c r="H621" s="9" t="n"/>
      <c r="I621" s="10" t="n"/>
      <c r="J621" s="5" t="n"/>
    </row>
    <row r="622" ht="15.75" customHeight="1">
      <c r="A622" s="13" t="inlineStr">
        <is>
          <t>FECHA</t>
        </is>
      </c>
      <c r="B622" s="13" t="inlineStr">
        <is>
          <t>CIERRE DE CAJA</t>
        </is>
      </c>
      <c r="C622" s="13" t="inlineStr">
        <is>
          <t>IMPORTE</t>
        </is>
      </c>
      <c r="D622" s="14" t="n">
        <v>112651337</v>
      </c>
      <c r="E622" s="8" t="n"/>
      <c r="H622" s="9" t="n"/>
      <c r="I622" s="10" t="n"/>
      <c r="J622" s="5" t="n"/>
    </row>
    <row r="623">
      <c r="A623" s="5" t="n"/>
      <c r="B623" s="6" t="n"/>
      <c r="C623" s="5" t="n"/>
      <c r="D623" s="7" t="n"/>
      <c r="E623" s="8" t="n"/>
      <c r="H623" s="9" t="n"/>
      <c r="I623" s="10" t="n"/>
      <c r="J623" s="5" t="n"/>
    </row>
    <row r="624">
      <c r="A624" s="5" t="n"/>
      <c r="B624" s="6" t="n"/>
      <c r="C624" s="5" t="n"/>
      <c r="D624" s="7" t="n"/>
      <c r="E624" s="8" t="n"/>
      <c r="H624" s="9" t="n"/>
      <c r="I624" s="10" t="n"/>
      <c r="J624" s="5" t="n"/>
    </row>
    <row r="625">
      <c r="A625" s="5" t="inlineStr">
        <is>
          <t>CCAJ-EA10/35/2023</t>
        </is>
      </c>
      <c r="B625" s="6" t="n">
        <v>44951.79274533565</v>
      </c>
      <c r="C625" s="5" t="inlineStr">
        <is>
          <t>1431 GRACIELA CASTILLO CATARI</t>
        </is>
      </c>
      <c r="D625" s="15" t="n">
        <v>45113278815</v>
      </c>
      <c r="E625" s="8" t="inlineStr">
        <is>
          <t>BISA-100070022</t>
        </is>
      </c>
      <c r="H625" s="9" t="n">
        <v>393.4</v>
      </c>
      <c r="I625" s="5" t="inlineStr">
        <is>
          <t>DEPÓSITO BANCARIO</t>
        </is>
      </c>
      <c r="J625" s="5" t="inlineStr">
        <is>
          <t>1056 ALEX JESUS ZABALA TICONA</t>
        </is>
      </c>
    </row>
    <row r="626">
      <c r="A626" s="5" t="inlineStr">
        <is>
          <t>CCAJ-EA10/35/2023</t>
        </is>
      </c>
      <c r="B626" s="6" t="n">
        <v>44951.79274533565</v>
      </c>
      <c r="C626" s="5" t="inlineStr">
        <is>
          <t>1431 GRACIELA CASTILLO CATARI</t>
        </is>
      </c>
      <c r="D626" s="7" t="n">
        <v>545082</v>
      </c>
      <c r="E626" s="8" t="inlineStr">
        <is>
          <t>BISA-100070022</t>
        </is>
      </c>
      <c r="H626" s="9" t="n">
        <v>9904.1</v>
      </c>
      <c r="I626" s="5" t="inlineStr">
        <is>
          <t>DEPÓSITO BANCARIO</t>
        </is>
      </c>
      <c r="J626" s="5" t="inlineStr">
        <is>
          <t>4764 CARLOS ERIK CASTRO HURTADO</t>
        </is>
      </c>
    </row>
    <row r="627">
      <c r="A627" s="5" t="inlineStr">
        <is>
          <t>CCAJ-EA10/35/2023</t>
        </is>
      </c>
      <c r="B627" s="6" t="n">
        <v>44951.79274533565</v>
      </c>
      <c r="C627" s="5" t="inlineStr">
        <is>
          <t>1431 GRACIELA CASTILLO CATARI</t>
        </is>
      </c>
      <c r="D627" s="7" t="n">
        <v>440127</v>
      </c>
      <c r="E627" s="8" t="inlineStr">
        <is>
          <t>BISA-100070022</t>
        </is>
      </c>
      <c r="H627" s="9" t="n">
        <v>28335</v>
      </c>
      <c r="I627" s="5" t="inlineStr">
        <is>
          <t>DEPÓSITO BANCARIO</t>
        </is>
      </c>
      <c r="J627" s="5" t="inlineStr">
        <is>
          <t>3622 JULIO CESAR PORTILLO HUARACHI</t>
        </is>
      </c>
    </row>
    <row r="628">
      <c r="A628" s="5" t="inlineStr">
        <is>
          <t>CCAJ-EA10/35/2023</t>
        </is>
      </c>
      <c r="B628" s="6" t="n">
        <v>44951.79274533565</v>
      </c>
      <c r="C628" s="5" t="inlineStr">
        <is>
          <t>1431 GRACIELA CASTILLO CATARI</t>
        </is>
      </c>
      <c r="D628" s="15" t="n">
        <v>30998917951</v>
      </c>
      <c r="E628" s="5" t="inlineStr">
        <is>
          <t>BANCO UNION-10000020161539</t>
        </is>
      </c>
      <c r="H628" s="9" t="n">
        <v>4512.03</v>
      </c>
      <c r="I628" s="5" t="inlineStr">
        <is>
          <t>DEPÓSITO BANCARIO</t>
        </is>
      </c>
      <c r="J628" s="8" t="inlineStr">
        <is>
          <t>841 JAEL ARRATIA - EL ALTO</t>
        </is>
      </c>
    </row>
    <row r="629">
      <c r="A629" s="5" t="inlineStr">
        <is>
          <t>CCAJ-EA10/35/2023</t>
        </is>
      </c>
      <c r="B629" s="6" t="n">
        <v>44951.79274533565</v>
      </c>
      <c r="C629" s="5" t="inlineStr">
        <is>
          <t>1431 GRACIELA CASTILLO CATARI</t>
        </is>
      </c>
      <c r="D629" s="15" t="n">
        <v>30998917952</v>
      </c>
      <c r="E629" s="5" t="inlineStr">
        <is>
          <t>BANCO UNION-10000020161539</t>
        </is>
      </c>
      <c r="H629" s="9" t="n">
        <v>3851.67</v>
      </c>
      <c r="I629" s="5" t="inlineStr">
        <is>
          <t>DEPÓSITO BANCARIO</t>
        </is>
      </c>
      <c r="J629" s="8" t="inlineStr">
        <is>
          <t>841 JAEL ARRATIA - EL ALTO</t>
        </is>
      </c>
    </row>
    <row r="630">
      <c r="A630" s="5" t="inlineStr">
        <is>
          <t>CCAJ-EA10/35/2023</t>
        </is>
      </c>
      <c r="B630" s="6" t="n">
        <v>44951.79274533565</v>
      </c>
      <c r="C630" s="5" t="inlineStr">
        <is>
          <t>1431 GRACIELA CASTILLO CATARI</t>
        </is>
      </c>
      <c r="D630" s="7" t="n">
        <v>440129</v>
      </c>
      <c r="E630" s="8" t="inlineStr">
        <is>
          <t>BISA-100070022</t>
        </is>
      </c>
      <c r="H630" s="9" t="n">
        <v>21248.8</v>
      </c>
      <c r="I630" s="5" t="inlineStr">
        <is>
          <t>DEPÓSITO BANCARIO</t>
        </is>
      </c>
      <c r="J630" s="5" t="inlineStr">
        <is>
          <t>1056 ALEX JESUS ZABALA TICONA</t>
        </is>
      </c>
    </row>
    <row r="631">
      <c r="A631" s="5" t="inlineStr">
        <is>
          <t>CCAJ-EA10/35/2023</t>
        </is>
      </c>
      <c r="B631" s="6" t="n">
        <v>44951.79274533565</v>
      </c>
      <c r="C631" s="5" t="inlineStr">
        <is>
          <t>1431 GRACIELA CASTILLO CATARI</t>
        </is>
      </c>
      <c r="D631" s="7" t="n">
        <v>545083</v>
      </c>
      <c r="E631" s="8" t="inlineStr">
        <is>
          <t>BISA-100070022</t>
        </is>
      </c>
      <c r="H631" s="9" t="n">
        <v>9493.6</v>
      </c>
      <c r="I631" s="5" t="inlineStr">
        <is>
          <t>DEPÓSITO BANCARIO</t>
        </is>
      </c>
      <c r="J631" s="5" t="inlineStr">
        <is>
          <t>1056 ALEX JESUS ZABALA TICONA</t>
        </is>
      </c>
    </row>
    <row r="632">
      <c r="A632" s="5" t="inlineStr">
        <is>
          <t>CCAJ-EA10/35/2023</t>
        </is>
      </c>
      <c r="B632" s="6" t="n">
        <v>44951.79274533565</v>
      </c>
      <c r="C632" s="5" t="inlineStr">
        <is>
          <t>1431 GRACIELA CASTILLO CATARI</t>
        </is>
      </c>
      <c r="D632" s="7" t="n"/>
      <c r="E632" s="8" t="n"/>
      <c r="F632" s="9" t="n">
        <v>8329.299999999999</v>
      </c>
      <c r="I632" s="10" t="inlineStr">
        <is>
          <t>EFECTIVO</t>
        </is>
      </c>
      <c r="J632" s="5" t="inlineStr">
        <is>
          <t>1056 ALEX JESUS ZABALA TICONA</t>
        </is>
      </c>
    </row>
    <row r="633">
      <c r="A633" s="5" t="inlineStr">
        <is>
          <t>CCAJ-EA10/35/2023</t>
        </is>
      </c>
      <c r="B633" s="6" t="n">
        <v>44951.79274533565</v>
      </c>
      <c r="C633" s="5" t="inlineStr">
        <is>
          <t>1431 GRACIELA CASTILLO CATARI</t>
        </is>
      </c>
      <c r="D633" s="7" t="n"/>
      <c r="E633" s="8" t="n"/>
      <c r="F633" s="9" t="n">
        <v>7223.3</v>
      </c>
      <c r="I633" s="10" t="inlineStr">
        <is>
          <t>EFECTIVO</t>
        </is>
      </c>
      <c r="J633" s="8" t="inlineStr">
        <is>
          <t>2597 JOSE MAIDANA EA - T04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37">
        <f>SUM(F625:G633)</f>
        <v/>
      </c>
      <c r="H634" s="9" t="n"/>
      <c r="I634" s="10" t="n"/>
      <c r="J634" s="5" t="n"/>
    </row>
    <row r="635" ht="15.75" customHeight="1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14" t="n">
        <v>112659535</v>
      </c>
      <c r="E635" s="8" t="n"/>
      <c r="H635" s="9" t="n"/>
      <c r="I635" s="10" t="n"/>
      <c r="J635" s="5" t="n"/>
    </row>
    <row r="638">
      <c r="A638" s="1" t="inlineStr">
        <is>
          <t>Cierre Caja</t>
        </is>
      </c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3" t="inlineStr">
        <is>
          <t>Del 26/01/2023</t>
        </is>
      </c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98" t="inlineStr">
        <is>
          <t>Cierre Caja</t>
        </is>
      </c>
      <c r="B640" s="98" t="inlineStr">
        <is>
          <t>Fecha</t>
        </is>
      </c>
      <c r="C640" s="98" t="inlineStr">
        <is>
          <t>Cajero</t>
        </is>
      </c>
      <c r="D640" s="98" t="inlineStr">
        <is>
          <t>Nro Voucher</t>
        </is>
      </c>
      <c r="E640" s="98" t="inlineStr">
        <is>
          <t>Nro Cuenta</t>
        </is>
      </c>
      <c r="F640" s="98" t="inlineStr">
        <is>
          <t>Tipo Ingreso</t>
        </is>
      </c>
      <c r="G640" s="99" t="n"/>
      <c r="H640" s="100" t="n"/>
      <c r="I640" s="98" t="inlineStr">
        <is>
          <t>TIPO DE INGRESO</t>
        </is>
      </c>
      <c r="J640" s="98" t="inlineStr">
        <is>
          <t>Cobrador</t>
        </is>
      </c>
    </row>
    <row r="641">
      <c r="A641" s="101" t="n"/>
      <c r="B641" s="101" t="n"/>
      <c r="C641" s="101" t="n"/>
      <c r="D641" s="101" t="n"/>
      <c r="E641" s="101" t="n"/>
      <c r="F641" s="4" t="inlineStr">
        <is>
          <t>EFECTIVO</t>
        </is>
      </c>
      <c r="G641" s="4" t="inlineStr">
        <is>
          <t>CHEQUE</t>
        </is>
      </c>
      <c r="H641" s="4" t="inlineStr">
        <is>
          <t>TRANSFERENCIA</t>
        </is>
      </c>
      <c r="I641" s="101" t="n"/>
      <c r="J641" s="101" t="n"/>
    </row>
    <row r="642">
      <c r="A642" s="5" t="inlineStr">
        <is>
          <t>CCAJ-EA10/36/202</t>
        </is>
      </c>
      <c r="B642" s="6" t="n">
        <v>44952.51931413195</v>
      </c>
      <c r="C642" s="5" t="inlineStr">
        <is>
          <t>1431 GRACIELA CASTILLO CATARI</t>
        </is>
      </c>
      <c r="D642" s="7" t="n"/>
      <c r="E642" s="8" t="n"/>
      <c r="F642" s="9" t="n">
        <v>19436.6</v>
      </c>
      <c r="I642" s="10" t="inlineStr">
        <is>
          <t>EFECTIVO</t>
        </is>
      </c>
      <c r="J642" s="8" t="inlineStr">
        <is>
          <t>2597 JOSE MAIDANA EA - T02</t>
        </is>
      </c>
    </row>
    <row r="643">
      <c r="A643" s="5" t="inlineStr">
        <is>
          <t>CCAJ-EA10/36/2023</t>
        </is>
      </c>
      <c r="B643" s="6" t="n">
        <v>44952.51931413195</v>
      </c>
      <c r="C643" s="5" t="inlineStr">
        <is>
          <t>1431 GRACIELA CASTILLO CATARI</t>
        </is>
      </c>
      <c r="D643" s="7" t="n"/>
      <c r="E643" s="8" t="n"/>
      <c r="F643" s="9" t="n">
        <v>10495.6</v>
      </c>
      <c r="I643" s="10" t="inlineStr">
        <is>
          <t>EFECTIVO</t>
        </is>
      </c>
      <c r="J643" s="8" t="inlineStr">
        <is>
          <t>191 ELIAS MENDOZA YUJRA</t>
        </is>
      </c>
    </row>
    <row r="644">
      <c r="A644" s="5" t="inlineStr">
        <is>
          <t>CCAJ-EA10/36/2023</t>
        </is>
      </c>
      <c r="B644" s="6" t="n">
        <v>44952.51931413195</v>
      </c>
      <c r="C644" s="5" t="inlineStr">
        <is>
          <t>1431 GRACIELA CASTILLO CATARI</t>
        </is>
      </c>
      <c r="D644" s="7" t="n"/>
      <c r="E644" s="8" t="n"/>
      <c r="F644" s="9" t="n">
        <v>11288.2</v>
      </c>
      <c r="I644" s="10" t="inlineStr">
        <is>
          <t>EFECTIVO</t>
        </is>
      </c>
      <c r="J644" s="5" t="inlineStr">
        <is>
          <t>375 VICTOR ERNESTO QUISPE TICONA</t>
        </is>
      </c>
    </row>
    <row r="645">
      <c r="A645" s="5" t="inlineStr">
        <is>
          <t>CCAJ-EA10/36/2023</t>
        </is>
      </c>
      <c r="B645" s="6" t="n">
        <v>44952.51931413195</v>
      </c>
      <c r="C645" s="5" t="inlineStr">
        <is>
          <t>1431 GRACIELA CASTILLO CATARI</t>
        </is>
      </c>
      <c r="D645" s="7" t="n"/>
      <c r="E645" s="8" t="n"/>
      <c r="F645" s="9" t="n">
        <v>12656.8</v>
      </c>
      <c r="I645" s="10" t="inlineStr">
        <is>
          <t>EFECTIVO</t>
        </is>
      </c>
      <c r="J645" s="8" t="inlineStr">
        <is>
          <t>480 WALTER AMARRO MAMANI</t>
        </is>
      </c>
    </row>
    <row r="646">
      <c r="A646" s="5" t="inlineStr">
        <is>
          <t>CCAJ-EA10/36/2023</t>
        </is>
      </c>
      <c r="B646" s="6" t="n">
        <v>44952.51931413195</v>
      </c>
      <c r="C646" s="5" t="inlineStr">
        <is>
          <t>1431 GRACIELA CASTILLO CATARI</t>
        </is>
      </c>
      <c r="D646" s="7" t="n"/>
      <c r="E646" s="8" t="n"/>
      <c r="F646" s="9" t="n">
        <v>11342.5</v>
      </c>
      <c r="I646" s="10" t="inlineStr">
        <is>
          <t>EFECTIVO</t>
        </is>
      </c>
      <c r="J646" s="8" t="inlineStr">
        <is>
          <t>596 VICENTE MENDOZA SIRPA</t>
        </is>
      </c>
    </row>
    <row r="647">
      <c r="A647" s="5" t="inlineStr">
        <is>
          <t>CCAJ-EA10/36/2023</t>
        </is>
      </c>
      <c r="B647" s="6" t="n">
        <v>44952.51931413195</v>
      </c>
      <c r="C647" s="5" t="inlineStr">
        <is>
          <t>1431 GRACIELA CASTILLO CATARI</t>
        </is>
      </c>
      <c r="D647" s="7" t="n"/>
      <c r="E647" s="8" t="n"/>
      <c r="F647" s="9" t="n">
        <v>8418.5</v>
      </c>
      <c r="I647" s="10" t="inlineStr">
        <is>
          <t>EFECTIVO</t>
        </is>
      </c>
      <c r="J647" s="5" t="inlineStr">
        <is>
          <t>716 JUAN CARLOS MAMANI ORTIZ</t>
        </is>
      </c>
    </row>
    <row r="648">
      <c r="A648" s="5" t="inlineStr">
        <is>
          <t>CCAJ-EA10/36/2023</t>
        </is>
      </c>
      <c r="B648" s="6" t="n">
        <v>44952.51931413195</v>
      </c>
      <c r="C648" s="5" t="inlineStr">
        <is>
          <t>1431 GRACIELA CASTILLO CATARI</t>
        </is>
      </c>
      <c r="D648" s="7" t="n"/>
      <c r="E648" s="8" t="n"/>
      <c r="F648" s="9" t="n">
        <v>7865.3</v>
      </c>
      <c r="I648" s="10" t="inlineStr">
        <is>
          <t>EFECTIVO</t>
        </is>
      </c>
      <c r="J648" s="8" t="inlineStr">
        <is>
          <t>980 RUBEN QUISPE CHURA</t>
        </is>
      </c>
    </row>
    <row r="649">
      <c r="A649" s="5" t="inlineStr">
        <is>
          <t>CCAJ-EA10/36/2023</t>
        </is>
      </c>
      <c r="B649" s="6" t="n">
        <v>44952.51931413195</v>
      </c>
      <c r="C649" s="5" t="inlineStr">
        <is>
          <t>1431 GRACIELA CASTILLO CATARI</t>
        </is>
      </c>
      <c r="D649" s="7" t="n"/>
      <c r="E649" s="8" t="n"/>
      <c r="F649" s="9" t="n">
        <v>31256.4</v>
      </c>
      <c r="I649" s="10" t="inlineStr">
        <is>
          <t>EFECTIVO</t>
        </is>
      </c>
      <c r="J649" s="8" t="inlineStr">
        <is>
          <t>2307 RAMIRO POMA QUISPE</t>
        </is>
      </c>
    </row>
    <row r="650">
      <c r="A650" s="5" t="inlineStr">
        <is>
          <t>CCAJ-EA10/36/2023</t>
        </is>
      </c>
      <c r="B650" s="6" t="n">
        <v>44952.51931413195</v>
      </c>
      <c r="C650" s="5" t="inlineStr">
        <is>
          <t>1431 GRACIELA CASTILLO CATARI</t>
        </is>
      </c>
      <c r="D650" s="7" t="n"/>
      <c r="E650" s="8" t="n"/>
      <c r="F650" s="9" t="n">
        <v>430.1</v>
      </c>
      <c r="I650" s="10" t="inlineStr">
        <is>
          <t>EFECTIVO</t>
        </is>
      </c>
      <c r="J650" s="5" t="inlineStr">
        <is>
          <t>3051 EFRAIN ARMANDO CHIPANA MARTINEZ</t>
        </is>
      </c>
    </row>
    <row r="651">
      <c r="A651" s="5" t="inlineStr">
        <is>
          <t>CCAJ-EA10/36/2023</t>
        </is>
      </c>
      <c r="B651" s="6" t="n">
        <v>44952.51931413195</v>
      </c>
      <c r="C651" s="5" t="inlineStr">
        <is>
          <t>1431 GRACIELA CASTILLO CATARI</t>
        </is>
      </c>
      <c r="D651" s="7" t="n"/>
      <c r="E651" s="8" t="n"/>
      <c r="F651" s="9" t="n">
        <v>19073.3</v>
      </c>
      <c r="I651" s="10" t="inlineStr">
        <is>
          <t>EFECTIVO</t>
        </is>
      </c>
      <c r="J651" s="8" t="inlineStr">
        <is>
          <t>2597 JOSE MAIDANA EA - T01</t>
        </is>
      </c>
    </row>
    <row r="652">
      <c r="A652" s="5" t="inlineStr">
        <is>
          <t>CCAJ-EA10/36/2023</t>
        </is>
      </c>
      <c r="B652" s="6" t="n">
        <v>44952.51931413195</v>
      </c>
      <c r="C652" s="5" t="inlineStr">
        <is>
          <t>1431 GRACIELA CASTILLO CATARI</t>
        </is>
      </c>
      <c r="D652" s="7" t="n"/>
      <c r="E652" s="8" t="n"/>
      <c r="F652" s="9" t="n">
        <v>18354.8</v>
      </c>
      <c r="I652" s="10" t="inlineStr">
        <is>
          <t>EFECTIVO</t>
        </is>
      </c>
      <c r="J652" s="8" t="inlineStr">
        <is>
          <t>2597 JOSE MAIDANA EA - T03</t>
        </is>
      </c>
    </row>
    <row r="653">
      <c r="A653" s="5" t="inlineStr">
        <is>
          <t>CCAJ-EA10/36/2023</t>
        </is>
      </c>
      <c r="B653" s="6" t="n">
        <v>44952.51931413195</v>
      </c>
      <c r="C653" s="5" t="inlineStr">
        <is>
          <t>1431 GRACIELA CASTILLO CATARI</t>
        </is>
      </c>
      <c r="D653" s="7" t="n"/>
      <c r="E653" s="8" t="n"/>
      <c r="F653" s="9" t="n">
        <v>12970.7</v>
      </c>
      <c r="I653" s="10" t="inlineStr">
        <is>
          <t>EFECTIVO</t>
        </is>
      </c>
      <c r="J653" s="8" t="inlineStr">
        <is>
          <t>2597 JOSE MAIDANA EA - T04</t>
        </is>
      </c>
    </row>
    <row r="654">
      <c r="A654" s="5" t="inlineStr">
        <is>
          <t>CCAJ-EA10/36/2023</t>
        </is>
      </c>
      <c r="B654" s="6" t="n">
        <v>44952.51931413195</v>
      </c>
      <c r="C654" s="5" t="inlineStr">
        <is>
          <t>1431 GRACIELA CASTILLO CATARI</t>
        </is>
      </c>
      <c r="D654" s="7" t="n"/>
      <c r="E654" s="8" t="n"/>
      <c r="F654" s="9" t="n">
        <v>15350</v>
      </c>
      <c r="I654" s="10" t="inlineStr">
        <is>
          <t>EFECTIVO</t>
        </is>
      </c>
      <c r="J654" s="8" t="inlineStr">
        <is>
          <t>2597 JOSE MAIDANA EA - T05</t>
        </is>
      </c>
    </row>
    <row r="655">
      <c r="A655" s="11" t="inlineStr">
        <is>
          <t>SAP</t>
        </is>
      </c>
      <c r="B655" s="3" t="n"/>
      <c r="C655" s="3" t="n"/>
      <c r="D655" s="7" t="n"/>
      <c r="E655" s="8" t="n"/>
      <c r="F655" s="12">
        <f>SUM(F642:G654)</f>
        <v/>
      </c>
      <c r="H655" s="9" t="n"/>
      <c r="I655" s="10" t="n"/>
      <c r="J655" s="5" t="n"/>
    </row>
    <row r="656" ht="15.75" customHeight="1">
      <c r="A656" s="13" t="inlineStr">
        <is>
          <t>FECHA</t>
        </is>
      </c>
      <c r="B656" s="13" t="inlineStr">
        <is>
          <t>CIERRE DE CAJA</t>
        </is>
      </c>
      <c r="C656" s="13" t="inlineStr">
        <is>
          <t>IMPORTE</t>
        </is>
      </c>
      <c r="D656" s="14" t="n">
        <v>112659536</v>
      </c>
      <c r="E656" s="8" t="n"/>
      <c r="H656" s="9" t="n"/>
      <c r="I656" s="10" t="n"/>
      <c r="J656" s="5" t="n"/>
    </row>
    <row r="657">
      <c r="A657" s="5" t="n"/>
      <c r="B657" s="6" t="n"/>
      <c r="C657" s="5" t="n"/>
      <c r="D657" s="7" t="n"/>
      <c r="E657" s="8" t="n"/>
      <c r="H657" s="9" t="n"/>
      <c r="I657" s="10" t="n"/>
      <c r="J657" s="5" t="n"/>
    </row>
    <row r="658">
      <c r="A658" s="5" t="n"/>
      <c r="B658" s="6" t="n"/>
      <c r="C658" s="5" t="n"/>
      <c r="D658" s="7" t="n"/>
      <c r="E658" s="8" t="n"/>
      <c r="H658" s="9" t="n"/>
      <c r="I658" s="10" t="n"/>
      <c r="J658" s="5" t="n"/>
    </row>
    <row r="659">
      <c r="A659" s="5" t="inlineStr">
        <is>
          <t>CCAJ-EA10/37/2023</t>
        </is>
      </c>
      <c r="B659" s="6" t="n">
        <v>44952.76634861111</v>
      </c>
      <c r="C659" s="5" t="inlineStr">
        <is>
          <t>1431 GRACIELA CASTILLO CATARI</t>
        </is>
      </c>
      <c r="D659" s="7" t="n">
        <v>440504</v>
      </c>
      <c r="E659" s="8" t="inlineStr">
        <is>
          <t>BISA-100070022</t>
        </is>
      </c>
      <c r="H659" s="9" t="n">
        <v>3635.9</v>
      </c>
      <c r="I659" s="5" t="inlineStr">
        <is>
          <t>DEPÓSITO BANCARIO</t>
        </is>
      </c>
      <c r="J659" s="5" t="inlineStr">
        <is>
          <t>1056 ALEX JESUS ZABALA TICONA</t>
        </is>
      </c>
    </row>
    <row r="660">
      <c r="A660" s="5" t="inlineStr">
        <is>
          <t>CCAJ-EA10/37/2023</t>
        </is>
      </c>
      <c r="B660" s="6" t="n">
        <v>44952.76634861111</v>
      </c>
      <c r="C660" s="5" t="inlineStr">
        <is>
          <t>1431 GRACIELA CASTILLO CATARI</t>
        </is>
      </c>
      <c r="D660" s="15" t="n">
        <v>52316736263</v>
      </c>
      <c r="E660" s="8" t="inlineStr">
        <is>
          <t>BISA-100070049</t>
        </is>
      </c>
      <c r="H660" s="9" t="n">
        <v>283.22</v>
      </c>
      <c r="I660" s="5" t="inlineStr">
        <is>
          <t>DEPÓSITO BANCARIO</t>
        </is>
      </c>
      <c r="J660" s="8" t="inlineStr">
        <is>
          <t>841 JAEL ARRATIA - EL ALTO</t>
        </is>
      </c>
    </row>
    <row r="661">
      <c r="A661" s="5" t="inlineStr">
        <is>
          <t>CCAJ-EA10/37/2023</t>
        </is>
      </c>
      <c r="B661" s="6" t="n">
        <v>44952.76634861111</v>
      </c>
      <c r="C661" s="5" t="inlineStr">
        <is>
          <t>1431 GRACIELA CASTILLO CATARI</t>
        </is>
      </c>
      <c r="D661" s="7" t="n">
        <v>440506</v>
      </c>
      <c r="E661" s="8" t="inlineStr">
        <is>
          <t>BISA-100070022</t>
        </is>
      </c>
      <c r="H661" s="9" t="n">
        <v>57828.7</v>
      </c>
      <c r="I661" s="5" t="inlineStr">
        <is>
          <t>DEPÓSITO BANCARIO</t>
        </is>
      </c>
      <c r="J661" s="5" t="inlineStr">
        <is>
          <t>3622 JULIO CESAR PORTILLO HUARACHI</t>
        </is>
      </c>
    </row>
    <row r="662">
      <c r="A662" s="5" t="inlineStr">
        <is>
          <t>CCAJ-EA10/37/2023</t>
        </is>
      </c>
      <c r="B662" s="6" t="n">
        <v>44952.76634861111</v>
      </c>
      <c r="C662" s="5" t="inlineStr">
        <is>
          <t>1431 GRACIELA CASTILLO CATARI</t>
        </is>
      </c>
      <c r="D662" s="15" t="n">
        <v>45173193109</v>
      </c>
      <c r="E662" s="8" t="inlineStr">
        <is>
          <t>BISA-100070022</t>
        </is>
      </c>
      <c r="H662" s="9" t="n">
        <v>600</v>
      </c>
      <c r="I662" s="5" t="inlineStr">
        <is>
          <t>DEPÓSITO BANCARIO</t>
        </is>
      </c>
      <c r="J662" s="5" t="inlineStr">
        <is>
          <t>4764 CARLOS ERIK CASTRO HURTADO</t>
        </is>
      </c>
    </row>
    <row r="663">
      <c r="A663" s="5" t="inlineStr">
        <is>
          <t>CCAJ-EA10/37/2023</t>
        </is>
      </c>
      <c r="B663" s="6" t="n">
        <v>44952.76634861111</v>
      </c>
      <c r="C663" s="5" t="inlineStr">
        <is>
          <t>1431 GRACIELA CASTILLO CATARI</t>
        </is>
      </c>
      <c r="D663" s="7" t="n">
        <v>440508</v>
      </c>
      <c r="E663" s="8" t="inlineStr">
        <is>
          <t>BISA-100070022</t>
        </is>
      </c>
      <c r="H663" s="9" t="n">
        <v>46368.7</v>
      </c>
      <c r="I663" s="5" t="inlineStr">
        <is>
          <t>DEPÓSITO BANCARIO</t>
        </is>
      </c>
      <c r="J663" s="5" t="inlineStr">
        <is>
          <t>4764 CARLOS ERIK CASTRO HURTADO</t>
        </is>
      </c>
    </row>
    <row r="664">
      <c r="A664" s="5" t="inlineStr">
        <is>
          <t>CCAJ-EA10/37/2023</t>
        </is>
      </c>
      <c r="B664" s="6" t="n">
        <v>44952.76634861111</v>
      </c>
      <c r="C664" s="5" t="inlineStr">
        <is>
          <t>1431 GRACIELA CASTILLO CATARI</t>
        </is>
      </c>
      <c r="D664" s="7" t="n">
        <v>440510</v>
      </c>
      <c r="E664" s="8" t="inlineStr">
        <is>
          <t>BISA-100070022</t>
        </is>
      </c>
      <c r="H664" s="9" t="n">
        <v>1929</v>
      </c>
      <c r="I664" s="5" t="inlineStr">
        <is>
          <t>DEPÓSITO BANCARIO</t>
        </is>
      </c>
      <c r="J664" s="5" t="inlineStr">
        <is>
          <t>1056 ALEX JESUS ZABALA TICONA</t>
        </is>
      </c>
    </row>
    <row r="665">
      <c r="A665" s="5" t="inlineStr">
        <is>
          <t>CCAJ-EA10/37/2023</t>
        </is>
      </c>
      <c r="B665" s="6" t="n">
        <v>44952.76634861111</v>
      </c>
      <c r="C665" s="5" t="inlineStr">
        <is>
          <t>1431 GRACIELA CASTILLO CATARI</t>
        </is>
      </c>
      <c r="D665" s="7" t="n"/>
      <c r="E665" s="8" t="n"/>
      <c r="F665" s="9" t="n">
        <v>8460.299999999999</v>
      </c>
      <c r="I665" s="10" t="inlineStr">
        <is>
          <t>EFECTIVO</t>
        </is>
      </c>
      <c r="J665" s="8" t="inlineStr">
        <is>
          <t>191 ELIAS MENDOZA YUJRA</t>
        </is>
      </c>
    </row>
    <row r="666">
      <c r="A666" s="5" t="inlineStr">
        <is>
          <t>CCAJ-EA10/37/2023</t>
        </is>
      </c>
      <c r="B666" s="6" t="n">
        <v>44952.76634861111</v>
      </c>
      <c r="C666" s="5" t="inlineStr">
        <is>
          <t>1431 GRACIELA CASTILLO CATARI</t>
        </is>
      </c>
      <c r="D666" s="7" t="n"/>
      <c r="E666" s="8" t="n"/>
      <c r="F666" s="9" t="n">
        <v>2170</v>
      </c>
      <c r="I666" s="10" t="inlineStr">
        <is>
          <t>EFECTIVO</t>
        </is>
      </c>
      <c r="J666" s="5" t="inlineStr">
        <is>
          <t>1056 ALEX JESUS ZABALA TICONA</t>
        </is>
      </c>
    </row>
    <row r="667">
      <c r="A667" s="5" t="inlineStr">
        <is>
          <t>CCAJ-EA10/37/2023</t>
        </is>
      </c>
      <c r="B667" s="6" t="n">
        <v>44952.76634861111</v>
      </c>
      <c r="C667" s="5" t="inlineStr">
        <is>
          <t>1431 GRACIELA CASTILLO CATARI</t>
        </is>
      </c>
      <c r="D667" s="7" t="n"/>
      <c r="E667" s="8" t="n"/>
      <c r="F667" s="9" t="n">
        <v>7655.1</v>
      </c>
      <c r="I667" s="10" t="inlineStr">
        <is>
          <t>EFECTIVO</t>
        </is>
      </c>
      <c r="J667" s="8" t="inlineStr">
        <is>
          <t>2597 JOSE MAIDANA EA - T04</t>
        </is>
      </c>
    </row>
    <row r="668">
      <c r="A668" s="5" t="inlineStr">
        <is>
          <t>CCAJ-EA10/37/2023</t>
        </is>
      </c>
      <c r="B668" s="6" t="n">
        <v>44952.76634861111</v>
      </c>
      <c r="C668" s="5" t="inlineStr">
        <is>
          <t>1431 GRACIELA CASTILLO CATARI</t>
        </is>
      </c>
      <c r="D668" s="7" t="n"/>
      <c r="E668" s="8" t="n"/>
      <c r="F668" s="9" t="n">
        <v>8500</v>
      </c>
      <c r="I668" s="10" t="inlineStr">
        <is>
          <t>EFECTIVO</t>
        </is>
      </c>
      <c r="J668" s="5" t="inlineStr">
        <is>
          <t>4764 CARLOS ERIK CASTRO HURTADO</t>
        </is>
      </c>
    </row>
    <row r="669">
      <c r="A669" s="11" t="inlineStr">
        <is>
          <t>SAP</t>
        </is>
      </c>
      <c r="B669" s="3" t="n"/>
      <c r="C669" s="3" t="n"/>
      <c r="D669" s="7" t="n"/>
      <c r="E669" s="8" t="n"/>
      <c r="F669" s="12">
        <f>SUM(F659:G668)</f>
        <v/>
      </c>
      <c r="H669" s="9" t="n"/>
      <c r="I669" s="10" t="n"/>
      <c r="J669" s="5" t="n"/>
    </row>
    <row r="670" ht="15.75" customHeight="1">
      <c r="A670" s="13" t="inlineStr">
        <is>
          <t>FECHA</t>
        </is>
      </c>
      <c r="B670" s="13" t="inlineStr">
        <is>
          <t>CIERRE DE CAJA</t>
        </is>
      </c>
      <c r="C670" s="13" t="inlineStr">
        <is>
          <t>IMPORTE</t>
        </is>
      </c>
      <c r="D670" s="14" t="n">
        <v>112672128</v>
      </c>
      <c r="E670" s="8" t="n"/>
      <c r="H670" s="9" t="n"/>
      <c r="I670" s="10" t="n"/>
      <c r="J670" s="5" t="n"/>
    </row>
    <row r="673">
      <c r="A673" s="1" t="inlineStr">
        <is>
          <t>Cierre Caja</t>
        </is>
      </c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3" t="inlineStr">
        <is>
          <t>Del 27/01/2023</t>
        </is>
      </c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98" t="inlineStr">
        <is>
          <t>Cierre Caja</t>
        </is>
      </c>
      <c r="B675" s="98" t="inlineStr">
        <is>
          <t>Fecha</t>
        </is>
      </c>
      <c r="C675" s="98" t="inlineStr">
        <is>
          <t>Cajero</t>
        </is>
      </c>
      <c r="D675" s="98" t="inlineStr">
        <is>
          <t>Nro Voucher</t>
        </is>
      </c>
      <c r="E675" s="98" t="inlineStr">
        <is>
          <t>Nro Cuenta</t>
        </is>
      </c>
      <c r="F675" s="98" t="inlineStr">
        <is>
          <t>Tipo Ingreso</t>
        </is>
      </c>
      <c r="G675" s="99" t="n"/>
      <c r="H675" s="100" t="n"/>
      <c r="I675" s="98" t="inlineStr">
        <is>
          <t>TIPO DE INGRESO</t>
        </is>
      </c>
      <c r="J675" s="98" t="inlineStr">
        <is>
          <t>Cobrador</t>
        </is>
      </c>
    </row>
    <row r="676">
      <c r="A676" s="101" t="n"/>
      <c r="B676" s="101" t="n"/>
      <c r="C676" s="101" t="n"/>
      <c r="D676" s="101" t="n"/>
      <c r="E676" s="101" t="n"/>
      <c r="F676" s="4" t="inlineStr">
        <is>
          <t>EFECTIVO</t>
        </is>
      </c>
      <c r="G676" s="4" t="inlineStr">
        <is>
          <t>CHEQUE</t>
        </is>
      </c>
      <c r="H676" s="4" t="inlineStr">
        <is>
          <t>TRANSFERENCIA</t>
        </is>
      </c>
      <c r="I676" s="101" t="n"/>
      <c r="J676" s="101" t="n"/>
    </row>
    <row r="677">
      <c r="A677" s="5" t="inlineStr">
        <is>
          <t>CCAJ-EA10/38/2023</t>
        </is>
      </c>
      <c r="B677" s="6" t="n">
        <v>44953.51605326389</v>
      </c>
      <c r="C677" s="5" t="inlineStr">
        <is>
          <t>1431 GRACIELA CASTILLO CATARI</t>
        </is>
      </c>
      <c r="D677" s="10" t="n"/>
      <c r="E677" s="8" t="n"/>
      <c r="F677" s="9" t="n">
        <v>12217.5</v>
      </c>
      <c r="I677" s="10" t="inlineStr">
        <is>
          <t>EFECTIVO</t>
        </is>
      </c>
      <c r="J677" s="5" t="inlineStr">
        <is>
          <t>375 VICTOR ERNESTO QUISPE TICONA</t>
        </is>
      </c>
    </row>
    <row r="678">
      <c r="A678" s="5" t="inlineStr">
        <is>
          <t>CCAJ-EA10/38/2023</t>
        </is>
      </c>
      <c r="B678" s="6" t="n">
        <v>44953.51605326389</v>
      </c>
      <c r="C678" s="5" t="inlineStr">
        <is>
          <t>1431 GRACIELA CASTILLO CATARI</t>
        </is>
      </c>
      <c r="D678" s="10" t="n"/>
      <c r="E678" s="8" t="n"/>
      <c r="F678" s="9" t="n">
        <v>7936.2</v>
      </c>
      <c r="I678" s="10" t="inlineStr">
        <is>
          <t>EFECTIVO</t>
        </is>
      </c>
      <c r="J678" s="8" t="inlineStr">
        <is>
          <t>480 WALTER AMARRO MAMANI</t>
        </is>
      </c>
    </row>
    <row r="679">
      <c r="A679" s="5" t="inlineStr">
        <is>
          <t>CCAJ-EA10/38/2023</t>
        </is>
      </c>
      <c r="B679" s="6" t="n">
        <v>44953.51605326389</v>
      </c>
      <c r="C679" s="5" t="inlineStr">
        <is>
          <t>1431 GRACIELA CASTILLO CATARI</t>
        </is>
      </c>
      <c r="D679" s="10" t="n"/>
      <c r="E679" s="8" t="n"/>
      <c r="F679" s="9" t="n">
        <v>4594.2</v>
      </c>
      <c r="I679" s="10" t="inlineStr">
        <is>
          <t>EFECTIVO</t>
        </is>
      </c>
      <c r="J679" s="8" t="inlineStr">
        <is>
          <t>596 VICENTE MENDOZA SIRPA</t>
        </is>
      </c>
    </row>
    <row r="680">
      <c r="A680" s="5" t="inlineStr">
        <is>
          <t>CCAJ-EA10/38/2023</t>
        </is>
      </c>
      <c r="B680" s="6" t="n">
        <v>44953.51605326389</v>
      </c>
      <c r="C680" s="5" t="inlineStr">
        <is>
          <t>1431 GRACIELA CASTILLO CATARI</t>
        </is>
      </c>
      <c r="D680" s="10" t="n"/>
      <c r="E680" s="8" t="n"/>
      <c r="F680" s="9" t="n">
        <v>9157</v>
      </c>
      <c r="I680" s="10" t="inlineStr">
        <is>
          <t>EFECTIVO</t>
        </is>
      </c>
      <c r="J680" s="5" t="inlineStr">
        <is>
          <t>716 JUAN CARLOS MAMANI ORTIZ</t>
        </is>
      </c>
    </row>
    <row r="681">
      <c r="A681" s="5" t="inlineStr">
        <is>
          <t>CCAJ-EA10/38/2023</t>
        </is>
      </c>
      <c r="B681" s="6" t="n">
        <v>44953.51605326389</v>
      </c>
      <c r="C681" s="5" t="inlineStr">
        <is>
          <t>1431 GRACIELA CASTILLO CATARI</t>
        </is>
      </c>
      <c r="D681" s="10" t="n"/>
      <c r="E681" s="8" t="n"/>
      <c r="F681" s="9" t="n">
        <v>16495.7</v>
      </c>
      <c r="I681" s="10" t="inlineStr">
        <is>
          <t>EFECTIVO</t>
        </is>
      </c>
      <c r="J681" s="8" t="inlineStr">
        <is>
          <t>980 RUBEN QUISPE CHURA</t>
        </is>
      </c>
    </row>
    <row r="682">
      <c r="A682" s="5" t="inlineStr">
        <is>
          <t>CCAJ-EA10/38/2023</t>
        </is>
      </c>
      <c r="B682" s="6" t="n">
        <v>44953.51605326389</v>
      </c>
      <c r="C682" s="5" t="inlineStr">
        <is>
          <t>1431 GRACIELA CASTILLO CATARI</t>
        </is>
      </c>
      <c r="D682" s="10" t="n"/>
      <c r="E682" s="8" t="n"/>
      <c r="F682" s="9" t="n">
        <v>25769.8</v>
      </c>
      <c r="I682" s="10" t="inlineStr">
        <is>
          <t>EFECTIVO</t>
        </is>
      </c>
      <c r="J682" s="8" t="inlineStr">
        <is>
          <t>2307 RAMIRO POMA QUISPE</t>
        </is>
      </c>
    </row>
    <row r="683">
      <c r="A683" s="5" t="inlineStr">
        <is>
          <t>CCAJ-EA10/38/2023</t>
        </is>
      </c>
      <c r="B683" s="6" t="n">
        <v>44953.51605326389</v>
      </c>
      <c r="C683" s="5" t="inlineStr">
        <is>
          <t>1431 GRACIELA CASTILLO CATARI</t>
        </is>
      </c>
      <c r="D683" s="10" t="n"/>
      <c r="E683" s="8" t="n"/>
      <c r="F683" s="9" t="n">
        <v>3190.3</v>
      </c>
      <c r="I683" s="10" t="inlineStr">
        <is>
          <t>EFECTIVO</t>
        </is>
      </c>
      <c r="J683" s="5" t="inlineStr">
        <is>
          <t>3051 EFRAIN ARMANDO CHIPANA MARTINEZ</t>
        </is>
      </c>
    </row>
    <row r="684">
      <c r="A684" s="5" t="inlineStr">
        <is>
          <t>CCAJ-EA10/38/2023</t>
        </is>
      </c>
      <c r="B684" s="6" t="n">
        <v>44953.51605326389</v>
      </c>
      <c r="C684" s="5" t="inlineStr">
        <is>
          <t>1431 GRACIELA CASTILLO CATARI</t>
        </is>
      </c>
      <c r="D684" s="10" t="n"/>
      <c r="E684" s="8" t="n"/>
      <c r="F684" s="9" t="n">
        <v>20768.5</v>
      </c>
      <c r="I684" s="10" t="inlineStr">
        <is>
          <t>EFECTIVO</t>
        </is>
      </c>
      <c r="J684" s="8" t="inlineStr">
        <is>
          <t>2597 JOSE MAIDANA EA - T01</t>
        </is>
      </c>
    </row>
    <row r="685">
      <c r="A685" s="5" t="inlineStr">
        <is>
          <t>CCAJ-EA10/38/2023</t>
        </is>
      </c>
      <c r="B685" s="6" t="n">
        <v>44953.51605326389</v>
      </c>
      <c r="C685" s="5" t="inlineStr">
        <is>
          <t>1431 GRACIELA CASTILLO CATARI</t>
        </is>
      </c>
      <c r="D685" s="10" t="n"/>
      <c r="E685" s="8" t="n"/>
      <c r="F685" s="9" t="n">
        <v>28430.2</v>
      </c>
      <c r="I685" s="10" t="inlineStr">
        <is>
          <t>EFECTIVO</t>
        </is>
      </c>
      <c r="J685" s="8" t="inlineStr">
        <is>
          <t>2597 JOSE MAIDANA EA - T02</t>
        </is>
      </c>
    </row>
    <row r="686">
      <c r="A686" s="5" t="inlineStr">
        <is>
          <t>CCAJ-EA10/38/2023</t>
        </is>
      </c>
      <c r="B686" s="6" t="n">
        <v>44953.51605326389</v>
      </c>
      <c r="C686" s="5" t="inlineStr">
        <is>
          <t>1431 GRACIELA CASTILLO CATARI</t>
        </is>
      </c>
      <c r="D686" s="10" t="n"/>
      <c r="E686" s="8" t="n"/>
      <c r="F686" s="9" t="n">
        <v>4243.8</v>
      </c>
      <c r="I686" s="10" t="inlineStr">
        <is>
          <t>EFECTIVO</t>
        </is>
      </c>
      <c r="J686" s="8" t="inlineStr">
        <is>
          <t>2597 JOSE MAIDANA EA - T03</t>
        </is>
      </c>
    </row>
    <row r="687">
      <c r="A687" s="5" t="inlineStr">
        <is>
          <t>CCAJ-EA10/38/2023</t>
        </is>
      </c>
      <c r="B687" s="6" t="n">
        <v>44953.51605326389</v>
      </c>
      <c r="C687" s="5" t="inlineStr">
        <is>
          <t>1431 GRACIELA CASTILLO CATARI</t>
        </is>
      </c>
      <c r="D687" s="10" t="n"/>
      <c r="E687" s="8" t="n"/>
      <c r="F687" s="9" t="n">
        <v>16100.8</v>
      </c>
      <c r="I687" s="10" t="inlineStr">
        <is>
          <t>EFECTIVO</t>
        </is>
      </c>
      <c r="J687" s="8" t="inlineStr">
        <is>
          <t>2597 JOSE MAIDANA EA - T05</t>
        </is>
      </c>
    </row>
    <row r="688">
      <c r="A688" s="11" t="inlineStr">
        <is>
          <t>SAP</t>
        </is>
      </c>
      <c r="B688" s="3" t="n"/>
      <c r="C688" s="3" t="n"/>
      <c r="D688" s="7" t="n"/>
      <c r="E688" s="8" t="n"/>
      <c r="F688" s="37">
        <f>SUM(F677:G687)</f>
        <v/>
      </c>
      <c r="H688" s="9" t="n"/>
      <c r="I688" s="5" t="n"/>
      <c r="J688" s="8" t="n"/>
    </row>
    <row r="689" ht="15.75" customHeight="1">
      <c r="A689" s="13" t="inlineStr">
        <is>
          <t>FECHA</t>
        </is>
      </c>
      <c r="B689" s="13" t="inlineStr">
        <is>
          <t>CIERRE DE CAJA</t>
        </is>
      </c>
      <c r="C689" s="13" t="inlineStr">
        <is>
          <t>IMPORTE</t>
        </is>
      </c>
      <c r="D689" s="14" t="n">
        <v>112672129</v>
      </c>
      <c r="E689" s="8" t="n"/>
      <c r="H689" s="9" t="n"/>
      <c r="I689" s="5" t="n"/>
      <c r="J689" s="8" t="n"/>
    </row>
    <row r="690">
      <c r="A690" s="5" t="n"/>
      <c r="B690" s="6" t="n"/>
      <c r="C690" s="5" t="n"/>
      <c r="D690" s="7" t="n"/>
      <c r="E690" s="8" t="n"/>
      <c r="H690" s="9" t="n"/>
      <c r="I690" s="5" t="n"/>
      <c r="J690" s="8" t="n"/>
    </row>
    <row r="691">
      <c r="A691" s="5" t="n"/>
      <c r="B691" s="6" t="n"/>
      <c r="C691" s="5" t="n"/>
      <c r="D691" s="7" t="n"/>
      <c r="E691" s="8" t="n"/>
      <c r="H691" s="9" t="n"/>
      <c r="I691" s="5" t="n"/>
      <c r="J691" s="8" t="n"/>
    </row>
    <row r="692">
      <c r="A692" s="5" t="inlineStr">
        <is>
          <t>CCAJ-EA10/39/2023</t>
        </is>
      </c>
      <c r="B692" s="6" t="n">
        <v>44953.84587168982</v>
      </c>
      <c r="C692" s="5" t="inlineStr">
        <is>
          <t>1431 GRACIELA CASTILLO CATARI</t>
        </is>
      </c>
      <c r="D692" s="15" t="n">
        <v>45173193062</v>
      </c>
      <c r="E692" s="8" t="inlineStr">
        <is>
          <t>BISA-100070022</t>
        </is>
      </c>
      <c r="H692" s="9" t="n">
        <v>1440.69</v>
      </c>
      <c r="I692" s="5" t="inlineStr">
        <is>
          <t>DEPÓSITO BANCARIO</t>
        </is>
      </c>
      <c r="J692" s="8" t="inlineStr">
        <is>
          <t>841 JAEL ARRATIA - EL ALTO</t>
        </is>
      </c>
    </row>
    <row r="693">
      <c r="A693" s="5" t="inlineStr">
        <is>
          <t>CCAJ-EA10/39/2023</t>
        </is>
      </c>
      <c r="B693" s="6" t="n">
        <v>44953.84587168982</v>
      </c>
      <c r="C693" s="5" t="inlineStr">
        <is>
          <t>1431 GRACIELA CASTILLO CATARI</t>
        </is>
      </c>
      <c r="D693" s="15" t="n">
        <v>451731930621</v>
      </c>
      <c r="E693" s="8" t="inlineStr">
        <is>
          <t>BISA-100070022</t>
        </is>
      </c>
      <c r="H693" s="9" t="n">
        <v>50.27</v>
      </c>
      <c r="I693" s="5" t="inlineStr">
        <is>
          <t>DEPÓSITO BANCARIO</t>
        </is>
      </c>
      <c r="J693" s="8" t="inlineStr">
        <is>
          <t>841 JAEL ARRATIA - EL ALTO</t>
        </is>
      </c>
    </row>
    <row r="694">
      <c r="A694" s="5" t="inlineStr">
        <is>
          <t>CCAJ-EA10/39/2023</t>
        </is>
      </c>
      <c r="B694" s="6" t="n">
        <v>44953.84587168982</v>
      </c>
      <c r="C694" s="5" t="inlineStr">
        <is>
          <t>1431 GRACIELA CASTILLO CATARI</t>
        </is>
      </c>
      <c r="D694" s="15" t="n">
        <v>45163222784</v>
      </c>
      <c r="E694" s="8" t="inlineStr">
        <is>
          <t>BISA-100070022</t>
        </is>
      </c>
      <c r="H694" s="9" t="n">
        <v>7000</v>
      </c>
      <c r="I694" s="5" t="inlineStr">
        <is>
          <t>DEPÓSITO BANCARIO</t>
        </is>
      </c>
      <c r="J694" s="5" t="inlineStr">
        <is>
          <t>3622 JULIO CESAR PORTILLO HUARACHI</t>
        </is>
      </c>
    </row>
    <row r="695">
      <c r="A695" s="5" t="inlineStr">
        <is>
          <t>CCAJ-EA10/39/2023</t>
        </is>
      </c>
      <c r="B695" s="6" t="n">
        <v>44953.84587168982</v>
      </c>
      <c r="C695" s="5" t="inlineStr">
        <is>
          <t>1431 GRACIELA CASTILLO CATARI</t>
        </is>
      </c>
      <c r="D695" s="7" t="n">
        <v>127585</v>
      </c>
      <c r="E695" s="8" t="inlineStr">
        <is>
          <t>BISA-100070022</t>
        </is>
      </c>
      <c r="H695" s="9" t="n">
        <v>34624.8</v>
      </c>
      <c r="I695" s="5" t="inlineStr">
        <is>
          <t>DEPÓSITO BANCARIO</t>
        </is>
      </c>
      <c r="J695" s="5" t="inlineStr">
        <is>
          <t>3622 JULIO CESAR PORTILLO HUARACHI</t>
        </is>
      </c>
    </row>
    <row r="696">
      <c r="A696" s="5" t="inlineStr">
        <is>
          <t>CCAJ-EA10/39/2023</t>
        </is>
      </c>
      <c r="B696" s="6" t="n">
        <v>44953.84587168982</v>
      </c>
      <c r="C696" s="5" t="inlineStr">
        <is>
          <t>1431 GRACIELA CASTILLO CATARI</t>
        </is>
      </c>
      <c r="D696" s="15" t="n">
        <v>45163220661</v>
      </c>
      <c r="E696" s="8" t="inlineStr">
        <is>
          <t>BISA-100070022</t>
        </is>
      </c>
      <c r="H696" s="9" t="n">
        <v>7285.41</v>
      </c>
      <c r="I696" s="5" t="inlineStr">
        <is>
          <t>DEPÓSITO BANCARIO</t>
        </is>
      </c>
      <c r="J696" s="8" t="inlineStr">
        <is>
          <t>841 JAEL ARRATIA - EL ALTO</t>
        </is>
      </c>
    </row>
    <row r="697">
      <c r="A697" s="5" t="inlineStr">
        <is>
          <t>CCAJ-EA10/39/2023</t>
        </is>
      </c>
      <c r="B697" s="6" t="n">
        <v>44953.84587168982</v>
      </c>
      <c r="C697" s="5" t="inlineStr">
        <is>
          <t>1431 GRACIELA CASTILLO CATARI</t>
        </is>
      </c>
      <c r="D697" s="15" t="n">
        <v>451632206611</v>
      </c>
      <c r="E697" s="8" t="inlineStr">
        <is>
          <t>BISA-100070022</t>
        </is>
      </c>
      <c r="H697" s="9" t="n">
        <v>8770.15</v>
      </c>
      <c r="I697" s="5" t="inlineStr">
        <is>
          <t>DEPÓSITO BANCARIO</t>
        </is>
      </c>
      <c r="J697" s="8" t="inlineStr">
        <is>
          <t>841 JAEL ARRATIA - EL ALTO</t>
        </is>
      </c>
    </row>
    <row r="698">
      <c r="A698" s="5" t="inlineStr">
        <is>
          <t>CCAJ-EA10/39/2023</t>
        </is>
      </c>
      <c r="B698" s="6" t="n">
        <v>44953.84587168982</v>
      </c>
      <c r="C698" s="5" t="inlineStr">
        <is>
          <t>1431 GRACIELA CASTILLO CATARI</t>
        </is>
      </c>
      <c r="D698" s="15" t="n">
        <v>45153128283</v>
      </c>
      <c r="E698" s="8" t="inlineStr">
        <is>
          <t>BISA-100070022</t>
        </is>
      </c>
      <c r="H698" s="9" t="n">
        <v>6394.98</v>
      </c>
      <c r="I698" s="5" t="inlineStr">
        <is>
          <t>DEPÓSITO BANCARIO</t>
        </is>
      </c>
      <c r="J698" s="8" t="inlineStr">
        <is>
          <t>841 JAEL ARRATIA - EL ALTO</t>
        </is>
      </c>
    </row>
    <row r="699">
      <c r="A699" s="5" t="inlineStr">
        <is>
          <t>CCAJ-EA10/39/2023</t>
        </is>
      </c>
      <c r="B699" s="6" t="n">
        <v>44953.84587168982</v>
      </c>
      <c r="C699" s="5" t="inlineStr">
        <is>
          <t>1431 GRACIELA CASTILLO CATARI</t>
        </is>
      </c>
      <c r="D699" s="7" t="n">
        <v>127586</v>
      </c>
      <c r="E699" s="8" t="inlineStr">
        <is>
          <t>BISA-100070022</t>
        </is>
      </c>
      <c r="H699" s="9" t="n">
        <v>17436</v>
      </c>
      <c r="I699" s="5" t="inlineStr">
        <is>
          <t>DEPÓSITO BANCARIO</t>
        </is>
      </c>
      <c r="J699" s="5" t="inlineStr">
        <is>
          <t>1056 ALEX JESUS ZABALA TICONA</t>
        </is>
      </c>
    </row>
    <row r="700">
      <c r="A700" s="5" t="inlineStr">
        <is>
          <t>CCAJ-EA10/39/202</t>
        </is>
      </c>
      <c r="B700" s="6" t="n">
        <v>44953.84587168982</v>
      </c>
      <c r="C700" s="5" t="inlineStr">
        <is>
          <t>1431 GRACIELA CASTILLO CATARI</t>
        </is>
      </c>
      <c r="D700" s="7" t="n"/>
      <c r="E700" s="8" t="n"/>
      <c r="F700" s="9" t="n">
        <v>12847.4</v>
      </c>
      <c r="I700" s="10" t="inlineStr">
        <is>
          <t>EFECTIVO</t>
        </is>
      </c>
      <c r="J700" s="8" t="inlineStr">
        <is>
          <t>980 RUBEN QUISPE CHURA</t>
        </is>
      </c>
    </row>
    <row r="701">
      <c r="A701" s="5" t="inlineStr">
        <is>
          <t>CCAJ-EA10/39/2023</t>
        </is>
      </c>
      <c r="B701" s="6" t="n">
        <v>44953.84587168982</v>
      </c>
      <c r="C701" s="5" t="inlineStr">
        <is>
          <t>1431 GRACIELA CASTILLO CATARI</t>
        </is>
      </c>
      <c r="D701" s="7" t="n"/>
      <c r="E701" s="8" t="n"/>
      <c r="F701" s="9" t="n">
        <v>10921.6</v>
      </c>
      <c r="I701" s="10" t="inlineStr">
        <is>
          <t>EFECTIVO</t>
        </is>
      </c>
      <c r="J701" s="8" t="inlineStr">
        <is>
          <t>191 ELIAS MENDOZA YUJRA</t>
        </is>
      </c>
    </row>
    <row r="702">
      <c r="A702" s="5" t="inlineStr">
        <is>
          <t>CCAJ-EA10/39/2023</t>
        </is>
      </c>
      <c r="B702" s="6" t="n">
        <v>44953.84587168982</v>
      </c>
      <c r="C702" s="5" t="inlineStr">
        <is>
          <t>1431 GRACIELA CASTILLO CATARI</t>
        </is>
      </c>
      <c r="D702" s="7" t="n"/>
      <c r="E702" s="8" t="n"/>
      <c r="F702" s="9" t="n">
        <v>4209.3</v>
      </c>
      <c r="I702" s="10" t="inlineStr">
        <is>
          <t>EFECTIVO</t>
        </is>
      </c>
      <c r="J702" s="8" t="inlineStr">
        <is>
          <t>480 WALTER AMARRO MAMANI</t>
        </is>
      </c>
    </row>
    <row r="703">
      <c r="A703" s="5" t="inlineStr">
        <is>
          <t>CCAJ-EA10/39/2023</t>
        </is>
      </c>
      <c r="B703" s="6" t="n">
        <v>44953.84587168982</v>
      </c>
      <c r="C703" s="5" t="inlineStr">
        <is>
          <t>1431 GRACIELA CASTILLO CATARI</t>
        </is>
      </c>
      <c r="D703" s="7" t="n"/>
      <c r="E703" s="8" t="n"/>
      <c r="F703" s="9" t="n">
        <v>8379.700000000001</v>
      </c>
      <c r="I703" s="10" t="inlineStr">
        <is>
          <t>EFECTIVO</t>
        </is>
      </c>
      <c r="J703" s="8" t="inlineStr">
        <is>
          <t>596 VICENTE MENDOZA SIRPA</t>
        </is>
      </c>
    </row>
    <row r="704">
      <c r="A704" s="5" t="inlineStr">
        <is>
          <t>CCAJ-EA10/39/2023</t>
        </is>
      </c>
      <c r="B704" s="6" t="n">
        <v>44953.84587168982</v>
      </c>
      <c r="C704" s="5" t="inlineStr">
        <is>
          <t>1431 GRACIELA CASTILLO CATARI</t>
        </is>
      </c>
      <c r="D704" s="7" t="n"/>
      <c r="E704" s="8" t="n"/>
      <c r="F704" s="9" t="n">
        <v>5322.6</v>
      </c>
      <c r="I704" s="10" t="inlineStr">
        <is>
          <t>EFECTIVO</t>
        </is>
      </c>
      <c r="J704" s="5" t="inlineStr">
        <is>
          <t>835 JAVIER DAVID VILLA MAMANI</t>
        </is>
      </c>
    </row>
    <row r="705">
      <c r="A705" s="5" t="inlineStr">
        <is>
          <t>CCAJ-EA10/39/2023</t>
        </is>
      </c>
      <c r="B705" s="6" t="n">
        <v>44953.84587168982</v>
      </c>
      <c r="C705" s="5" t="inlineStr">
        <is>
          <t>1431 GRACIELA CASTILLO CATARI</t>
        </is>
      </c>
      <c r="D705" s="7" t="n"/>
      <c r="E705" s="8" t="n"/>
      <c r="F705" s="9" t="n">
        <v>1487.4</v>
      </c>
      <c r="I705" s="10" t="inlineStr">
        <is>
          <t>EFECTIVO</t>
        </is>
      </c>
      <c r="J705" s="5" t="inlineStr">
        <is>
          <t>3051 EFRAIN ARMANDO CHIPANA MARTINEZ</t>
        </is>
      </c>
    </row>
    <row r="706">
      <c r="A706" s="5" t="inlineStr">
        <is>
          <t>CCAJ-EA10/39/2023</t>
        </is>
      </c>
      <c r="B706" s="6" t="n">
        <v>44953.84587168982</v>
      </c>
      <c r="C706" s="5" t="inlineStr">
        <is>
          <t>1431 GRACIELA CASTILLO CATARI</t>
        </is>
      </c>
      <c r="D706" s="7" t="n"/>
      <c r="E706" s="8" t="n"/>
      <c r="F706" s="9" t="n">
        <v>55363</v>
      </c>
      <c r="I706" s="10" t="inlineStr">
        <is>
          <t>EFECTIVO</t>
        </is>
      </c>
      <c r="J706" s="5" t="inlineStr">
        <is>
          <t>1056 ALEX JESUS ZABALA TICONA</t>
        </is>
      </c>
    </row>
    <row r="707">
      <c r="A707" s="5" t="inlineStr">
        <is>
          <t>CCAJ-EA10/39/2023</t>
        </is>
      </c>
      <c r="B707" s="6" t="n">
        <v>44953.84587168982</v>
      </c>
      <c r="C707" s="5" t="inlineStr">
        <is>
          <t>1431 GRACIELA CASTILLO CATARI</t>
        </is>
      </c>
      <c r="D707" s="7" t="n"/>
      <c r="E707" s="8" t="n"/>
      <c r="F707" s="9" t="n">
        <v>23988.4</v>
      </c>
      <c r="I707" s="10" t="inlineStr">
        <is>
          <t>EFECTIVO</t>
        </is>
      </c>
      <c r="J707" s="8" t="inlineStr">
        <is>
          <t>2597 JOSE MAIDANA EA - T01</t>
        </is>
      </c>
    </row>
    <row r="708">
      <c r="A708" s="5" t="inlineStr">
        <is>
          <t>CCAJ-EA10/39/2023</t>
        </is>
      </c>
      <c r="B708" s="6" t="n">
        <v>44953.84587168982</v>
      </c>
      <c r="C708" s="5" t="inlineStr">
        <is>
          <t>1431 GRACIELA CASTILLO CATARI</t>
        </is>
      </c>
      <c r="D708" s="7" t="n"/>
      <c r="E708" s="8" t="n"/>
      <c r="F708" s="9" t="n">
        <v>20348.4</v>
      </c>
      <c r="I708" s="10" t="inlineStr">
        <is>
          <t>EFECTIVO</t>
        </is>
      </c>
      <c r="J708" s="8" t="inlineStr">
        <is>
          <t>2597 JOSE MAIDANA EA - T02</t>
        </is>
      </c>
    </row>
    <row r="709">
      <c r="A709" s="5" t="inlineStr">
        <is>
          <t>CCAJ-EA10/39/2023</t>
        </is>
      </c>
      <c r="B709" s="6" t="n">
        <v>44953.84587168982</v>
      </c>
      <c r="C709" s="5" t="inlineStr">
        <is>
          <t>1431 GRACIELA CASTILLO CATARI</t>
        </is>
      </c>
      <c r="D709" s="7" t="n"/>
      <c r="E709" s="8" t="n"/>
      <c r="F709" s="9" t="n">
        <v>7775.8</v>
      </c>
      <c r="I709" s="10" t="inlineStr">
        <is>
          <t>EFECTIVO</t>
        </is>
      </c>
      <c r="J709" s="8" t="inlineStr">
        <is>
          <t>2597 JOSE MAIDANA EA - T04</t>
        </is>
      </c>
    </row>
    <row r="710">
      <c r="A710" s="5" t="inlineStr">
        <is>
          <t>CCAJ-EA10/39/2023</t>
        </is>
      </c>
      <c r="B710" s="6" t="n">
        <v>44953.84587168982</v>
      </c>
      <c r="C710" s="5" t="inlineStr">
        <is>
          <t>1431 GRACIELA CASTILLO CATARI</t>
        </is>
      </c>
      <c r="D710" s="7" t="n"/>
      <c r="E710" s="8" t="n"/>
      <c r="F710" s="9" t="n">
        <v>12829.1</v>
      </c>
      <c r="I710" s="10" t="inlineStr">
        <is>
          <t>EFECTIVO</t>
        </is>
      </c>
      <c r="J710" s="8" t="inlineStr">
        <is>
          <t>2597 JOSE MAIDANA EA - T05</t>
        </is>
      </c>
    </row>
    <row r="711">
      <c r="A711" s="5" t="inlineStr">
        <is>
          <t>CCAJ-EA10/39/2023</t>
        </is>
      </c>
      <c r="B711" s="6" t="n">
        <v>44953.84587168982</v>
      </c>
      <c r="C711" s="5" t="inlineStr">
        <is>
          <t>1431 GRACIELA CASTILLO CATARI</t>
        </is>
      </c>
      <c r="D711" s="7" t="n"/>
      <c r="E711" s="8" t="n"/>
      <c r="F711" s="9" t="n">
        <v>153468.6</v>
      </c>
      <c r="I711" s="10" t="inlineStr">
        <is>
          <t>EFECTIVO</t>
        </is>
      </c>
      <c r="J711" s="5" t="inlineStr">
        <is>
          <t>4764 CARLOS ERIK CASTRO HURTADO</t>
        </is>
      </c>
    </row>
    <row r="712">
      <c r="A712" s="11" t="inlineStr">
        <is>
          <t>SAP</t>
        </is>
      </c>
      <c r="B712" s="3" t="n"/>
      <c r="C712" s="3" t="n"/>
      <c r="D712" s="7" t="n"/>
      <c r="E712" s="8" t="n"/>
      <c r="F712" s="37">
        <f>SUM(F692:G711)</f>
        <v/>
      </c>
      <c r="H712" s="9" t="n"/>
      <c r="I712" s="5" t="n"/>
      <c r="J712" s="8" t="n"/>
    </row>
    <row r="713" ht="15.75" customHeight="1">
      <c r="A713" s="13" t="inlineStr">
        <is>
          <t>FECHA</t>
        </is>
      </c>
      <c r="B713" s="13" t="inlineStr">
        <is>
          <t>CIERRE DE CAJA</t>
        </is>
      </c>
      <c r="C713" s="13" t="inlineStr">
        <is>
          <t>IMPORTE</t>
        </is>
      </c>
      <c r="D713" s="14" t="n">
        <v>112673779</v>
      </c>
      <c r="E713" s="8" t="n"/>
      <c r="H713" s="9" t="n"/>
      <c r="I713" s="5" t="n"/>
      <c r="J713" s="8" t="n"/>
    </row>
    <row r="714">
      <c r="A714" s="5" t="n"/>
      <c r="B714" s="6" t="n"/>
      <c r="C714" s="5" t="n"/>
      <c r="D714" s="7" t="n"/>
      <c r="E714" s="8" t="n"/>
      <c r="H714" s="9" t="n"/>
      <c r="I714" s="5" t="n"/>
      <c r="J714" s="8" t="n"/>
    </row>
    <row r="715">
      <c r="A715" s="5" t="n"/>
      <c r="B715" s="6" t="n"/>
      <c r="C715" s="5" t="n"/>
      <c r="D715" s="7" t="n"/>
      <c r="E715" s="8" t="n"/>
      <c r="H715" s="9" t="n"/>
      <c r="I715" s="5" t="n"/>
      <c r="J715" s="8" t="n"/>
    </row>
    <row r="716">
      <c r="A716" s="1" t="inlineStr">
        <is>
          <t>Cierre Caja</t>
        </is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3" t="inlineStr">
        <is>
          <t>Del 28/01/2023</t>
        </is>
      </c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98" t="inlineStr">
        <is>
          <t>Cierre Caja</t>
        </is>
      </c>
      <c r="B718" s="98" t="inlineStr">
        <is>
          <t>Fecha</t>
        </is>
      </c>
      <c r="C718" s="98" t="inlineStr">
        <is>
          <t>Cajero</t>
        </is>
      </c>
      <c r="D718" s="98" t="inlineStr">
        <is>
          <t>Nro Voucher</t>
        </is>
      </c>
      <c r="E718" s="98" t="inlineStr">
        <is>
          <t>Nro Cuenta</t>
        </is>
      </c>
      <c r="F718" s="98" t="inlineStr">
        <is>
          <t>Tipo Ingreso</t>
        </is>
      </c>
      <c r="G718" s="99" t="n"/>
      <c r="H718" s="100" t="n"/>
      <c r="I718" s="98" t="inlineStr">
        <is>
          <t>TIPO DE INGRESO</t>
        </is>
      </c>
      <c r="J718" s="98" t="inlineStr">
        <is>
          <t>Cobrador</t>
        </is>
      </c>
    </row>
    <row r="719">
      <c r="A719" s="101" t="n"/>
      <c r="B719" s="101" t="n"/>
      <c r="C719" s="101" t="n"/>
      <c r="D719" s="101" t="n"/>
      <c r="E719" s="101" t="n"/>
      <c r="F719" s="4" t="inlineStr">
        <is>
          <t>EFECTIVO</t>
        </is>
      </c>
      <c r="G719" s="4" t="inlineStr">
        <is>
          <t>CHEQUE</t>
        </is>
      </c>
      <c r="H719" s="4" t="inlineStr">
        <is>
          <t>TRANSFERENCIA</t>
        </is>
      </c>
      <c r="I719" s="101" t="n"/>
      <c r="J719" s="101" t="n"/>
    </row>
    <row r="720">
      <c r="A720" s="5" t="inlineStr">
        <is>
          <t>CCAJ-EA10/40/202</t>
        </is>
      </c>
      <c r="B720" s="6" t="n">
        <v>44954.61183957176</v>
      </c>
      <c r="C720" s="5" t="inlineStr">
        <is>
          <t>1431 GRACIELA CASTILLO CATARI</t>
        </is>
      </c>
      <c r="D720" s="15" t="n">
        <v>45143499815</v>
      </c>
      <c r="E720" s="8" t="inlineStr">
        <is>
          <t>BISA-100070022</t>
        </is>
      </c>
      <c r="H720" s="9" t="n">
        <v>9055.700000000001</v>
      </c>
      <c r="I720" s="5" t="inlineStr">
        <is>
          <t>DEPÓSITO BANCARIO</t>
        </is>
      </c>
      <c r="J720" s="8" t="inlineStr">
        <is>
          <t>841 JAEL ARRATIA - EL ALTO</t>
        </is>
      </c>
    </row>
    <row r="721">
      <c r="A721" s="5" t="inlineStr">
        <is>
          <t>CCAJ-EA10/40/2023</t>
        </is>
      </c>
      <c r="B721" s="6" t="n">
        <v>44954.61183957176</v>
      </c>
      <c r="C721" s="5" t="inlineStr">
        <is>
          <t>1431 GRACIELA CASTILLO CATARI</t>
        </is>
      </c>
      <c r="D721" s="15" t="n">
        <v>45133132856</v>
      </c>
      <c r="E721" s="8" t="inlineStr">
        <is>
          <t>BISA-100070022</t>
        </is>
      </c>
      <c r="H721" s="9" t="n">
        <v>21105.23</v>
      </c>
      <c r="I721" s="5" t="inlineStr">
        <is>
          <t>DEPÓSITO BANCARIO</t>
        </is>
      </c>
      <c r="J721" s="8" t="inlineStr">
        <is>
          <t>841 JAEL ARRATIA - EL ALTO</t>
        </is>
      </c>
    </row>
    <row r="722">
      <c r="A722" s="5" t="inlineStr">
        <is>
          <t>CCAJ-EA10/40/2023</t>
        </is>
      </c>
      <c r="B722" s="6" t="n">
        <v>44954.61183957176</v>
      </c>
      <c r="C722" s="5" t="inlineStr">
        <is>
          <t>1431 GRACIELA CASTILLO CATARI</t>
        </is>
      </c>
      <c r="D722" s="15" t="n">
        <v>451331328561</v>
      </c>
      <c r="E722" s="8" t="inlineStr">
        <is>
          <t>BISA-100070022</t>
        </is>
      </c>
      <c r="H722" s="9" t="n">
        <v>28683.86</v>
      </c>
      <c r="I722" s="5" t="inlineStr">
        <is>
          <t>DEPÓSITO BANCARIO</t>
        </is>
      </c>
      <c r="J722" s="8" t="inlineStr">
        <is>
          <t>841 JAEL ARRATIA - EL ALTO</t>
        </is>
      </c>
    </row>
    <row r="723">
      <c r="A723" s="5" t="inlineStr">
        <is>
          <t>CCAJ-EA10/40/2023</t>
        </is>
      </c>
      <c r="B723" s="6" t="n">
        <v>44954.61183957176</v>
      </c>
      <c r="C723" s="5" t="inlineStr">
        <is>
          <t>1431 GRACIELA CASTILLO CATARI</t>
        </is>
      </c>
      <c r="D723" s="15" t="n">
        <v>45173196113</v>
      </c>
      <c r="E723" s="8" t="inlineStr">
        <is>
          <t>BISA-100070022</t>
        </is>
      </c>
      <c r="H723" s="9" t="n">
        <v>3564</v>
      </c>
      <c r="I723" s="5" t="inlineStr">
        <is>
          <t>DEPÓSITO BANCARIO</t>
        </is>
      </c>
      <c r="J723" s="8" t="inlineStr">
        <is>
          <t>841 JAEL ARRATIA - EL ALTO</t>
        </is>
      </c>
    </row>
    <row r="724">
      <c r="A724" s="5" t="inlineStr">
        <is>
          <t>CCAJ-EA10/40/2023</t>
        </is>
      </c>
      <c r="B724" s="6" t="n">
        <v>44954.61183957176</v>
      </c>
      <c r="C724" s="5" t="inlineStr">
        <is>
          <t>1431 GRACIELA CASTILLO CATARI</t>
        </is>
      </c>
      <c r="D724" s="15" t="n">
        <v>451434998151</v>
      </c>
      <c r="E724" s="8" t="inlineStr">
        <is>
          <t>BISA-100070022</t>
        </is>
      </c>
      <c r="H724" s="9" t="n">
        <v>5481.18</v>
      </c>
      <c r="I724" s="5" t="inlineStr">
        <is>
          <t>DEPÓSITO BANCARIO</t>
        </is>
      </c>
      <c r="J724" s="8" t="inlineStr">
        <is>
          <t>841 JAEL ARRATIA - EL ALTO</t>
        </is>
      </c>
    </row>
    <row r="725">
      <c r="A725" s="5" t="inlineStr">
        <is>
          <t>CCAJ-EA10/40/2023</t>
        </is>
      </c>
      <c r="B725" s="6" t="n">
        <v>44954.61183957176</v>
      </c>
      <c r="C725" s="5" t="inlineStr">
        <is>
          <t>1431 GRACIELA CASTILLO CATARI</t>
        </is>
      </c>
      <c r="D725" s="15" t="n">
        <v>45173193066</v>
      </c>
      <c r="E725" s="8" t="inlineStr">
        <is>
          <t>BISA-100070022</t>
        </is>
      </c>
      <c r="H725" s="9" t="n">
        <v>28958.53</v>
      </c>
      <c r="I725" s="5" t="inlineStr">
        <is>
          <t>DEPÓSITO BANCARIO</t>
        </is>
      </c>
      <c r="J725" s="8" t="inlineStr">
        <is>
          <t>841 JAEL ARRATIA - EL ALTO</t>
        </is>
      </c>
    </row>
    <row r="726">
      <c r="A726" s="5" t="inlineStr">
        <is>
          <t>CCAJ-EA10/40/2023</t>
        </is>
      </c>
      <c r="B726" s="6" t="n">
        <v>44954.61183957176</v>
      </c>
      <c r="C726" s="5" t="inlineStr">
        <is>
          <t>1431 GRACIELA CASTILLO CATARI</t>
        </is>
      </c>
      <c r="D726" s="15" t="n">
        <v>451731930661</v>
      </c>
      <c r="E726" s="8" t="inlineStr">
        <is>
          <t>BISA-100070022</t>
        </is>
      </c>
      <c r="H726" s="9" t="n">
        <v>404</v>
      </c>
      <c r="I726" s="5" t="inlineStr">
        <is>
          <t>DEPÓSITO BANCARIO</t>
        </is>
      </c>
      <c r="J726" s="8" t="inlineStr">
        <is>
          <t>841 JAEL ARRATIA - EL ALTO</t>
        </is>
      </c>
    </row>
    <row r="727">
      <c r="A727" s="5" t="inlineStr">
        <is>
          <t>CCAJ-EA10/40/2023</t>
        </is>
      </c>
      <c r="B727" s="6" t="n">
        <v>44954.61183957176</v>
      </c>
      <c r="C727" s="5" t="inlineStr">
        <is>
          <t>1431 GRACIELA CASTILLO CATARI</t>
        </is>
      </c>
      <c r="D727" s="15" t="n">
        <v>451731930662</v>
      </c>
      <c r="E727" s="8" t="inlineStr">
        <is>
          <t>BISA-100070022</t>
        </is>
      </c>
      <c r="H727" s="9" t="n">
        <v>25509.64</v>
      </c>
      <c r="I727" s="5" t="inlineStr">
        <is>
          <t>DEPÓSITO BANCARIO</t>
        </is>
      </c>
      <c r="J727" s="8" t="inlineStr">
        <is>
          <t>841 JAEL ARRATIA - EL ALTO</t>
        </is>
      </c>
    </row>
    <row r="728">
      <c r="A728" s="5" t="inlineStr">
        <is>
          <t>CCAJ-EA10/40/2023</t>
        </is>
      </c>
      <c r="B728" s="6" t="n">
        <v>44954.61183957176</v>
      </c>
      <c r="C728" s="5" t="inlineStr">
        <is>
          <t>1431 GRACIELA CASTILLO CATARI</t>
        </is>
      </c>
      <c r="D728" s="15" t="n">
        <v>45173196797</v>
      </c>
      <c r="E728" s="8" t="inlineStr">
        <is>
          <t>BISA-100070022</t>
        </is>
      </c>
      <c r="H728" s="9" t="n">
        <v>36894.44</v>
      </c>
      <c r="I728" s="5" t="inlineStr">
        <is>
          <t>DEPÓSITO BANCARIO</t>
        </is>
      </c>
      <c r="J728" s="5" t="inlineStr">
        <is>
          <t>1056 ALEX JESUS ZABALA TICONA</t>
        </is>
      </c>
    </row>
    <row r="729">
      <c r="A729" s="5" t="inlineStr">
        <is>
          <t>CCAJ-EA10/40/2023</t>
        </is>
      </c>
      <c r="B729" s="6" t="n">
        <v>44954.61183957176</v>
      </c>
      <c r="C729" s="5" t="inlineStr">
        <is>
          <t>1431 GRACIELA CASTILLO CATARI</t>
        </is>
      </c>
      <c r="D729" s="15" t="n">
        <v>15690275236</v>
      </c>
      <c r="E729" s="8" t="inlineStr">
        <is>
          <t>BISA-100070022</t>
        </is>
      </c>
      <c r="H729" s="9" t="n">
        <v>11600</v>
      </c>
      <c r="I729" s="5" t="inlineStr">
        <is>
          <t>DEPÓSITO BANCARIO</t>
        </is>
      </c>
      <c r="J729" s="5" t="inlineStr">
        <is>
          <t>3622 JULIO CESAR PORTILLO HUARACHI</t>
        </is>
      </c>
    </row>
    <row r="730">
      <c r="A730" s="5" t="inlineStr">
        <is>
          <t>CCAJ-EA10/40/2023</t>
        </is>
      </c>
      <c r="B730" s="6" t="n">
        <v>44954.61183957176</v>
      </c>
      <c r="C730" s="5" t="inlineStr">
        <is>
          <t>1431 GRACIELA CASTILLO CATARI</t>
        </is>
      </c>
      <c r="D730" s="15" t="n">
        <v>45173196903</v>
      </c>
      <c r="E730" s="8" t="inlineStr">
        <is>
          <t>BISA-100070022</t>
        </is>
      </c>
      <c r="H730" s="9" t="n">
        <v>15000</v>
      </c>
      <c r="I730" s="5" t="inlineStr">
        <is>
          <t>DEPÓSITO BANCARIO</t>
        </is>
      </c>
      <c r="J730" s="5" t="inlineStr">
        <is>
          <t>4764 CARLOS ERIK CASTRO HURTADO</t>
        </is>
      </c>
    </row>
    <row r="731">
      <c r="A731" s="5" t="inlineStr">
        <is>
          <t>CCAJ-EA10/40/2023</t>
        </is>
      </c>
      <c r="B731" s="6" t="n">
        <v>44954.61183957176</v>
      </c>
      <c r="C731" s="5" t="inlineStr">
        <is>
          <t>1431 GRACIELA CASTILLO CATARI</t>
        </is>
      </c>
      <c r="D731" s="7" t="n">
        <v>581895</v>
      </c>
      <c r="E731" s="8" t="inlineStr">
        <is>
          <t>BISA-100070022</t>
        </is>
      </c>
      <c r="H731" s="9" t="n">
        <v>18030.6</v>
      </c>
      <c r="I731" s="5" t="inlineStr">
        <is>
          <t>DEPÓSITO BANCARIO</t>
        </is>
      </c>
      <c r="J731" s="5" t="inlineStr">
        <is>
          <t>3622 JULIO CESAR PORTILLO HUARACHI</t>
        </is>
      </c>
    </row>
    <row r="732">
      <c r="A732" s="5" t="inlineStr">
        <is>
          <t>CCAJ-EA10/40/2023</t>
        </is>
      </c>
      <c r="B732" s="6" t="n">
        <v>44954.61183957176</v>
      </c>
      <c r="C732" s="5" t="inlineStr">
        <is>
          <t>1431 GRACIELA CASTILLO CATARI</t>
        </is>
      </c>
      <c r="D732" s="7" t="n">
        <v>581898</v>
      </c>
      <c r="E732" s="8" t="inlineStr">
        <is>
          <t>BISA-100070022</t>
        </is>
      </c>
      <c r="H732" s="9" t="n">
        <v>12416.4</v>
      </c>
      <c r="I732" s="5" t="inlineStr">
        <is>
          <t>DEPÓSITO BANCARIO</t>
        </is>
      </c>
      <c r="J732" s="5" t="inlineStr">
        <is>
          <t>4764 CARLOS ERIK CASTRO HURTADO</t>
        </is>
      </c>
    </row>
    <row r="733">
      <c r="A733" s="5" t="inlineStr">
        <is>
          <t>CCAJ-EA10/40/2023</t>
        </is>
      </c>
      <c r="B733" s="6" t="n">
        <v>44954.61183957176</v>
      </c>
      <c r="C733" s="5" t="inlineStr">
        <is>
          <t>1431 GRACIELA CASTILLO CATARI</t>
        </is>
      </c>
      <c r="D733" s="7" t="n">
        <v>581899</v>
      </c>
      <c r="E733" s="8" t="inlineStr">
        <is>
          <t>BISA-100070022</t>
        </is>
      </c>
      <c r="H733" s="9" t="n">
        <v>13866.3</v>
      </c>
      <c r="I733" s="5" t="inlineStr">
        <is>
          <t>DEPÓSITO BANCARIO</t>
        </is>
      </c>
      <c r="J733" s="5" t="inlineStr">
        <is>
          <t>1056 ALEX JESUS ZABALA TICONA</t>
        </is>
      </c>
    </row>
    <row r="734">
      <c r="A734" s="5" t="inlineStr">
        <is>
          <t>CCAJ-EA10/40/2023</t>
        </is>
      </c>
      <c r="B734" s="6" t="n">
        <v>44954.61183957176</v>
      </c>
      <c r="C734" s="5" t="inlineStr">
        <is>
          <t>1431 GRACIELA CASTILLO CATARI</t>
        </is>
      </c>
      <c r="D734" s="7" t="n">
        <v>581896</v>
      </c>
      <c r="E734" s="8" t="inlineStr">
        <is>
          <t>BISA-100070022</t>
        </is>
      </c>
      <c r="H734" s="9" t="n">
        <v>11900</v>
      </c>
      <c r="I734" s="5" t="inlineStr">
        <is>
          <t>DEPÓSITO BANCARIO</t>
        </is>
      </c>
      <c r="J734" s="5" t="inlineStr">
        <is>
          <t>1056 ALEX JESUS ZABALA TICONA</t>
        </is>
      </c>
    </row>
    <row r="735">
      <c r="A735" s="5" t="inlineStr">
        <is>
          <t>CCAJ-EA10/40/2023</t>
        </is>
      </c>
      <c r="B735" s="6" t="n">
        <v>44954.61183957176</v>
      </c>
      <c r="C735" s="5" t="inlineStr">
        <is>
          <t>1431 GRACIELA CASTILLO CATARI</t>
        </is>
      </c>
      <c r="D735" s="7" t="n">
        <v>127691</v>
      </c>
      <c r="E735" s="8" t="inlineStr">
        <is>
          <t>BISA-100070022</t>
        </is>
      </c>
      <c r="H735" s="9" t="n">
        <v>2072.8</v>
      </c>
      <c r="I735" s="5" t="inlineStr">
        <is>
          <t>DEPÓSITO BANCARIO</t>
        </is>
      </c>
      <c r="J735" s="5" t="inlineStr">
        <is>
          <t>1056 ALEX JESUS ZABALA TICONA</t>
        </is>
      </c>
    </row>
    <row r="736">
      <c r="A736" s="5" t="inlineStr">
        <is>
          <t>CCAJ-EA10/40/2023</t>
        </is>
      </c>
      <c r="B736" s="6" t="n">
        <v>44954.61183957176</v>
      </c>
      <c r="C736" s="5" t="inlineStr">
        <is>
          <t>1431 GRACIELA CASTILLO CATARI</t>
        </is>
      </c>
      <c r="D736" s="15" t="n">
        <v>45123263616</v>
      </c>
      <c r="E736" s="8" t="inlineStr">
        <is>
          <t>BISA-100070022</t>
        </is>
      </c>
      <c r="H736" s="9" t="n">
        <v>31432.26</v>
      </c>
      <c r="I736" s="5" t="inlineStr">
        <is>
          <t>DEPÓSITO BANCARIO</t>
        </is>
      </c>
      <c r="J736" s="8" t="inlineStr">
        <is>
          <t>841 JAEL ARRATIA - EL ALTO</t>
        </is>
      </c>
    </row>
    <row r="737">
      <c r="A737" s="5" t="inlineStr">
        <is>
          <t>CCAJ-EA10/40/2023</t>
        </is>
      </c>
      <c r="B737" s="6" t="n">
        <v>44954.61183957176</v>
      </c>
      <c r="C737" s="5" t="inlineStr">
        <is>
          <t>1431 GRACIELA CASTILLO CATARI</t>
        </is>
      </c>
      <c r="D737" s="15" t="n">
        <v>451232636161</v>
      </c>
      <c r="E737" s="8" t="inlineStr">
        <is>
          <t>BISA-100070022</t>
        </is>
      </c>
      <c r="H737" s="9" t="n">
        <v>30177.02</v>
      </c>
      <c r="I737" s="5" t="inlineStr">
        <is>
          <t>DEPÓSITO BANCARIO</t>
        </is>
      </c>
      <c r="J737" s="8" t="inlineStr">
        <is>
          <t>841 JAEL ARRATIA - EL ALTO</t>
        </is>
      </c>
    </row>
    <row r="738">
      <c r="A738" s="5" t="inlineStr">
        <is>
          <t>CCAJ-EA10/40/2023</t>
        </is>
      </c>
      <c r="B738" s="6" t="n">
        <v>44954.61183957176</v>
      </c>
      <c r="C738" s="5" t="inlineStr">
        <is>
          <t>1431 GRACIELA CASTILLO CATARI</t>
        </is>
      </c>
      <c r="D738" s="7" t="n"/>
      <c r="E738" s="8" t="n"/>
      <c r="F738" s="9" t="n">
        <v>1</v>
      </c>
      <c r="I738" s="10" t="inlineStr">
        <is>
          <t>EFECTIVO</t>
        </is>
      </c>
      <c r="J738" s="8" t="inlineStr">
        <is>
          <t>841 JAEL ARRATIA - EL ALTO</t>
        </is>
      </c>
    </row>
    <row r="739">
      <c r="A739" s="11" t="inlineStr">
        <is>
          <t>SAP</t>
        </is>
      </c>
      <c r="B739" s="3" t="n"/>
      <c r="C739" s="3" t="n"/>
      <c r="D739" s="7" t="n"/>
      <c r="E739" s="8" t="n"/>
      <c r="H739" s="9" t="n"/>
      <c r="I739" s="5" t="n"/>
      <c r="J739" s="8" t="n"/>
    </row>
    <row r="740" ht="15.75" customHeight="1">
      <c r="A740" s="13" t="inlineStr">
        <is>
          <t>FECHA</t>
        </is>
      </c>
      <c r="B740" s="13" t="inlineStr">
        <is>
          <t>CIERRE DE CAJA</t>
        </is>
      </c>
      <c r="C740" s="13" t="inlineStr">
        <is>
          <t>IMPORTE</t>
        </is>
      </c>
      <c r="D740" s="14" t="n">
        <v>112673780</v>
      </c>
      <c r="E740" s="8" t="n"/>
      <c r="H740" s="9" t="n"/>
      <c r="I740" s="5" t="n"/>
      <c r="J740" s="8" t="n"/>
    </row>
    <row r="743">
      <c r="A743" s="1" t="inlineStr">
        <is>
          <t>Cierre Caja</t>
        </is>
      </c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3" t="inlineStr">
        <is>
          <t>Del 30/01/2023</t>
        </is>
      </c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98" t="inlineStr">
        <is>
          <t>Cierre Caja</t>
        </is>
      </c>
      <c r="B745" s="98" t="inlineStr">
        <is>
          <t>Fecha</t>
        </is>
      </c>
      <c r="C745" s="98" t="inlineStr">
        <is>
          <t>Cajero</t>
        </is>
      </c>
      <c r="D745" s="98" t="inlineStr">
        <is>
          <t>Nro Voucher</t>
        </is>
      </c>
      <c r="E745" s="98" t="inlineStr">
        <is>
          <t>Nro Cuenta</t>
        </is>
      </c>
      <c r="F745" s="98" t="inlineStr">
        <is>
          <t>Tipo Ingreso</t>
        </is>
      </c>
      <c r="G745" s="99" t="n"/>
      <c r="H745" s="100" t="n"/>
      <c r="I745" s="98" t="inlineStr">
        <is>
          <t>TIPO DE INGRESO</t>
        </is>
      </c>
      <c r="J745" s="98" t="inlineStr">
        <is>
          <t>Cobrador</t>
        </is>
      </c>
    </row>
    <row r="746">
      <c r="A746" s="101" t="n"/>
      <c r="B746" s="101" t="n"/>
      <c r="C746" s="101" t="n"/>
      <c r="D746" s="101" t="n"/>
      <c r="E746" s="101" t="n"/>
      <c r="F746" s="4" t="inlineStr">
        <is>
          <t>EFECTIVO</t>
        </is>
      </c>
      <c r="G746" s="4" t="inlineStr">
        <is>
          <t>CHEQUE</t>
        </is>
      </c>
      <c r="H746" s="4" t="inlineStr">
        <is>
          <t>TRANSFERENCIA</t>
        </is>
      </c>
      <c r="I746" s="101" t="n"/>
      <c r="J746" s="101" t="n"/>
    </row>
    <row r="747">
      <c r="A747" s="5" t="inlineStr">
        <is>
          <t>CCAJ-EA10/41/202</t>
        </is>
      </c>
      <c r="B747" s="6" t="n">
        <v>44956.53441217593</v>
      </c>
      <c r="C747" s="5" t="inlineStr">
        <is>
          <t>1431 GRACIELA CASTILLO CATARI</t>
        </is>
      </c>
      <c r="D747" s="7" t="n"/>
      <c r="E747" s="8" t="n"/>
      <c r="F747" s="9" t="n">
        <v>24079.7</v>
      </c>
      <c r="I747" s="10" t="inlineStr">
        <is>
          <t>EFECTIVO</t>
        </is>
      </c>
      <c r="J747" s="5" t="inlineStr">
        <is>
          <t>375 VICTOR ERNESTO QUISPE TICONA</t>
        </is>
      </c>
    </row>
    <row r="748">
      <c r="A748" s="5" t="inlineStr">
        <is>
          <t>CCAJ-EA10/41/2023</t>
        </is>
      </c>
      <c r="B748" s="6" t="n">
        <v>44956.53441217593</v>
      </c>
      <c r="C748" s="5" t="inlineStr">
        <is>
          <t>1431 GRACIELA CASTILLO CATARI</t>
        </is>
      </c>
      <c r="D748" s="7" t="n"/>
      <c r="E748" s="8" t="n"/>
      <c r="F748" s="9" t="n">
        <v>10715</v>
      </c>
      <c r="I748" s="10" t="inlineStr">
        <is>
          <t>EFECTIVO</t>
        </is>
      </c>
      <c r="J748" s="8" t="inlineStr">
        <is>
          <t>191 ELIAS MENDOZA YUJRA</t>
        </is>
      </c>
    </row>
    <row r="749">
      <c r="A749" s="5" t="inlineStr">
        <is>
          <t>CCAJ-EA10/41/2023</t>
        </is>
      </c>
      <c r="B749" s="6" t="n">
        <v>44956.53441217593</v>
      </c>
      <c r="C749" s="5" t="inlineStr">
        <is>
          <t>1431 GRACIELA CASTILLO CATARI</t>
        </is>
      </c>
      <c r="D749" s="7" t="n"/>
      <c r="E749" s="8" t="n"/>
      <c r="F749" s="9" t="n">
        <v>6858.2</v>
      </c>
      <c r="I749" s="10" t="inlineStr">
        <is>
          <t>EFECTIVO</t>
        </is>
      </c>
      <c r="J749" s="8" t="inlineStr">
        <is>
          <t>480 WALTER AMARRO MAMANI</t>
        </is>
      </c>
    </row>
    <row r="750">
      <c r="A750" s="5" t="inlineStr">
        <is>
          <t>CCAJ-EA10/41/2023</t>
        </is>
      </c>
      <c r="B750" s="6" t="n">
        <v>44956.53441217593</v>
      </c>
      <c r="C750" s="5" t="inlineStr">
        <is>
          <t>1431 GRACIELA CASTILLO CATARI</t>
        </is>
      </c>
      <c r="D750" s="7" t="n"/>
      <c r="E750" s="8" t="n"/>
      <c r="F750" s="9" t="n">
        <v>5143.6</v>
      </c>
      <c r="I750" s="10" t="inlineStr">
        <is>
          <t>EFECTIVO</t>
        </is>
      </c>
      <c r="J750" s="8" t="inlineStr">
        <is>
          <t>596 VICENTE MENDOZA SIRPA</t>
        </is>
      </c>
    </row>
    <row r="751">
      <c r="A751" s="5" t="inlineStr">
        <is>
          <t>CCAJ-EA10/41/2023</t>
        </is>
      </c>
      <c r="B751" s="6" t="n">
        <v>44956.53441217593</v>
      </c>
      <c r="C751" s="5" t="inlineStr">
        <is>
          <t>1431 GRACIELA CASTILLO CATARI</t>
        </is>
      </c>
      <c r="D751" s="7" t="n"/>
      <c r="E751" s="8" t="n"/>
      <c r="F751" s="9" t="n">
        <v>39329.4</v>
      </c>
      <c r="I751" s="10" t="inlineStr">
        <is>
          <t>EFECTIVO</t>
        </is>
      </c>
      <c r="J751" s="5" t="inlineStr">
        <is>
          <t>716 JUAN CARLOS MAMANI ORTIZ</t>
        </is>
      </c>
    </row>
    <row r="752">
      <c r="A752" s="5" t="inlineStr">
        <is>
          <t>CCAJ-EA10/41/2023</t>
        </is>
      </c>
      <c r="B752" s="6" t="n">
        <v>44956.53441217593</v>
      </c>
      <c r="C752" s="5" t="inlineStr">
        <is>
          <t>1431 GRACIELA CASTILLO CATARI</t>
        </is>
      </c>
      <c r="D752" s="7" t="n"/>
      <c r="E752" s="8" t="n"/>
      <c r="F752" s="9" t="n">
        <v>11991.8</v>
      </c>
      <c r="I752" s="10" t="inlineStr">
        <is>
          <t>EFECTIVO</t>
        </is>
      </c>
      <c r="J752" s="8" t="inlineStr">
        <is>
          <t>980 RUBEN QUISPE CHURA</t>
        </is>
      </c>
    </row>
    <row r="753">
      <c r="A753" s="5" t="inlineStr">
        <is>
          <t>CCAJ-EA10/41/2023</t>
        </is>
      </c>
      <c r="B753" s="6" t="n">
        <v>44956.53441217593</v>
      </c>
      <c r="C753" s="5" t="inlineStr">
        <is>
          <t>1431 GRACIELA CASTILLO CATARI</t>
        </is>
      </c>
      <c r="D753" s="7" t="n"/>
      <c r="E753" s="8" t="n"/>
      <c r="F753" s="9" t="n">
        <v>43088.2</v>
      </c>
      <c r="I753" s="10" t="inlineStr">
        <is>
          <t>EFECTIVO</t>
        </is>
      </c>
      <c r="J753" s="8" t="inlineStr">
        <is>
          <t>2307 RAMIRO POMA QUISPE</t>
        </is>
      </c>
    </row>
    <row r="754">
      <c r="A754" s="5" t="inlineStr">
        <is>
          <t>CCAJ-EA10/41/2023</t>
        </is>
      </c>
      <c r="B754" s="6" t="n">
        <v>44956.53441217593</v>
      </c>
      <c r="C754" s="5" t="inlineStr">
        <is>
          <t>1431 GRACIELA CASTILLO CATARI</t>
        </is>
      </c>
      <c r="D754" s="7" t="n"/>
      <c r="E754" s="8" t="n"/>
      <c r="F754" s="9" t="n">
        <v>779.4</v>
      </c>
      <c r="I754" s="10" t="inlineStr">
        <is>
          <t>EFECTIVO</t>
        </is>
      </c>
      <c r="J754" s="5" t="inlineStr">
        <is>
          <t>3051 EFRAIN ARMANDO CHIPANA MARTINEZ</t>
        </is>
      </c>
    </row>
    <row r="755">
      <c r="A755" s="5" t="inlineStr">
        <is>
          <t>CCAJ-EA10/41/2023</t>
        </is>
      </c>
      <c r="B755" s="6" t="n">
        <v>44956.53441217593</v>
      </c>
      <c r="C755" s="5" t="inlineStr">
        <is>
          <t>1431 GRACIELA CASTILLO CATARI</t>
        </is>
      </c>
      <c r="D755" s="7" t="n"/>
      <c r="E755" s="8" t="n"/>
      <c r="F755" s="9" t="n">
        <v>5365.8</v>
      </c>
      <c r="I755" s="10" t="inlineStr">
        <is>
          <t>EFECTIVO</t>
        </is>
      </c>
      <c r="J755" s="8" t="inlineStr">
        <is>
          <t>2597 JOSE MAIDANA EA - T01</t>
        </is>
      </c>
    </row>
    <row r="756">
      <c r="A756" s="5" t="inlineStr">
        <is>
          <t>CCAJ-EA10/41/2023</t>
        </is>
      </c>
      <c r="B756" s="6" t="n">
        <v>44956.53441217593</v>
      </c>
      <c r="C756" s="5" t="inlineStr">
        <is>
          <t>1431 GRACIELA CASTILLO CATARI</t>
        </is>
      </c>
      <c r="D756" s="7" t="n"/>
      <c r="E756" s="8" t="n"/>
      <c r="F756" s="9" t="n">
        <v>4447</v>
      </c>
      <c r="I756" s="10" t="inlineStr">
        <is>
          <t>EFECTIVO</t>
        </is>
      </c>
      <c r="J756" s="8" t="inlineStr">
        <is>
          <t>2597 JOSE MAIDANA EA - T02</t>
        </is>
      </c>
    </row>
    <row r="757">
      <c r="A757" s="5" t="inlineStr">
        <is>
          <t>CCAJ-EA10/41/2023</t>
        </is>
      </c>
      <c r="B757" s="6" t="n">
        <v>44956.53441217593</v>
      </c>
      <c r="C757" s="5" t="inlineStr">
        <is>
          <t>1431 GRACIELA CASTILLO CATARI</t>
        </is>
      </c>
      <c r="D757" s="7" t="n"/>
      <c r="E757" s="8" t="n"/>
      <c r="F757" s="9" t="n">
        <v>12194.6</v>
      </c>
      <c r="I757" s="10" t="inlineStr">
        <is>
          <t>EFECTIVO</t>
        </is>
      </c>
      <c r="J757" s="8" t="inlineStr">
        <is>
          <t>2597 JOSE MAIDANA EA - T03</t>
        </is>
      </c>
    </row>
    <row r="758">
      <c r="A758" s="5" t="inlineStr">
        <is>
          <t>CCAJ-EA10/41/2023</t>
        </is>
      </c>
      <c r="B758" s="6" t="n">
        <v>44956.53441217593</v>
      </c>
      <c r="C758" s="5" t="inlineStr">
        <is>
          <t>1431 GRACIELA CASTILLO CATARI</t>
        </is>
      </c>
      <c r="D758" s="7" t="n"/>
      <c r="E758" s="8" t="n"/>
      <c r="F758" s="9" t="n">
        <v>9004.700000000001</v>
      </c>
      <c r="I758" s="10" t="inlineStr">
        <is>
          <t>EFECTIVO</t>
        </is>
      </c>
      <c r="J758" s="8" t="inlineStr">
        <is>
          <t>2597 JOSE MAIDANA EA - T04</t>
        </is>
      </c>
    </row>
    <row r="759">
      <c r="A759" s="5" t="inlineStr">
        <is>
          <t>CCAJ-EA10/41/2023</t>
        </is>
      </c>
      <c r="B759" s="6" t="n">
        <v>44956.53441217593</v>
      </c>
      <c r="C759" s="5" t="inlineStr">
        <is>
          <t>1431 GRACIELA CASTILLO CATARI</t>
        </is>
      </c>
      <c r="D759" s="7" t="n"/>
      <c r="E759" s="8" t="n"/>
      <c r="F759" s="9" t="n">
        <v>7770.8</v>
      </c>
      <c r="I759" s="10" t="inlineStr">
        <is>
          <t>EFECTIVO</t>
        </is>
      </c>
      <c r="J759" s="8" t="inlineStr">
        <is>
          <t>2597 JOSE MAIDANA EA - T05</t>
        </is>
      </c>
    </row>
    <row r="760">
      <c r="A760" s="11" t="inlineStr">
        <is>
          <t>SAP</t>
        </is>
      </c>
      <c r="B760" s="3" t="n"/>
      <c r="C760" s="3" t="n"/>
      <c r="D760" s="7" t="n"/>
      <c r="E760" s="8" t="n"/>
      <c r="F760" s="37">
        <f>SUM(F747:G759)</f>
        <v/>
      </c>
      <c r="G760" s="9" t="n"/>
      <c r="I760" s="10" t="n"/>
      <c r="J760" s="8" t="n"/>
    </row>
    <row r="761" ht="15.75" customHeight="1">
      <c r="A761" s="13" t="inlineStr">
        <is>
          <t>FECHA</t>
        </is>
      </c>
      <c r="B761" s="13" t="inlineStr">
        <is>
          <t>CIERRE DE CAJA</t>
        </is>
      </c>
      <c r="C761" s="13" t="inlineStr">
        <is>
          <t>IMPORTE</t>
        </is>
      </c>
      <c r="D761" s="14" t="n">
        <v>112673781</v>
      </c>
      <c r="E761" s="8" t="n"/>
      <c r="G761" s="9" t="n"/>
      <c r="I761" s="10" t="n"/>
      <c r="J761" s="8" t="n"/>
    </row>
    <row r="762">
      <c r="A762" s="5" t="n"/>
      <c r="B762" s="6" t="n"/>
      <c r="C762" s="5" t="n"/>
      <c r="D762" s="7" t="n"/>
      <c r="E762" s="8" t="n"/>
      <c r="G762" s="9" t="n"/>
      <c r="I762" s="10" t="n"/>
      <c r="J762" s="8" t="n"/>
    </row>
    <row r="763">
      <c r="A763" s="5" t="n"/>
      <c r="B763" s="6" t="n"/>
      <c r="C763" s="5" t="n"/>
      <c r="D763" s="7" t="n"/>
      <c r="E763" s="8" t="n"/>
      <c r="G763" s="9" t="n"/>
      <c r="I763" s="10" t="n"/>
      <c r="J763" s="8" t="n"/>
    </row>
    <row r="764">
      <c r="A764" s="5" t="inlineStr">
        <is>
          <t>CCAJ-EA10/42/202</t>
        </is>
      </c>
      <c r="B764" s="6" t="n">
        <v>44956.73687936342</v>
      </c>
      <c r="C764" s="5" t="inlineStr">
        <is>
          <t>1431 GRACIELA CASTILLO CATARI</t>
        </is>
      </c>
      <c r="D764" s="15" t="n">
        <v>31035114741</v>
      </c>
      <c r="E764" s="5" t="inlineStr">
        <is>
          <t>BANCO UNION-10000020161539</t>
        </is>
      </c>
      <c r="H764" s="9" t="n">
        <v>14024.18</v>
      </c>
      <c r="I764" s="5" t="inlineStr">
        <is>
          <t>DEPÓSITO BANCARIO</t>
        </is>
      </c>
      <c r="J764" s="8" t="inlineStr">
        <is>
          <t>841 JAEL ARRATIA - EL ALTO</t>
        </is>
      </c>
    </row>
    <row r="765">
      <c r="A765" s="5" t="inlineStr">
        <is>
          <t>CCAJ-EA10/42/2023</t>
        </is>
      </c>
      <c r="B765" s="6" t="n">
        <v>44956.73687936342</v>
      </c>
      <c r="C765" s="5" t="inlineStr">
        <is>
          <t>1431 GRACIELA CASTILLO CATARI</t>
        </is>
      </c>
      <c r="D765" s="15" t="n">
        <v>51717337719</v>
      </c>
      <c r="E765" s="8" t="inlineStr">
        <is>
          <t>BISA-100070022</t>
        </is>
      </c>
      <c r="H765" s="9" t="n">
        <v>84646.03999999999</v>
      </c>
      <c r="I765" s="5" t="inlineStr">
        <is>
          <t>DEPÓSITO BANCARIO</t>
        </is>
      </c>
      <c r="J765" s="8" t="inlineStr">
        <is>
          <t>841 JAEL ARRATIA - EL ALTO</t>
        </is>
      </c>
    </row>
    <row r="766">
      <c r="A766" s="5" t="inlineStr">
        <is>
          <t>CCAJ-EA10/42/2023</t>
        </is>
      </c>
      <c r="B766" s="6" t="n">
        <v>44956.73687936342</v>
      </c>
      <c r="C766" s="5" t="inlineStr">
        <is>
          <t>1431 GRACIELA CASTILLO CATARI</t>
        </is>
      </c>
      <c r="D766" s="7" t="n">
        <v>3103376435</v>
      </c>
      <c r="E766" s="5" t="inlineStr">
        <is>
          <t>BANCO UNION-10000020161539</t>
        </is>
      </c>
      <c r="H766" s="9" t="n">
        <v>1901.14</v>
      </c>
      <c r="I766" s="5" t="inlineStr">
        <is>
          <t>DEPÓSITO BANCARIO</t>
        </is>
      </c>
      <c r="J766" s="8" t="inlineStr">
        <is>
          <t>841 JAEL ARRATIA - EL ALTO</t>
        </is>
      </c>
    </row>
    <row r="767">
      <c r="A767" s="5" t="inlineStr">
        <is>
          <t>CCAJ-EA10/42/2023</t>
        </is>
      </c>
      <c r="B767" s="6" t="n">
        <v>44956.73687936342</v>
      </c>
      <c r="C767" s="5" t="inlineStr">
        <is>
          <t>1431 GRACIELA CASTILLO CATARI</t>
        </is>
      </c>
      <c r="D767" s="15" t="n">
        <v>31035114742</v>
      </c>
      <c r="E767" s="5" t="inlineStr">
        <is>
          <t>BANCO UNION-10000020161539</t>
        </is>
      </c>
      <c r="H767" s="9" t="n">
        <v>12058.77</v>
      </c>
      <c r="I767" s="5" t="inlineStr">
        <is>
          <t>DEPÓSITO BANCARIO</t>
        </is>
      </c>
      <c r="J767" s="8" t="inlineStr">
        <is>
          <t>841 JAEL ARRATIA - EL ALTO</t>
        </is>
      </c>
    </row>
    <row r="768">
      <c r="A768" s="5" t="inlineStr">
        <is>
          <t>CCAJ-EA10/42/2023</t>
        </is>
      </c>
      <c r="B768" s="6" t="n">
        <v>44956.73687936342</v>
      </c>
      <c r="C768" s="5" t="inlineStr">
        <is>
          <t>1431 GRACIELA CASTILLO CATARI</t>
        </is>
      </c>
      <c r="D768" s="7" t="n">
        <v>441118</v>
      </c>
      <c r="E768" s="8" t="inlineStr">
        <is>
          <t>BISA-100070022</t>
        </is>
      </c>
      <c r="H768" s="9" t="n">
        <v>71696.3</v>
      </c>
      <c r="I768" s="5" t="inlineStr">
        <is>
          <t>DEPÓSITO BANCARIO</t>
        </is>
      </c>
      <c r="J768" s="5" t="inlineStr">
        <is>
          <t>3622 JULIO CESAR PORTILLO HUARACHI</t>
        </is>
      </c>
    </row>
    <row r="769">
      <c r="A769" s="5" t="inlineStr">
        <is>
          <t>CCAJ-EA10/42/2023</t>
        </is>
      </c>
      <c r="B769" s="6" t="n">
        <v>44956.73687936342</v>
      </c>
      <c r="C769" s="5" t="inlineStr">
        <is>
          <t>1431 GRACIELA CASTILLO CATARI</t>
        </is>
      </c>
      <c r="D769" s="7" t="n">
        <v>545715</v>
      </c>
      <c r="E769" s="8" t="inlineStr">
        <is>
          <t>BISA-100070022</t>
        </is>
      </c>
      <c r="H769" s="9" t="n">
        <v>45111.4</v>
      </c>
      <c r="I769" s="5" t="inlineStr">
        <is>
          <t>DEPÓSITO BANCARIO</t>
        </is>
      </c>
      <c r="J769" s="5" t="inlineStr">
        <is>
          <t>4764 CARLOS ERIK CASTRO HURTADO</t>
        </is>
      </c>
    </row>
    <row r="770">
      <c r="A770" s="5" t="inlineStr">
        <is>
          <t>CCAJ-EA10/42/2023</t>
        </is>
      </c>
      <c r="B770" s="6" t="n">
        <v>44956.73687936342</v>
      </c>
      <c r="C770" s="5" t="inlineStr">
        <is>
          <t>1431 GRACIELA CASTILLO CATARI</t>
        </is>
      </c>
      <c r="D770" s="7" t="n">
        <v>545716</v>
      </c>
      <c r="E770" s="8" t="inlineStr">
        <is>
          <t>BISA-100070022</t>
        </is>
      </c>
      <c r="H770" s="9" t="n">
        <v>924.9</v>
      </c>
      <c r="I770" s="5" t="inlineStr">
        <is>
          <t>DEPÓSITO BANCARIO</t>
        </is>
      </c>
      <c r="J770" s="5" t="inlineStr">
        <is>
          <t>1056 ALEX JESUS ZABALA TICONA</t>
        </is>
      </c>
    </row>
    <row r="771">
      <c r="A771" s="5" t="inlineStr">
        <is>
          <t>CCAJ-EA10/42/2023</t>
        </is>
      </c>
      <c r="B771" s="6" t="n">
        <v>44956.73687936342</v>
      </c>
      <c r="C771" s="5" t="inlineStr">
        <is>
          <t>1431 GRACIELA CASTILLO CATARI</t>
        </is>
      </c>
      <c r="D771" s="7" t="n">
        <v>472407</v>
      </c>
      <c r="E771" s="8" t="inlineStr">
        <is>
          <t>BISA-100070022</t>
        </is>
      </c>
      <c r="H771" s="9" t="n">
        <v>20428.5</v>
      </c>
      <c r="I771" s="5" t="inlineStr">
        <is>
          <t>DEPÓSITO BANCARIO</t>
        </is>
      </c>
      <c r="J771" s="5" t="inlineStr">
        <is>
          <t>1056 ALEX JESUS ZABALA TICONA</t>
        </is>
      </c>
    </row>
    <row r="772">
      <c r="A772" s="5" t="inlineStr">
        <is>
          <t>CCAJ-EA10/42/2023</t>
        </is>
      </c>
      <c r="B772" s="6" t="n">
        <v>44956.73687936342</v>
      </c>
      <c r="C772" s="5" t="inlineStr">
        <is>
          <t>1431 GRACIELA CASTILLO CATARI</t>
        </is>
      </c>
      <c r="D772" s="7" t="n"/>
      <c r="E772" s="8" t="n"/>
      <c r="F772" s="9" t="n">
        <v>12500</v>
      </c>
      <c r="I772" s="10" t="inlineStr">
        <is>
          <t>EFECTIVO</t>
        </is>
      </c>
      <c r="J772" s="5" t="inlineStr">
        <is>
          <t>1056 ALEX JESUS ZABALA TICONA</t>
        </is>
      </c>
    </row>
    <row r="773">
      <c r="A773" s="11" t="inlineStr">
        <is>
          <t>SAP</t>
        </is>
      </c>
      <c r="B773" s="3" t="n"/>
      <c r="C773" s="3" t="n"/>
      <c r="D773" s="7" t="n"/>
      <c r="E773" s="8" t="n"/>
      <c r="G773" s="9" t="n"/>
      <c r="I773" s="10" t="n"/>
      <c r="J773" s="8" t="n"/>
    </row>
    <row r="774" ht="15.75" customHeight="1">
      <c r="A774" s="13" t="inlineStr">
        <is>
          <t>FECHA</t>
        </is>
      </c>
      <c r="B774" s="13" t="inlineStr">
        <is>
          <t>CIERRE DE CAJA</t>
        </is>
      </c>
      <c r="C774" s="13" t="inlineStr">
        <is>
          <t>IMPORTE</t>
        </is>
      </c>
      <c r="D774" s="14" t="n">
        <v>112691623</v>
      </c>
      <c r="E774" s="8" t="n"/>
      <c r="G774" s="9" t="n"/>
      <c r="I774" s="10" t="n"/>
      <c r="J774" s="8" t="n"/>
    </row>
    <row r="777">
      <c r="A777" s="1" t="inlineStr">
        <is>
          <t>Cierre Caja</t>
        </is>
      </c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3" t="inlineStr">
        <is>
          <t>Del 31/01/2023</t>
        </is>
      </c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98" t="inlineStr">
        <is>
          <t>Cierre Caja</t>
        </is>
      </c>
      <c r="B779" s="98" t="inlineStr">
        <is>
          <t>Fecha</t>
        </is>
      </c>
      <c r="C779" s="98" t="inlineStr">
        <is>
          <t>Cajero</t>
        </is>
      </c>
      <c r="D779" s="98" t="inlineStr">
        <is>
          <t>Nro Voucher</t>
        </is>
      </c>
      <c r="E779" s="98" t="inlineStr">
        <is>
          <t>Nro Cuenta</t>
        </is>
      </c>
      <c r="F779" s="98" t="inlineStr">
        <is>
          <t>Tipo Ingreso</t>
        </is>
      </c>
      <c r="G779" s="99" t="n"/>
      <c r="H779" s="100" t="n"/>
      <c r="I779" s="98" t="inlineStr">
        <is>
          <t>TIPO DE INGRESO</t>
        </is>
      </c>
      <c r="J779" s="98" t="inlineStr">
        <is>
          <t>Cobrador</t>
        </is>
      </c>
    </row>
    <row r="780">
      <c r="A780" s="101" t="n"/>
      <c r="B780" s="101" t="n"/>
      <c r="C780" s="101" t="n"/>
      <c r="D780" s="101" t="n"/>
      <c r="E780" s="101" t="n"/>
      <c r="F780" s="4" t="inlineStr">
        <is>
          <t>EFECTIVO</t>
        </is>
      </c>
      <c r="G780" s="4" t="inlineStr">
        <is>
          <t>CHEQUE</t>
        </is>
      </c>
      <c r="H780" s="4" t="inlineStr">
        <is>
          <t>TRANSFERENCIA</t>
        </is>
      </c>
      <c r="I780" s="101" t="n"/>
      <c r="J780" s="101" t="n"/>
    </row>
    <row r="781">
      <c r="A781" s="5" t="inlineStr">
        <is>
          <t>CCAJ-EA10/43/2023</t>
        </is>
      </c>
      <c r="B781" s="6" t="n">
        <v>44957.52139743056</v>
      </c>
      <c r="C781" s="5" t="inlineStr">
        <is>
          <t>1431 GRACIELA CASTILLO CATARI</t>
        </is>
      </c>
      <c r="D781" s="10" t="n"/>
      <c r="E781" s="8" t="n"/>
      <c r="F781" s="9" t="n">
        <v>20109</v>
      </c>
      <c r="I781" s="10" t="inlineStr">
        <is>
          <t>EFECTIVO</t>
        </is>
      </c>
      <c r="J781" s="8" t="inlineStr">
        <is>
          <t>191 ELIAS MENDOZA YUJRA</t>
        </is>
      </c>
    </row>
    <row r="782">
      <c r="A782" s="5" t="inlineStr">
        <is>
          <t>CCAJ-EA10/43/2023</t>
        </is>
      </c>
      <c r="B782" s="6" t="n">
        <v>44957.52139743056</v>
      </c>
      <c r="C782" s="5" t="inlineStr">
        <is>
          <t>1431 GRACIELA CASTILLO CATARI</t>
        </is>
      </c>
      <c r="D782" s="10" t="n"/>
      <c r="E782" s="8" t="n"/>
      <c r="F782" s="9" t="n">
        <v>8517.5</v>
      </c>
      <c r="I782" s="10" t="inlineStr">
        <is>
          <t>EFECTIVO</t>
        </is>
      </c>
      <c r="J782" s="5" t="inlineStr">
        <is>
          <t>375 VICTOR ERNESTO QUISPE TICONA</t>
        </is>
      </c>
    </row>
    <row r="783">
      <c r="A783" s="5" t="inlineStr">
        <is>
          <t>CCAJ-EA10/43/2023</t>
        </is>
      </c>
      <c r="B783" s="6" t="n">
        <v>44957.52139743056</v>
      </c>
      <c r="C783" s="5" t="inlineStr">
        <is>
          <t>1431 GRACIELA CASTILLO CATARI</t>
        </is>
      </c>
      <c r="D783" s="10" t="n"/>
      <c r="E783" s="8" t="n"/>
      <c r="F783" s="9" t="n">
        <v>10617.7</v>
      </c>
      <c r="I783" s="10" t="inlineStr">
        <is>
          <t>EFECTIVO</t>
        </is>
      </c>
      <c r="J783" s="8" t="inlineStr">
        <is>
          <t>480 WALTER AMARRO MAMANI</t>
        </is>
      </c>
    </row>
    <row r="784">
      <c r="A784" s="5" t="inlineStr">
        <is>
          <t>CCAJ-EA10/43/2023</t>
        </is>
      </c>
      <c r="B784" s="6" t="n">
        <v>44957.52139743056</v>
      </c>
      <c r="C784" s="5" t="inlineStr">
        <is>
          <t>1431 GRACIELA CASTILLO CATARI</t>
        </is>
      </c>
      <c r="D784" s="10" t="n"/>
      <c r="E784" s="8" t="n"/>
      <c r="F784" s="9" t="n">
        <v>5548.9</v>
      </c>
      <c r="I784" s="10" t="inlineStr">
        <is>
          <t>EFECTIVO</t>
        </is>
      </c>
      <c r="J784" s="8" t="inlineStr">
        <is>
          <t>596 VICENTE MENDOZA SIRPA</t>
        </is>
      </c>
    </row>
    <row r="785">
      <c r="A785" s="5" t="inlineStr">
        <is>
          <t>CCAJ-EA10/43/2023</t>
        </is>
      </c>
      <c r="B785" s="6" t="n">
        <v>44957.52139743056</v>
      </c>
      <c r="C785" s="5" t="inlineStr">
        <is>
          <t>1431 GRACIELA CASTILLO CATARI</t>
        </is>
      </c>
      <c r="D785" s="10" t="n"/>
      <c r="E785" s="8" t="n"/>
      <c r="F785" s="9" t="n">
        <v>5572.1</v>
      </c>
      <c r="I785" s="10" t="inlineStr">
        <is>
          <t>EFECTIVO</t>
        </is>
      </c>
      <c r="J785" s="5" t="inlineStr">
        <is>
          <t>716 JUAN CARLOS MAMANI ORTIZ</t>
        </is>
      </c>
    </row>
    <row r="786">
      <c r="A786" s="5" t="inlineStr">
        <is>
          <t>CCAJ-EA10/43/2023</t>
        </is>
      </c>
      <c r="B786" s="6" t="n">
        <v>44957.52139743056</v>
      </c>
      <c r="C786" s="5" t="inlineStr">
        <is>
          <t>1431 GRACIELA CASTILLO CATARI</t>
        </is>
      </c>
      <c r="D786" s="10" t="n"/>
      <c r="E786" s="8" t="n"/>
      <c r="F786" s="9" t="n">
        <v>1129.3</v>
      </c>
      <c r="I786" s="10" t="inlineStr">
        <is>
          <t>EFECTIVO</t>
        </is>
      </c>
      <c r="J786" s="5" t="inlineStr">
        <is>
          <t>3051 EFRAIN ARMANDO CHIPANA MARTINEZ</t>
        </is>
      </c>
    </row>
    <row r="787">
      <c r="A787" s="5" t="inlineStr">
        <is>
          <t>CCAJ-EA10/43/2023</t>
        </is>
      </c>
      <c r="B787" s="6" t="n">
        <v>44957.52139743056</v>
      </c>
      <c r="C787" s="5" t="inlineStr">
        <is>
          <t>1431 GRACIELA CASTILLO CATARI</t>
        </is>
      </c>
      <c r="D787" s="10" t="n"/>
      <c r="E787" s="8" t="n"/>
      <c r="F787" s="9" t="n">
        <v>30189.4</v>
      </c>
      <c r="I787" s="10" t="inlineStr">
        <is>
          <t>EFECTIVO</t>
        </is>
      </c>
      <c r="J787" s="8" t="inlineStr">
        <is>
          <t>2597 JOSE MAIDANA EA - T01</t>
        </is>
      </c>
    </row>
    <row r="788">
      <c r="A788" s="5" t="inlineStr">
        <is>
          <t>CCAJ-EA10/43/2023</t>
        </is>
      </c>
      <c r="B788" s="6" t="n">
        <v>44957.52139743056</v>
      </c>
      <c r="C788" s="5" t="inlineStr">
        <is>
          <t>1431 GRACIELA CASTILLO CATARI</t>
        </is>
      </c>
      <c r="D788" s="10" t="n"/>
      <c r="E788" s="8" t="n"/>
      <c r="F788" s="9" t="n">
        <v>31446.2</v>
      </c>
      <c r="I788" s="10" t="inlineStr">
        <is>
          <t>EFECTIVO</t>
        </is>
      </c>
      <c r="J788" s="8" t="inlineStr">
        <is>
          <t>2597 JOSE MAIDANA EA - T02</t>
        </is>
      </c>
    </row>
    <row r="789">
      <c r="A789" s="5" t="inlineStr">
        <is>
          <t>CCAJ-EA10/43/2023</t>
        </is>
      </c>
      <c r="B789" s="6" t="n">
        <v>44957.52139743056</v>
      </c>
      <c r="C789" s="5" t="inlineStr">
        <is>
          <t>1431 GRACIELA CASTILLO CATARI</t>
        </is>
      </c>
      <c r="D789" s="10" t="n"/>
      <c r="E789" s="8" t="n"/>
      <c r="F789" s="9" t="n">
        <v>7516.5</v>
      </c>
      <c r="I789" s="10" t="inlineStr">
        <is>
          <t>EFECTIVO</t>
        </is>
      </c>
      <c r="J789" s="8" t="inlineStr">
        <is>
          <t>2597 JOSE MAIDANA EA - T03</t>
        </is>
      </c>
    </row>
    <row r="790">
      <c r="A790" s="5" t="inlineStr">
        <is>
          <t>CCAJ-EA10/43/2023</t>
        </is>
      </c>
      <c r="B790" s="6" t="n">
        <v>44957.52139743056</v>
      </c>
      <c r="C790" s="5" t="inlineStr">
        <is>
          <t>1431 GRACIELA CASTILLO CATARI</t>
        </is>
      </c>
      <c r="D790" s="10" t="n"/>
      <c r="E790" s="8" t="n"/>
      <c r="F790" s="9" t="n">
        <v>9864.700000000001</v>
      </c>
      <c r="I790" s="10" t="inlineStr">
        <is>
          <t>EFECTIVO</t>
        </is>
      </c>
      <c r="J790" s="8" t="inlineStr">
        <is>
          <t>2597 JOSE MAIDANA EA - T04</t>
        </is>
      </c>
    </row>
    <row r="791">
      <c r="A791" s="5" t="inlineStr">
        <is>
          <t>CCAJ-EA10/43/2023</t>
        </is>
      </c>
      <c r="B791" s="6" t="n">
        <v>44957.52139743056</v>
      </c>
      <c r="C791" s="5" t="inlineStr">
        <is>
          <t>1431 GRACIELA CASTILLO CATARI</t>
        </is>
      </c>
      <c r="D791" s="10" t="n"/>
      <c r="E791" s="8" t="n"/>
      <c r="F791" s="9" t="n">
        <v>7936.7</v>
      </c>
      <c r="I791" s="10" t="inlineStr">
        <is>
          <t>EFECTIVO</t>
        </is>
      </c>
      <c r="J791" s="8" t="inlineStr">
        <is>
          <t>2597 JOSE MAIDANA EA - T05</t>
        </is>
      </c>
    </row>
    <row r="792">
      <c r="A792" s="11" t="inlineStr">
        <is>
          <t>SAP</t>
        </is>
      </c>
      <c r="B792" s="3" t="n"/>
      <c r="C792" s="3" t="n"/>
      <c r="D792" s="7" t="n"/>
      <c r="E792" s="8" t="n"/>
      <c r="F792" s="37">
        <f>SUM(F781:G791)</f>
        <v/>
      </c>
      <c r="G792" s="9" t="n"/>
      <c r="I792" s="10" t="n"/>
      <c r="J792" s="5" t="n"/>
    </row>
    <row r="793" ht="15.75" customHeight="1">
      <c r="A793" s="13" t="inlineStr">
        <is>
          <t>FECHA</t>
        </is>
      </c>
      <c r="B793" s="13" t="inlineStr">
        <is>
          <t>CIERRE DE CAJA</t>
        </is>
      </c>
      <c r="C793" s="13" t="inlineStr">
        <is>
          <t>IMPORTE</t>
        </is>
      </c>
      <c r="D793" s="14" t="n">
        <v>112691625</v>
      </c>
      <c r="E793" s="8" t="n"/>
      <c r="G793" s="9" t="n"/>
      <c r="I793" s="10" t="n"/>
      <c r="J793" s="5" t="n"/>
    </row>
    <row r="794">
      <c r="A794" s="5" t="n"/>
      <c r="B794" s="6" t="n"/>
      <c r="C794" s="5" t="n"/>
      <c r="D794" s="7" t="n"/>
      <c r="E794" s="8" t="n"/>
      <c r="G794" s="9" t="n"/>
      <c r="I794" s="10" t="n"/>
      <c r="J794" s="5" t="n"/>
    </row>
    <row r="795">
      <c r="A795" s="5" t="n"/>
      <c r="B795" s="6" t="n"/>
      <c r="C795" s="5" t="n"/>
      <c r="D795" s="7" t="n"/>
      <c r="E795" s="8" t="n"/>
      <c r="G795" s="9" t="n"/>
      <c r="I795" s="10" t="n"/>
      <c r="J795" s="5" t="n"/>
    </row>
    <row r="796">
      <c r="A796" s="5" t="inlineStr">
        <is>
          <t>CCAJ-EA10/44/2023</t>
        </is>
      </c>
      <c r="B796" s="6" t="n">
        <v>44957.93322833334</v>
      </c>
      <c r="C796" s="5" t="inlineStr">
        <is>
          <t>1431 GRACIELA CASTILLO CATARI</t>
        </is>
      </c>
      <c r="D796" s="7" t="n"/>
      <c r="E796" s="8" t="n"/>
      <c r="G796" s="9" t="n">
        <v>1200</v>
      </c>
      <c r="I796" s="10" t="inlineStr">
        <is>
          <t>CHEQUE</t>
        </is>
      </c>
      <c r="J796" s="5" t="inlineStr">
        <is>
          <t>3051 EFRAIN ARMANDO CHIPANA MARTINEZ</t>
        </is>
      </c>
    </row>
    <row r="797">
      <c r="A797" s="5" t="inlineStr">
        <is>
          <t>CCAJ-EA10/44/2023</t>
        </is>
      </c>
      <c r="B797" s="6" t="n">
        <v>44957.93322833334</v>
      </c>
      <c r="C797" s="5" t="inlineStr">
        <is>
          <t>1431 GRACIELA CASTILLO CATARI</t>
        </is>
      </c>
      <c r="D797" s="15" t="n">
        <v>45133141041</v>
      </c>
      <c r="E797" s="8" t="inlineStr">
        <is>
          <t>BISA-100070022</t>
        </is>
      </c>
      <c r="H797" s="9" t="n">
        <v>16413.76</v>
      </c>
      <c r="I797" s="5" t="inlineStr">
        <is>
          <t>DEPÓSITO BANCARIO</t>
        </is>
      </c>
      <c r="J797" s="5" t="inlineStr">
        <is>
          <t>3622 JULIO CESAR PORTILLO HUARACHI</t>
        </is>
      </c>
    </row>
    <row r="798">
      <c r="A798" s="5" t="inlineStr">
        <is>
          <t>CCAJ-EA10/44/2023</t>
        </is>
      </c>
      <c r="B798" s="6" t="n">
        <v>44957.93322833334</v>
      </c>
      <c r="C798" s="5" t="inlineStr">
        <is>
          <t>1431 GRACIELA CASTILLO CATARI</t>
        </is>
      </c>
      <c r="D798" s="7" t="n">
        <v>36777345</v>
      </c>
      <c r="E798" s="5" t="inlineStr">
        <is>
          <t>BANCO UNION-10000020161539</t>
        </is>
      </c>
      <c r="H798" s="9" t="n">
        <v>4034.26</v>
      </c>
      <c r="I798" s="5" t="inlineStr">
        <is>
          <t>DEPÓSITO BANCARIO</t>
        </is>
      </c>
      <c r="J798" s="8" t="inlineStr">
        <is>
          <t>841 JAEL ARRATIA - EL ALTO</t>
        </is>
      </c>
    </row>
    <row r="799">
      <c r="A799" s="5" t="inlineStr">
        <is>
          <t>CCAJ-EA10/44/2023</t>
        </is>
      </c>
      <c r="B799" s="6" t="n">
        <v>44957.93322833334</v>
      </c>
      <c r="C799" s="5" t="inlineStr">
        <is>
          <t>1431 GRACIELA CASTILLO CATARI</t>
        </is>
      </c>
      <c r="D799" s="7" t="n">
        <v>545906</v>
      </c>
      <c r="E799" s="8" t="inlineStr">
        <is>
          <t>BISA-100070022</t>
        </is>
      </c>
      <c r="H799" s="9" t="n">
        <v>102864.4</v>
      </c>
      <c r="I799" s="5" t="inlineStr">
        <is>
          <t>DEPÓSITO BANCARIO</t>
        </is>
      </c>
      <c r="J799" s="5" t="inlineStr">
        <is>
          <t>4764 CARLOS ERIK CASTRO HURTADO</t>
        </is>
      </c>
    </row>
    <row r="800">
      <c r="A800" s="5" t="inlineStr">
        <is>
          <t>CCAJ-EA10/44/2023</t>
        </is>
      </c>
      <c r="B800" s="6" t="n">
        <v>44957.93322833334</v>
      </c>
      <c r="C800" s="5" t="inlineStr">
        <is>
          <t>1431 GRACIELA CASTILLO CATARI</t>
        </is>
      </c>
      <c r="D800" s="15" t="n">
        <v>45133141041</v>
      </c>
      <c r="E800" s="8" t="inlineStr">
        <is>
          <t>BISA-100070022</t>
        </is>
      </c>
      <c r="H800" s="9" t="n">
        <v>14586.24</v>
      </c>
      <c r="I800" s="5" t="inlineStr">
        <is>
          <t>DEPÓSITO BANCARIO</t>
        </is>
      </c>
      <c r="J800" s="5" t="inlineStr">
        <is>
          <t>3622 JULIO CESAR PORTILLO HUARACHI</t>
        </is>
      </c>
    </row>
    <row r="801">
      <c r="A801" s="5" t="inlineStr">
        <is>
          <t>CCAJ-EA10/44/2023</t>
        </is>
      </c>
      <c r="B801" s="6" t="n">
        <v>44957.93322833334</v>
      </c>
      <c r="C801" s="5" t="inlineStr">
        <is>
          <t>1431 GRACIELA CASTILLO CATARI</t>
        </is>
      </c>
      <c r="D801" s="7" t="n">
        <v>36752153</v>
      </c>
      <c r="E801" s="5" t="inlineStr">
        <is>
          <t>BANCO UNION-10000020161539</t>
        </is>
      </c>
      <c r="H801" s="9" t="n">
        <v>6045.3</v>
      </c>
      <c r="I801" s="5" t="inlineStr">
        <is>
          <t>DEPÓSITO BANCARIO</t>
        </is>
      </c>
      <c r="J801" s="8" t="inlineStr">
        <is>
          <t>841 JAEL ARRATIA - EL ALTO</t>
        </is>
      </c>
    </row>
    <row r="802">
      <c r="A802" s="5" t="inlineStr">
        <is>
          <t>CCAJ-EA10/44/2023</t>
        </is>
      </c>
      <c r="B802" s="6" t="n">
        <v>44957.93322833334</v>
      </c>
      <c r="C802" s="5" t="inlineStr">
        <is>
          <t>1431 GRACIELA CASTILLO CATARI</t>
        </is>
      </c>
      <c r="D802" s="15" t="n">
        <v>45163228370</v>
      </c>
      <c r="E802" s="8" t="inlineStr">
        <is>
          <t>BISA-100070022</t>
        </is>
      </c>
      <c r="H802" s="9" t="n">
        <v>2328</v>
      </c>
      <c r="I802" s="5" t="inlineStr">
        <is>
          <t>DEPÓSITO BANCARIO</t>
        </is>
      </c>
      <c r="J802" s="8" t="inlineStr">
        <is>
          <t>841 JAEL ARRATIA - EL ALTO</t>
        </is>
      </c>
    </row>
    <row r="803">
      <c r="A803" s="5" t="inlineStr">
        <is>
          <t>CCAJ-EA10/44/202</t>
        </is>
      </c>
      <c r="B803" s="6" t="n">
        <v>44957.93322833334</v>
      </c>
      <c r="C803" s="5" t="inlineStr">
        <is>
          <t>1431 GRACIELA CASTILLO CATARI</t>
        </is>
      </c>
      <c r="D803" s="7" t="n"/>
      <c r="E803" s="8" t="n"/>
      <c r="F803" s="9" t="n">
        <v>27175</v>
      </c>
      <c r="I803" s="10" t="inlineStr">
        <is>
          <t>EFECTIVO</t>
        </is>
      </c>
      <c r="J803" s="8" t="inlineStr">
        <is>
          <t>980 RUBEN QUISPE CHURA</t>
        </is>
      </c>
    </row>
    <row r="804">
      <c r="A804" s="5" t="inlineStr">
        <is>
          <t>CCAJ-EA10/44/2023</t>
        </is>
      </c>
      <c r="B804" s="6" t="n">
        <v>44957.93322833334</v>
      </c>
      <c r="C804" s="5" t="inlineStr">
        <is>
          <t>1431 GRACIELA CASTILLO CATARI</t>
        </is>
      </c>
      <c r="D804" s="7" t="n"/>
      <c r="E804" s="8" t="n"/>
      <c r="F804" s="9" t="n">
        <v>20029.9</v>
      </c>
      <c r="I804" s="10" t="inlineStr">
        <is>
          <t>EFECTIVO</t>
        </is>
      </c>
      <c r="J804" s="8" t="inlineStr">
        <is>
          <t>191 ELIAS MENDOZA YUJRA</t>
        </is>
      </c>
    </row>
    <row r="805">
      <c r="A805" s="5" t="inlineStr">
        <is>
          <t>CCAJ-EA10/44/2023</t>
        </is>
      </c>
      <c r="B805" s="6" t="n">
        <v>44957.93322833334</v>
      </c>
      <c r="C805" s="5" t="inlineStr">
        <is>
          <t>1431 GRACIELA CASTILLO CATARI</t>
        </is>
      </c>
      <c r="D805" s="7" t="n"/>
      <c r="E805" s="8" t="n"/>
      <c r="F805" s="9" t="n">
        <v>10779.6</v>
      </c>
      <c r="I805" s="10" t="inlineStr">
        <is>
          <t>EFECTIVO</t>
        </is>
      </c>
      <c r="J805" s="5" t="inlineStr">
        <is>
          <t>375 VICTOR ERNESTO QUISPE TICONA</t>
        </is>
      </c>
    </row>
    <row r="806">
      <c r="A806" s="5" t="inlineStr">
        <is>
          <t>CCAJ-EA10/44/2023</t>
        </is>
      </c>
      <c r="B806" s="6" t="n">
        <v>44957.93322833334</v>
      </c>
      <c r="C806" s="5" t="inlineStr">
        <is>
          <t>1431 GRACIELA CASTILLO CATARI</t>
        </is>
      </c>
      <c r="D806" s="7" t="n"/>
      <c r="E806" s="8" t="n"/>
      <c r="F806" s="9" t="n">
        <v>10049.4</v>
      </c>
      <c r="I806" s="10" t="inlineStr">
        <is>
          <t>EFECTIVO</t>
        </is>
      </c>
      <c r="J806" s="8" t="inlineStr">
        <is>
          <t>480 WALTER AMARRO MAMANI</t>
        </is>
      </c>
    </row>
    <row r="807">
      <c r="A807" s="5" t="inlineStr">
        <is>
          <t>CCAJ-EA10/44/2023</t>
        </is>
      </c>
      <c r="B807" s="6" t="n">
        <v>44957.93322833334</v>
      </c>
      <c r="C807" s="5" t="inlineStr">
        <is>
          <t>1431 GRACIELA CASTILLO CATARI</t>
        </is>
      </c>
      <c r="D807" s="7" t="n"/>
      <c r="E807" s="8" t="n"/>
      <c r="F807" s="9" t="n">
        <v>12780.2</v>
      </c>
      <c r="I807" s="10" t="inlineStr">
        <is>
          <t>EFECTIVO</t>
        </is>
      </c>
      <c r="J807" s="8" t="inlineStr">
        <is>
          <t>596 VICENTE MENDOZA SIRPA</t>
        </is>
      </c>
    </row>
    <row r="808">
      <c r="A808" s="5" t="inlineStr">
        <is>
          <t>CCAJ-EA10/44/2023</t>
        </is>
      </c>
      <c r="B808" s="6" t="n">
        <v>44957.93322833334</v>
      </c>
      <c r="C808" s="5" t="inlineStr">
        <is>
          <t>1431 GRACIELA CASTILLO CATARI</t>
        </is>
      </c>
      <c r="D808" s="7" t="n"/>
      <c r="E808" s="8" t="n"/>
      <c r="F808" s="9" t="n">
        <v>33310.2</v>
      </c>
      <c r="I808" s="10" t="inlineStr">
        <is>
          <t>EFECTIVO</t>
        </is>
      </c>
      <c r="J808" s="5" t="inlineStr">
        <is>
          <t>716 JUAN CARLOS MAMANI ORTIZ</t>
        </is>
      </c>
    </row>
    <row r="809">
      <c r="A809" s="5" t="inlineStr">
        <is>
          <t>CCAJ-EA10/44/2023</t>
        </is>
      </c>
      <c r="B809" s="6" t="n">
        <v>44957.93322833334</v>
      </c>
      <c r="C809" s="5" t="inlineStr">
        <is>
          <t>1431 GRACIELA CASTILLO CATARI</t>
        </is>
      </c>
      <c r="D809" s="7" t="n"/>
      <c r="E809" s="8" t="n"/>
      <c r="F809" s="9" t="n">
        <v>50016.6</v>
      </c>
      <c r="I809" s="10" t="inlineStr">
        <is>
          <t>EFECTIVO</t>
        </is>
      </c>
      <c r="J809" s="8" t="inlineStr">
        <is>
          <t>2307 RAMIRO POMA QUISPE</t>
        </is>
      </c>
    </row>
    <row r="810">
      <c r="A810" s="5" t="inlineStr">
        <is>
          <t>CCAJ-EA10/44/2023</t>
        </is>
      </c>
      <c r="B810" s="6" t="n">
        <v>44957.93322833334</v>
      </c>
      <c r="C810" s="5" t="inlineStr">
        <is>
          <t>1431 GRACIELA CASTILLO CATARI</t>
        </is>
      </c>
      <c r="D810" s="7" t="n"/>
      <c r="E810" s="8" t="n"/>
      <c r="F810" s="9" t="n">
        <v>2735.6</v>
      </c>
      <c r="I810" s="10" t="inlineStr">
        <is>
          <t>EFECTIVO</t>
        </is>
      </c>
      <c r="J810" s="5" t="inlineStr">
        <is>
          <t>3051 EFRAIN ARMANDO CHIPANA MARTINEZ</t>
        </is>
      </c>
    </row>
    <row r="811">
      <c r="A811" s="5" t="inlineStr">
        <is>
          <t>CCAJ-EA10/44/2023</t>
        </is>
      </c>
      <c r="B811" s="6" t="n">
        <v>44957.93322833334</v>
      </c>
      <c r="C811" s="5" t="inlineStr">
        <is>
          <t>1431 GRACIELA CASTILLO CATARI</t>
        </is>
      </c>
      <c r="D811" s="7" t="n"/>
      <c r="E811" s="8" t="n"/>
      <c r="F811" s="9" t="n">
        <v>76425</v>
      </c>
      <c r="I811" s="10" t="inlineStr">
        <is>
          <t>EFECTIVO</t>
        </is>
      </c>
      <c r="J811" s="5" t="inlineStr">
        <is>
          <t>3622 JULIO CESAR PORTILLO HUARACHI</t>
        </is>
      </c>
    </row>
    <row r="812">
      <c r="A812" s="5" t="inlineStr">
        <is>
          <t>CCAJ-EA10/44/2023</t>
        </is>
      </c>
      <c r="B812" s="6" t="n">
        <v>44957.93322833334</v>
      </c>
      <c r="C812" s="5" t="inlineStr">
        <is>
          <t>1431 GRACIELA CASTILLO CATARI</t>
        </is>
      </c>
      <c r="D812" s="7" t="n"/>
      <c r="E812" s="8" t="n"/>
      <c r="F812" s="9" t="n">
        <v>104300.5</v>
      </c>
      <c r="I812" s="10" t="inlineStr">
        <is>
          <t>EFECTIVO</t>
        </is>
      </c>
      <c r="J812" s="5" t="inlineStr">
        <is>
          <t>1056 ALEX JESUS ZABALA TICONA</t>
        </is>
      </c>
    </row>
    <row r="813">
      <c r="A813" s="5" t="inlineStr">
        <is>
          <t>CCAJ-EA10/44/2023</t>
        </is>
      </c>
      <c r="B813" s="6" t="n">
        <v>44957.93322833334</v>
      </c>
      <c r="C813" s="5" t="inlineStr">
        <is>
          <t>1431 GRACIELA CASTILLO CATARI</t>
        </is>
      </c>
      <c r="D813" s="7" t="n"/>
      <c r="E813" s="8" t="n"/>
      <c r="F813" s="9" t="n">
        <v>12815.5</v>
      </c>
      <c r="I813" s="10" t="inlineStr">
        <is>
          <t>EFECTIVO</t>
        </is>
      </c>
      <c r="J813" s="8" t="inlineStr">
        <is>
          <t>2597 JOSE MAIDANA EA - T01</t>
        </is>
      </c>
    </row>
    <row r="814">
      <c r="A814" s="5" t="inlineStr">
        <is>
          <t>CCAJ-EA10/44/2023</t>
        </is>
      </c>
      <c r="B814" s="6" t="n">
        <v>44957.93322833334</v>
      </c>
      <c r="C814" s="5" t="inlineStr">
        <is>
          <t>1431 GRACIELA CASTILLO CATARI</t>
        </is>
      </c>
      <c r="D814" s="7" t="n"/>
      <c r="E814" s="8" t="n"/>
      <c r="F814" s="9" t="n">
        <v>7824.8</v>
      </c>
      <c r="I814" s="10" t="inlineStr">
        <is>
          <t>EFECTIVO</t>
        </is>
      </c>
      <c r="J814" s="8" t="inlineStr">
        <is>
          <t>2597 JOSE MAIDANA EA - T02</t>
        </is>
      </c>
    </row>
    <row r="815">
      <c r="A815" s="5" t="inlineStr">
        <is>
          <t>CCAJ-EA10/44/2023</t>
        </is>
      </c>
      <c r="B815" s="6" t="n">
        <v>44957.93322833334</v>
      </c>
      <c r="C815" s="5" t="inlineStr">
        <is>
          <t>1431 GRACIELA CASTILLO CATARI</t>
        </is>
      </c>
      <c r="D815" s="7" t="n"/>
      <c r="E815" s="8" t="n"/>
      <c r="F815" s="9" t="n">
        <v>8230.200000000001</v>
      </c>
      <c r="I815" s="10" t="inlineStr">
        <is>
          <t>EFECTIVO</t>
        </is>
      </c>
      <c r="J815" s="8" t="inlineStr">
        <is>
          <t>2597 JOSE MAIDANA EA - T03</t>
        </is>
      </c>
    </row>
    <row r="816">
      <c r="A816" s="5" t="inlineStr">
        <is>
          <t>CCAJ-EA10/44/2023</t>
        </is>
      </c>
      <c r="B816" s="6" t="n">
        <v>44957.93322833334</v>
      </c>
      <c r="C816" s="5" t="inlineStr">
        <is>
          <t>1431 GRACIELA CASTILLO CATARI</t>
        </is>
      </c>
      <c r="D816" s="7" t="n"/>
      <c r="E816" s="8" t="n"/>
      <c r="F816" s="9" t="n">
        <v>15448</v>
      </c>
      <c r="I816" s="10" t="inlineStr">
        <is>
          <t>EFECTIVO</t>
        </is>
      </c>
      <c r="J816" s="8" t="inlineStr">
        <is>
          <t>2597 JOSE MAIDANA EA - T04</t>
        </is>
      </c>
    </row>
    <row r="817">
      <c r="A817" s="5" t="inlineStr">
        <is>
          <t>CCAJ-EA10/44/2023</t>
        </is>
      </c>
      <c r="B817" s="6" t="n">
        <v>44957.93322833334</v>
      </c>
      <c r="C817" s="5" t="inlineStr">
        <is>
          <t>1431 GRACIELA CASTILLO CATARI</t>
        </is>
      </c>
      <c r="D817" s="7" t="n"/>
      <c r="E817" s="8" t="n"/>
      <c r="F817" s="9" t="n">
        <v>12576.7</v>
      </c>
      <c r="I817" s="10" t="inlineStr">
        <is>
          <t>EFECTIVO</t>
        </is>
      </c>
      <c r="J817" s="8" t="inlineStr">
        <is>
          <t>2597 JOSE MAIDANA EA - T05</t>
        </is>
      </c>
    </row>
    <row r="818">
      <c r="A818" s="5" t="inlineStr">
        <is>
          <t>CCAJ-EA10/44/2023</t>
        </is>
      </c>
      <c r="B818" s="6" t="n">
        <v>44957.93322833334</v>
      </c>
      <c r="C818" s="5" t="inlineStr">
        <is>
          <t>1431 GRACIELA CASTILLO CATARI</t>
        </is>
      </c>
      <c r="D818" s="7" t="n"/>
      <c r="E818" s="8" t="n"/>
      <c r="F818" s="9" t="n">
        <v>0.3</v>
      </c>
      <c r="I818" s="10" t="inlineStr">
        <is>
          <t>EFECTIVO</t>
        </is>
      </c>
      <c r="J818" s="5" t="inlineStr">
        <is>
          <t>4764 CARLOS ERIK CASTRO HURTADO</t>
        </is>
      </c>
    </row>
    <row r="819">
      <c r="A819" s="11" t="inlineStr">
        <is>
          <t>SAP</t>
        </is>
      </c>
      <c r="B819" s="3" t="n"/>
      <c r="C819" s="3" t="n"/>
      <c r="D819" s="7" t="n"/>
      <c r="E819" s="8" t="n"/>
      <c r="F819" s="37">
        <f>SUM(F796:G818)</f>
        <v/>
      </c>
      <c r="G819" s="9" t="n"/>
      <c r="I819" s="10" t="n"/>
      <c r="J819" s="5" t="n"/>
    </row>
    <row r="820" ht="15.75" customHeight="1">
      <c r="A820" s="13" t="inlineStr">
        <is>
          <t>FECHA</t>
        </is>
      </c>
      <c r="B820" s="13" t="inlineStr">
        <is>
          <t>CIERRE DE CAJA</t>
        </is>
      </c>
      <c r="C820" s="13" t="inlineStr">
        <is>
          <t>IMPORTE</t>
        </is>
      </c>
      <c r="D820" s="14" t="n">
        <v>112695341</v>
      </c>
      <c r="E820" s="8" t="n"/>
      <c r="G820" s="9" t="n"/>
      <c r="I820" s="10" t="n"/>
      <c r="J820" s="5" t="n"/>
    </row>
    <row r="823">
      <c r="A823" s="1" t="inlineStr">
        <is>
          <t>Cierre Caja</t>
        </is>
      </c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3" t="inlineStr">
        <is>
          <t>Del 01/02/2023</t>
        </is>
      </c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98" t="inlineStr">
        <is>
          <t>Cierre Caja</t>
        </is>
      </c>
      <c r="B825" s="98" t="inlineStr">
        <is>
          <t>Fecha</t>
        </is>
      </c>
      <c r="C825" s="98" t="inlineStr">
        <is>
          <t>Cajero</t>
        </is>
      </c>
      <c r="D825" s="98" t="inlineStr">
        <is>
          <t>Nro Voucher</t>
        </is>
      </c>
      <c r="E825" s="98" t="inlineStr">
        <is>
          <t>Nro Cuenta</t>
        </is>
      </c>
      <c r="F825" s="98" t="inlineStr">
        <is>
          <t>Tipo Ingreso</t>
        </is>
      </c>
      <c r="G825" s="99" t="n"/>
      <c r="H825" s="100" t="n"/>
      <c r="I825" s="98" t="inlineStr">
        <is>
          <t>TIPO DE INGRESO</t>
        </is>
      </c>
      <c r="J825" s="98" t="inlineStr">
        <is>
          <t>Cobrador</t>
        </is>
      </c>
    </row>
    <row r="826">
      <c r="A826" s="101" t="n"/>
      <c r="B826" s="101" t="n"/>
      <c r="C826" s="101" t="n"/>
      <c r="D826" s="101" t="n"/>
      <c r="E826" s="101" t="n"/>
      <c r="F826" s="4" t="inlineStr">
        <is>
          <t>EFECTIVO</t>
        </is>
      </c>
      <c r="G826" s="4" t="inlineStr">
        <is>
          <t>CHEQUE</t>
        </is>
      </c>
      <c r="H826" s="4" t="inlineStr">
        <is>
          <t>TRANSFERENCIA</t>
        </is>
      </c>
      <c r="I826" s="101" t="n"/>
      <c r="J826" s="101" t="n"/>
    </row>
    <row r="827">
      <c r="A827" s="5" t="inlineStr">
        <is>
          <t>CCAJ-EA10/45/2023</t>
        </is>
      </c>
      <c r="B827" s="6" t="n">
        <v>44958.74247775463</v>
      </c>
      <c r="C827" s="5" t="inlineStr">
        <is>
          <t>1431 GRACIELA CASTILLO CATARI</t>
        </is>
      </c>
      <c r="D827" s="7" t="n">
        <v>546104</v>
      </c>
      <c r="E827" s="8" t="inlineStr">
        <is>
          <t>BISA-100070022</t>
        </is>
      </c>
      <c r="H827" s="9" t="n">
        <v>39932.8</v>
      </c>
      <c r="I827" s="5" t="inlineStr">
        <is>
          <t>DEPÓSITO BANCARIO</t>
        </is>
      </c>
      <c r="J827" s="5" t="inlineStr">
        <is>
          <t>4764 CARLOS ERIK CASTRO HURTADO</t>
        </is>
      </c>
    </row>
    <row r="828">
      <c r="A828" s="5" t="inlineStr">
        <is>
          <t>CCAJ-EA10/45/2023</t>
        </is>
      </c>
      <c r="B828" s="6" t="n">
        <v>44958.74247775463</v>
      </c>
      <c r="C828" s="5" t="inlineStr">
        <is>
          <t>1431 GRACIELA CASTILLO CATARI</t>
        </is>
      </c>
      <c r="D828" s="7" t="n">
        <v>275569</v>
      </c>
      <c r="E828" s="8" t="inlineStr">
        <is>
          <t>BISA-100070022</t>
        </is>
      </c>
      <c r="H828" s="9" t="n">
        <v>7000</v>
      </c>
      <c r="I828" s="5" t="inlineStr">
        <is>
          <t>DEPÓSITO BANCARIO</t>
        </is>
      </c>
      <c r="J828" s="5" t="inlineStr">
        <is>
          <t>3622 JULIO CESAR PORTILLO HUARACHI</t>
        </is>
      </c>
    </row>
    <row r="829">
      <c r="A829" s="5" t="inlineStr">
        <is>
          <t>CCAJ-EA10/45/2023</t>
        </is>
      </c>
      <c r="B829" s="6" t="n">
        <v>44958.74247775463</v>
      </c>
      <c r="C829" s="5" t="inlineStr">
        <is>
          <t>1431 GRACIELA CASTILLO CATARI</t>
        </is>
      </c>
      <c r="D829" s="15" t="n">
        <v>45133143263</v>
      </c>
      <c r="E829" s="8" t="inlineStr">
        <is>
          <t>BISA-100070022</t>
        </is>
      </c>
      <c r="H829" s="9" t="n">
        <v>27000</v>
      </c>
      <c r="I829" s="5" t="inlineStr">
        <is>
          <t>DEPÓSITO BANCARIO</t>
        </is>
      </c>
      <c r="J829" s="5" t="inlineStr">
        <is>
          <t>1056 ALEX JESUS ZABALA TICONA</t>
        </is>
      </c>
    </row>
    <row r="830">
      <c r="A830" s="5" t="inlineStr">
        <is>
          <t>CCAJ-EA10/45/2023</t>
        </is>
      </c>
      <c r="B830" s="6" t="n">
        <v>44958.74247775463</v>
      </c>
      <c r="C830" s="5" t="inlineStr">
        <is>
          <t>1431 GRACIELA CASTILLO CATARI</t>
        </is>
      </c>
      <c r="D830" s="7" t="n"/>
      <c r="E830" s="8" t="n"/>
      <c r="F830" s="9" t="n">
        <v>9329.299999999999</v>
      </c>
      <c r="I830" s="10" t="inlineStr">
        <is>
          <t>EFECTIVO</t>
        </is>
      </c>
      <c r="J830" s="8" t="inlineStr">
        <is>
          <t>980 RUBEN QUISPE CHURA</t>
        </is>
      </c>
    </row>
    <row r="831">
      <c r="A831" s="5" t="inlineStr">
        <is>
          <t>CCAJ-EA10/45/2023</t>
        </is>
      </c>
      <c r="B831" s="6" t="n">
        <v>44958.74247775463</v>
      </c>
      <c r="C831" s="5" t="inlineStr">
        <is>
          <t>1431 GRACIELA CASTILLO CATARI</t>
        </is>
      </c>
      <c r="D831" s="7" t="n"/>
      <c r="E831" s="8" t="n"/>
      <c r="F831" s="9" t="n">
        <v>48440.9</v>
      </c>
      <c r="I831" s="10" t="inlineStr">
        <is>
          <t>EFECTIVO</t>
        </is>
      </c>
      <c r="J831" s="5" t="inlineStr">
        <is>
          <t>1056 ALEX JESUS ZABALA TICONA</t>
        </is>
      </c>
    </row>
    <row r="832">
      <c r="A832" s="11" t="inlineStr">
        <is>
          <t>SAP</t>
        </is>
      </c>
      <c r="B832" s="3" t="n"/>
      <c r="C832" s="3" t="n"/>
      <c r="D832" s="7" t="n"/>
      <c r="E832" s="8" t="n"/>
      <c r="F832" s="12">
        <f>SUM(F827:G831)</f>
        <v/>
      </c>
      <c r="H832" s="9" t="n"/>
      <c r="I832" s="10" t="n"/>
      <c r="J832" s="8" t="n"/>
    </row>
    <row r="833" ht="15.75" customHeight="1">
      <c r="A833" s="13" t="inlineStr">
        <is>
          <t>FECHA</t>
        </is>
      </c>
      <c r="B833" s="13" t="inlineStr">
        <is>
          <t>CIERRE DE CAJA</t>
        </is>
      </c>
      <c r="C833" s="13" t="inlineStr">
        <is>
          <t>IMPORTE</t>
        </is>
      </c>
      <c r="D833" s="14" t="n">
        <v>112695342</v>
      </c>
      <c r="E833" s="8" t="n"/>
      <c r="H833" s="9" t="n"/>
      <c r="I833" s="10" t="n"/>
      <c r="J833" s="8" t="n"/>
    </row>
    <row r="834">
      <c r="A834" s="5" t="n"/>
      <c r="B834" s="6" t="n"/>
      <c r="C834" s="5" t="n"/>
      <c r="D834" s="7" t="n"/>
      <c r="E834" s="8" t="n"/>
      <c r="H834" s="9" t="n"/>
      <c r="I834" s="10" t="n"/>
      <c r="J834" s="8" t="n"/>
    </row>
    <row r="835">
      <c r="A835" s="85" t="inlineStr">
        <is>
          <t xml:space="preserve">SE QUEDÓ CON LA REFERENCIA QUE REALIZO EL BOOT NO SE CAMBIO A TRASLADO ETV EN EL TRASLADO ETV </t>
        </is>
      </c>
      <c r="B835" s="86" t="n"/>
      <c r="C835" s="86" t="n"/>
      <c r="D835" s="87" t="n"/>
    </row>
    <row r="837">
      <c r="A837" s="1" t="inlineStr">
        <is>
          <t>Cierre Caja</t>
        </is>
      </c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3" t="inlineStr">
        <is>
          <t>Del 02/02/2023</t>
        </is>
      </c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98" t="inlineStr">
        <is>
          <t>Cierre Caja</t>
        </is>
      </c>
      <c r="B839" s="98" t="inlineStr">
        <is>
          <t>Fecha</t>
        </is>
      </c>
      <c r="C839" s="98" t="inlineStr">
        <is>
          <t>Cajero</t>
        </is>
      </c>
      <c r="D839" s="98" t="inlineStr">
        <is>
          <t>Nro Voucher</t>
        </is>
      </c>
      <c r="E839" s="98" t="inlineStr">
        <is>
          <t>Nro Cuenta</t>
        </is>
      </c>
      <c r="F839" s="98" t="inlineStr">
        <is>
          <t>Tipo Ingreso</t>
        </is>
      </c>
      <c r="G839" s="99" t="n"/>
      <c r="H839" s="100" t="n"/>
      <c r="I839" s="98" t="inlineStr">
        <is>
          <t>TIPO DE INGRESO</t>
        </is>
      </c>
      <c r="J839" s="98" t="inlineStr">
        <is>
          <t>Cobrador</t>
        </is>
      </c>
    </row>
    <row r="840">
      <c r="A840" s="101" t="n"/>
      <c r="B840" s="101" t="n"/>
      <c r="C840" s="101" t="n"/>
      <c r="D840" s="101" t="n"/>
      <c r="E840" s="101" t="n"/>
      <c r="F840" s="4" t="inlineStr">
        <is>
          <t>EFECTIVO</t>
        </is>
      </c>
      <c r="G840" s="4" t="inlineStr">
        <is>
          <t>CHEQUE</t>
        </is>
      </c>
      <c r="H840" s="4" t="inlineStr">
        <is>
          <t>TRANSFERENCIA</t>
        </is>
      </c>
      <c r="I840" s="101" t="n"/>
      <c r="J840" s="101" t="n"/>
    </row>
    <row r="841">
      <c r="A841" s="5" t="inlineStr">
        <is>
          <t>CCAJ-EA10/46/2023</t>
        </is>
      </c>
      <c r="B841" s="6" t="n">
        <v>44959.52703569445</v>
      </c>
      <c r="C841" s="5" t="inlineStr">
        <is>
          <t>1431 GRACIELA CASTILLO CATARI</t>
        </is>
      </c>
      <c r="D841" s="10" t="n"/>
      <c r="E841" s="8" t="n"/>
      <c r="F841" s="9" t="n">
        <v>11251.5</v>
      </c>
      <c r="I841" s="10" t="inlineStr">
        <is>
          <t>EFECTIVO</t>
        </is>
      </c>
      <c r="J841" s="8" t="inlineStr">
        <is>
          <t>191 ELIAS MENDOZA YUJRA</t>
        </is>
      </c>
    </row>
    <row r="842">
      <c r="A842" s="5" t="inlineStr">
        <is>
          <t>CCAJ-EA10/46/2023</t>
        </is>
      </c>
      <c r="B842" s="6" t="n">
        <v>44959.52703569445</v>
      </c>
      <c r="C842" s="5" t="inlineStr">
        <is>
          <t>1431 GRACIELA CASTILLO CATARI</t>
        </is>
      </c>
      <c r="D842" s="10" t="n"/>
      <c r="E842" s="8" t="n"/>
      <c r="F842" s="9" t="n">
        <v>10913.5</v>
      </c>
      <c r="I842" s="10" t="inlineStr">
        <is>
          <t>EFECTIVO</t>
        </is>
      </c>
      <c r="J842" s="5" t="inlineStr">
        <is>
          <t>375 VICTOR ERNESTO QUISPE TICONA</t>
        </is>
      </c>
    </row>
    <row r="843">
      <c r="A843" s="5" t="inlineStr">
        <is>
          <t>CCAJ-EA10/46/2023</t>
        </is>
      </c>
      <c r="B843" s="6" t="n">
        <v>44959.52703569445</v>
      </c>
      <c r="C843" s="5" t="inlineStr">
        <is>
          <t>1431 GRACIELA CASTILLO CATARI</t>
        </is>
      </c>
      <c r="D843" s="10" t="n"/>
      <c r="E843" s="8" t="n"/>
      <c r="F843" s="9" t="n">
        <v>8056.2</v>
      </c>
      <c r="I843" s="10" t="inlineStr">
        <is>
          <t>EFECTIVO</t>
        </is>
      </c>
      <c r="J843" s="8" t="inlineStr">
        <is>
          <t>480 WALTER AMARRO MAMANI</t>
        </is>
      </c>
    </row>
    <row r="844">
      <c r="A844" s="5" t="inlineStr">
        <is>
          <t>CCAJ-EA10/46/2023</t>
        </is>
      </c>
      <c r="B844" s="6" t="n">
        <v>44959.52703569445</v>
      </c>
      <c r="C844" s="5" t="inlineStr">
        <is>
          <t>1431 GRACIELA CASTILLO CATARI</t>
        </is>
      </c>
      <c r="D844" s="10" t="n"/>
      <c r="E844" s="8" t="n"/>
      <c r="F844" s="9" t="n">
        <v>3101.8</v>
      </c>
      <c r="I844" s="10" t="inlineStr">
        <is>
          <t>EFECTIVO</t>
        </is>
      </c>
      <c r="J844" s="8" t="inlineStr">
        <is>
          <t>596 VICENTE MENDOZA SIRPA</t>
        </is>
      </c>
    </row>
    <row r="845">
      <c r="A845" s="5" t="inlineStr">
        <is>
          <t>CCAJ-EA10/46/2023</t>
        </is>
      </c>
      <c r="B845" s="6" t="n">
        <v>44959.52703569445</v>
      </c>
      <c r="C845" s="5" t="inlineStr">
        <is>
          <t>1431 GRACIELA CASTILLO CATARI</t>
        </is>
      </c>
      <c r="D845" s="10" t="n"/>
      <c r="E845" s="8" t="n"/>
      <c r="F845" s="9" t="n">
        <v>29514.5</v>
      </c>
      <c r="I845" s="10" t="inlineStr">
        <is>
          <t>EFECTIVO</t>
        </is>
      </c>
      <c r="J845" s="8" t="inlineStr">
        <is>
          <t>2307 RAMIRO POMA QUISPE</t>
        </is>
      </c>
    </row>
    <row r="846">
      <c r="A846" s="5" t="inlineStr">
        <is>
          <t>CCAJ-EA10/46/2023</t>
        </is>
      </c>
      <c r="B846" s="6" t="n">
        <v>44959.52703569445</v>
      </c>
      <c r="C846" s="5" t="inlineStr">
        <is>
          <t>1431 GRACIELA CASTILLO CATARI</t>
        </is>
      </c>
      <c r="D846" s="10" t="n"/>
      <c r="E846" s="8" t="n"/>
      <c r="F846" s="9" t="n">
        <v>25082.6</v>
      </c>
      <c r="I846" s="10" t="inlineStr">
        <is>
          <t>EFECTIVO</t>
        </is>
      </c>
      <c r="J846" s="8" t="inlineStr">
        <is>
          <t>2597 JOSE MAIDANA EA - T01</t>
        </is>
      </c>
    </row>
    <row r="847">
      <c r="A847" s="5" t="inlineStr">
        <is>
          <t>CCAJ-EA10/46/2023</t>
        </is>
      </c>
      <c r="B847" s="6" t="n">
        <v>44959.52703569445</v>
      </c>
      <c r="C847" s="5" t="inlineStr">
        <is>
          <t>1431 GRACIELA CASTILLO CATARI</t>
        </is>
      </c>
      <c r="D847" s="10" t="n"/>
      <c r="E847" s="8" t="n"/>
      <c r="F847" s="9" t="n">
        <v>23888</v>
      </c>
      <c r="I847" s="10" t="inlineStr">
        <is>
          <t>EFECTIVO</t>
        </is>
      </c>
      <c r="J847" s="8" t="inlineStr">
        <is>
          <t>2597 JOSE MAIDANA EA - T02</t>
        </is>
      </c>
    </row>
    <row r="848">
      <c r="A848" s="5" t="inlineStr">
        <is>
          <t>CCAJ-EA10/46/2023</t>
        </is>
      </c>
      <c r="B848" s="6" t="n">
        <v>44959.52703569445</v>
      </c>
      <c r="C848" s="5" t="inlineStr">
        <is>
          <t>1431 GRACIELA CASTILLO CATARI</t>
        </is>
      </c>
      <c r="D848" s="10" t="n"/>
      <c r="E848" s="8" t="n"/>
      <c r="F848" s="9" t="n">
        <v>5780.6</v>
      </c>
      <c r="I848" s="10" t="inlineStr">
        <is>
          <t>EFECTIVO</t>
        </is>
      </c>
      <c r="J848" s="8" t="inlineStr">
        <is>
          <t>2597 JOSE MAIDANA EA - T03</t>
        </is>
      </c>
    </row>
    <row r="849">
      <c r="A849" s="5" t="inlineStr">
        <is>
          <t>CCAJ-EA10/46/2023</t>
        </is>
      </c>
      <c r="B849" s="6" t="n">
        <v>44959.52703569445</v>
      </c>
      <c r="C849" s="5" t="inlineStr">
        <is>
          <t>1431 GRACIELA CASTILLO CATARI</t>
        </is>
      </c>
      <c r="D849" s="10" t="n"/>
      <c r="E849" s="8" t="n"/>
      <c r="F849" s="9" t="n">
        <v>12455.1</v>
      </c>
      <c r="I849" s="10" t="inlineStr">
        <is>
          <t>EFECTIVO</t>
        </is>
      </c>
      <c r="J849" s="8" t="inlineStr">
        <is>
          <t>2597 JOSE MAIDANA EA - T04</t>
        </is>
      </c>
    </row>
    <row r="850">
      <c r="A850" s="5" t="inlineStr">
        <is>
          <t>CCAJ-EA10/46/2023</t>
        </is>
      </c>
      <c r="B850" s="6" t="n">
        <v>44959.52703569445</v>
      </c>
      <c r="C850" s="5" t="inlineStr">
        <is>
          <t>1431 GRACIELA CASTILLO CATARI</t>
        </is>
      </c>
      <c r="D850" s="10" t="n"/>
      <c r="E850" s="8" t="n"/>
      <c r="F850" s="9" t="n">
        <v>8320.1</v>
      </c>
      <c r="I850" s="10" t="inlineStr">
        <is>
          <t>EFECTIVO</t>
        </is>
      </c>
      <c r="J850" s="8" t="inlineStr">
        <is>
          <t>2597 JOSE MAIDANA EA - T05</t>
        </is>
      </c>
    </row>
    <row r="851">
      <c r="A851" s="11" t="inlineStr">
        <is>
          <t>SAP</t>
        </is>
      </c>
      <c r="B851" s="3" t="n"/>
      <c r="C851" s="3" t="n"/>
      <c r="D851" s="7" t="n"/>
      <c r="E851" s="8" t="n"/>
      <c r="F851" s="12">
        <f>SUM(F841:G850)</f>
        <v/>
      </c>
      <c r="H851" s="9" t="n"/>
      <c r="I851" s="10" t="n"/>
      <c r="J851" s="5" t="n"/>
    </row>
    <row r="852" ht="15.75" customHeight="1">
      <c r="A852" s="13" t="inlineStr">
        <is>
          <t>FECHA</t>
        </is>
      </c>
      <c r="B852" s="13" t="inlineStr">
        <is>
          <t>CIERRE DE CAJA</t>
        </is>
      </c>
      <c r="C852" s="13" t="inlineStr">
        <is>
          <t>IMPORTE</t>
        </is>
      </c>
      <c r="D852" s="14" t="n">
        <v>112695343</v>
      </c>
      <c r="E852" s="8" t="n"/>
      <c r="H852" s="9" t="n"/>
      <c r="I852" s="10" t="n"/>
      <c r="J852" s="5" t="n"/>
    </row>
    <row r="853">
      <c r="A853" s="5" t="n"/>
      <c r="B853" s="6" t="n"/>
      <c r="C853" s="5" t="n"/>
      <c r="D853" s="7" t="n"/>
      <c r="E853" s="8" t="n"/>
      <c r="H853" s="9" t="n"/>
      <c r="I853" s="10" t="n"/>
      <c r="J853" s="5" t="n"/>
    </row>
    <row r="854">
      <c r="A854" s="85" t="inlineStr">
        <is>
          <t xml:space="preserve">SE QUEDÓ CON LA REFERENCIA QUE REALIZO EL BOOT NO SE CAMBIO A TRASLADO ETV EN EL TRASLADO ETV </t>
        </is>
      </c>
      <c r="B854" s="86" t="n"/>
      <c r="C854" s="86" t="n"/>
      <c r="D854" s="87" t="n"/>
    </row>
    <row r="855">
      <c r="A855" s="5" t="n"/>
      <c r="B855" s="6" t="n"/>
      <c r="C855" s="5" t="n"/>
      <c r="D855" s="7" t="n"/>
      <c r="E855" s="8" t="n"/>
      <c r="H855" s="9" t="n"/>
      <c r="I855" s="10" t="n"/>
      <c r="J855" s="5" t="n"/>
    </row>
    <row r="856">
      <c r="A856" s="5" t="inlineStr">
        <is>
          <t>CCAJ-EA10/47/2023</t>
        </is>
      </c>
      <c r="B856" s="6" t="n">
        <v>44959.76754375</v>
      </c>
      <c r="C856" s="5" t="inlineStr">
        <is>
          <t>1431 GRACIELA CASTILLO CATARI</t>
        </is>
      </c>
      <c r="D856" s="15" t="n">
        <v>45133143984</v>
      </c>
      <c r="E856" s="8" t="inlineStr">
        <is>
          <t>BISA-100070022</t>
        </is>
      </c>
      <c r="H856" s="9" t="n">
        <v>9596.66</v>
      </c>
      <c r="I856" s="5" t="inlineStr">
        <is>
          <t>DEPÓSITO BANCARIO</t>
        </is>
      </c>
      <c r="J856" s="8" t="inlineStr">
        <is>
          <t>841 JAEL ARRATIA - EL ALTO</t>
        </is>
      </c>
    </row>
    <row r="857">
      <c r="A857" s="5" t="inlineStr">
        <is>
          <t>CCAJ-EA10/47/2023</t>
        </is>
      </c>
      <c r="B857" s="6" t="n">
        <v>44959.76754375</v>
      </c>
      <c r="C857" s="5" t="inlineStr">
        <is>
          <t>1431 GRACIELA CASTILLO CATARI</t>
        </is>
      </c>
      <c r="D857" s="15" t="n">
        <v>45173205905</v>
      </c>
      <c r="E857" s="8" t="inlineStr">
        <is>
          <t>BISA-100070022</t>
        </is>
      </c>
      <c r="H857" s="9" t="n">
        <v>1758</v>
      </c>
      <c r="I857" s="5" t="inlineStr">
        <is>
          <t>DEPÓSITO BANCARIO</t>
        </is>
      </c>
      <c r="J857" s="8" t="inlineStr">
        <is>
          <t>841 JAEL ARRATIA - EL ALTO</t>
        </is>
      </c>
    </row>
    <row r="858">
      <c r="A858" s="5" t="inlineStr">
        <is>
          <t>CCAJ-EA10/47/2023</t>
        </is>
      </c>
      <c r="B858" s="6" t="n">
        <v>44959.76754375</v>
      </c>
      <c r="C858" s="5" t="inlineStr">
        <is>
          <t>1431 GRACIELA CASTILLO CATARI</t>
        </is>
      </c>
      <c r="D858" s="7" t="n">
        <v>582447</v>
      </c>
      <c r="E858" s="8" t="inlineStr">
        <is>
          <t>BISA-100070022</t>
        </is>
      </c>
      <c r="H858" s="9" t="n">
        <v>12056.8</v>
      </c>
      <c r="I858" s="5" t="inlineStr">
        <is>
          <t>DEPÓSITO BANCARIO</t>
        </is>
      </c>
      <c r="J858" s="5" t="inlineStr">
        <is>
          <t>3622 JULIO CESAR PORTILLO HUARACHI</t>
        </is>
      </c>
    </row>
    <row r="859">
      <c r="A859" s="5" t="inlineStr">
        <is>
          <t>CCAJ-EA10/47/2023</t>
        </is>
      </c>
      <c r="B859" s="6" t="n">
        <v>44959.76754375</v>
      </c>
      <c r="C859" s="5" t="inlineStr">
        <is>
          <t>1431 GRACIELA CASTILLO CATARI</t>
        </is>
      </c>
      <c r="D859" s="7" t="n">
        <v>582460</v>
      </c>
      <c r="E859" s="8" t="inlineStr">
        <is>
          <t>BISA-100070022</t>
        </is>
      </c>
      <c r="H859" s="9" t="n">
        <v>15347.6</v>
      </c>
      <c r="I859" s="5" t="inlineStr">
        <is>
          <t>DEPÓSITO BANCARIO</t>
        </is>
      </c>
      <c r="J859" s="5" t="inlineStr">
        <is>
          <t>1056 ALEX JESUS ZABALA TICONA</t>
        </is>
      </c>
    </row>
    <row r="860">
      <c r="A860" s="5" t="inlineStr">
        <is>
          <t>CCAJ-EA10/47/2023</t>
        </is>
      </c>
      <c r="B860" s="6" t="n">
        <v>44959.76754375</v>
      </c>
      <c r="C860" s="5" t="inlineStr">
        <is>
          <t>1431 GRACIELA CASTILLO CATARI</t>
        </is>
      </c>
      <c r="D860" s="7" t="n">
        <v>546272</v>
      </c>
      <c r="E860" s="8" t="inlineStr">
        <is>
          <t>BISA-100070022</t>
        </is>
      </c>
      <c r="H860" s="9" t="n">
        <v>46247.7</v>
      </c>
      <c r="I860" s="5" t="inlineStr">
        <is>
          <t>DEPÓSITO BANCARIO</t>
        </is>
      </c>
      <c r="J860" s="5" t="inlineStr">
        <is>
          <t>4764 CARLOS ERIK CASTRO HURTADO</t>
        </is>
      </c>
    </row>
    <row r="861">
      <c r="A861" s="5" t="inlineStr">
        <is>
          <t>CCAJ-EA10/47/2023</t>
        </is>
      </c>
      <c r="B861" s="6" t="n">
        <v>44959.76754375</v>
      </c>
      <c r="C861" s="5" t="inlineStr">
        <is>
          <t>1431 GRACIELA CASTILLO CATARI</t>
        </is>
      </c>
      <c r="D861" s="7" t="n"/>
      <c r="E861" s="8" t="n"/>
      <c r="F861" s="9" t="n">
        <v>6060.2</v>
      </c>
      <c r="I861" s="10" t="inlineStr">
        <is>
          <t>EFECTIVO</t>
        </is>
      </c>
      <c r="J861" s="8" t="inlineStr">
        <is>
          <t>191 ELIAS MENDOZA YUJRA</t>
        </is>
      </c>
    </row>
    <row r="862">
      <c r="A862" s="5" t="inlineStr">
        <is>
          <t>CCAJ-EA10/47/2023</t>
        </is>
      </c>
      <c r="B862" s="6" t="n">
        <v>44959.76754375</v>
      </c>
      <c r="C862" s="5" t="inlineStr">
        <is>
          <t>1431 GRACIELA CASTILLO CATARI</t>
        </is>
      </c>
      <c r="D862" s="7" t="n"/>
      <c r="E862" s="8" t="n"/>
      <c r="F862" s="9" t="n">
        <v>2675.2</v>
      </c>
      <c r="I862" s="10" t="inlineStr">
        <is>
          <t>EFECTIVO</t>
        </is>
      </c>
      <c r="J862" s="8" t="inlineStr">
        <is>
          <t>596 VICENTE MENDOZA SIRPA</t>
        </is>
      </c>
    </row>
    <row r="863">
      <c r="A863" s="5" t="inlineStr">
        <is>
          <t>CCAJ-EA10/47/2023</t>
        </is>
      </c>
      <c r="B863" s="6" t="n">
        <v>44959.76754375</v>
      </c>
      <c r="C863" s="5" t="inlineStr">
        <is>
          <t>1431 GRACIELA CASTILLO CATARI</t>
        </is>
      </c>
      <c r="D863" s="7" t="n"/>
      <c r="E863" s="8" t="n"/>
      <c r="F863" s="9" t="n">
        <v>6753.8</v>
      </c>
      <c r="I863" s="10" t="inlineStr">
        <is>
          <t>EFECTIVO</t>
        </is>
      </c>
      <c r="J863" s="5" t="inlineStr">
        <is>
          <t>716 JUAN CARLOS MAMANI ORTIZ</t>
        </is>
      </c>
    </row>
    <row r="864">
      <c r="A864" s="5" t="inlineStr">
        <is>
          <t>CCAJ-EA10/47/2023</t>
        </is>
      </c>
      <c r="B864" s="6" t="n">
        <v>44959.76754375</v>
      </c>
      <c r="C864" s="5" t="inlineStr">
        <is>
          <t>1431 GRACIELA CASTILLO CATARI</t>
        </is>
      </c>
      <c r="D864" s="7" t="n"/>
      <c r="E864" s="8" t="n"/>
      <c r="F864" s="9" t="n">
        <v>2220</v>
      </c>
      <c r="I864" s="10" t="inlineStr">
        <is>
          <t>EFECTIVO</t>
        </is>
      </c>
      <c r="J864" s="5" t="inlineStr">
        <is>
          <t>3622 JULIO CESAR PORTILLO HUARACHI</t>
        </is>
      </c>
    </row>
    <row r="865">
      <c r="A865" s="11" t="inlineStr">
        <is>
          <t>SAP</t>
        </is>
      </c>
      <c r="B865" s="3" t="n"/>
      <c r="C865" s="3" t="n"/>
      <c r="D865" s="7" t="n"/>
      <c r="E865" s="8" t="n"/>
      <c r="F865" s="12">
        <f>SUM(F856:G864)</f>
        <v/>
      </c>
      <c r="H865" s="9" t="n"/>
      <c r="I865" s="10" t="n"/>
      <c r="J865" s="5" t="n"/>
    </row>
    <row r="866" ht="15.75" customHeight="1">
      <c r="A866" s="13" t="inlineStr">
        <is>
          <t>FECHA</t>
        </is>
      </c>
      <c r="B866" s="13" t="inlineStr">
        <is>
          <t>CIERRE DE CAJA</t>
        </is>
      </c>
      <c r="C866" s="13" t="inlineStr">
        <is>
          <t>IMPORTE</t>
        </is>
      </c>
      <c r="D866" s="14" t="n">
        <v>112722291</v>
      </c>
      <c r="E866" s="8" t="n"/>
      <c r="H866" s="9" t="n"/>
      <c r="I866" s="10" t="n"/>
      <c r="J866" s="5" t="n"/>
    </row>
    <row r="869">
      <c r="A869" s="1" t="inlineStr">
        <is>
          <t>Cierre Caja</t>
        </is>
      </c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3" t="inlineStr">
        <is>
          <t>Del 03/02/2023</t>
        </is>
      </c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98" t="inlineStr">
        <is>
          <t>Cierre Caja</t>
        </is>
      </c>
      <c r="B871" s="98" t="inlineStr">
        <is>
          <t>Fecha</t>
        </is>
      </c>
      <c r="C871" s="98" t="inlineStr">
        <is>
          <t>Cajero</t>
        </is>
      </c>
      <c r="D871" s="98" t="inlineStr">
        <is>
          <t>Nro Voucher</t>
        </is>
      </c>
      <c r="E871" s="98" t="inlineStr">
        <is>
          <t>Nro Cuenta</t>
        </is>
      </c>
      <c r="F871" s="98" t="inlineStr">
        <is>
          <t>Tipo Ingreso</t>
        </is>
      </c>
      <c r="G871" s="99" t="n"/>
      <c r="H871" s="100" t="n"/>
      <c r="I871" s="98" t="inlineStr">
        <is>
          <t>TIPO DE INGRESO</t>
        </is>
      </c>
      <c r="J871" s="98" t="inlineStr">
        <is>
          <t>Cobrador</t>
        </is>
      </c>
    </row>
    <row r="872">
      <c r="A872" s="101" t="n"/>
      <c r="B872" s="101" t="n"/>
      <c r="C872" s="101" t="n"/>
      <c r="D872" s="101" t="n"/>
      <c r="E872" s="101" t="n"/>
      <c r="F872" s="4" t="inlineStr">
        <is>
          <t>EFECTIVO</t>
        </is>
      </c>
      <c r="G872" s="4" t="inlineStr">
        <is>
          <t>CHEQUE</t>
        </is>
      </c>
      <c r="H872" s="4" t="inlineStr">
        <is>
          <t>TRANSFERENCIA</t>
        </is>
      </c>
      <c r="I872" s="101" t="n"/>
      <c r="J872" s="101" t="n"/>
    </row>
    <row r="873">
      <c r="A873" s="5" t="inlineStr">
        <is>
          <t>CCAJ-EA10/48/2023</t>
        </is>
      </c>
      <c r="B873" s="6" t="n">
        <v>44960.46793716435</v>
      </c>
      <c r="C873" s="5" t="inlineStr">
        <is>
          <t>1431 GRACIELA CASTILLO CATARI</t>
        </is>
      </c>
      <c r="D873" s="7" t="n"/>
      <c r="E873" s="8" t="n"/>
      <c r="F873" s="9" t="n">
        <v>8947.5</v>
      </c>
      <c r="I873" s="10" t="inlineStr">
        <is>
          <t>EFECTIVO</t>
        </is>
      </c>
      <c r="J873" s="5" t="inlineStr">
        <is>
          <t>375 VICTOR ERNESTO QUISPE TICONA</t>
        </is>
      </c>
    </row>
    <row r="874">
      <c r="A874" s="5" t="inlineStr">
        <is>
          <t>CCAJ-EA10/48/2023</t>
        </is>
      </c>
      <c r="B874" s="6" t="n">
        <v>44960.46793716435</v>
      </c>
      <c r="C874" s="5" t="inlineStr">
        <is>
          <t>1431 GRACIELA CASTILLO CATARI</t>
        </is>
      </c>
      <c r="D874" s="7" t="n"/>
      <c r="E874" s="8" t="n"/>
      <c r="F874" s="9" t="n">
        <v>1170</v>
      </c>
      <c r="I874" s="10" t="inlineStr">
        <is>
          <t>EFECTIVO</t>
        </is>
      </c>
      <c r="J874" s="8" t="inlineStr">
        <is>
          <t>480 WALTER AMARRO MAMANI</t>
        </is>
      </c>
    </row>
    <row r="875">
      <c r="A875" s="5" t="inlineStr">
        <is>
          <t>CCAJ-EA10/48/2023</t>
        </is>
      </c>
      <c r="B875" s="6" t="n">
        <v>44960.46793716435</v>
      </c>
      <c r="C875" s="5" t="inlineStr">
        <is>
          <t>1431 GRACIELA CASTILLO CATARI</t>
        </is>
      </c>
      <c r="D875" s="7" t="n"/>
      <c r="E875" s="8" t="n"/>
      <c r="F875" s="9" t="n">
        <v>249.6</v>
      </c>
      <c r="I875" s="10" t="inlineStr">
        <is>
          <t>EFECTIVO</t>
        </is>
      </c>
      <c r="J875" s="8" t="inlineStr">
        <is>
          <t>596 VICENTE MENDOZA SIRPA</t>
        </is>
      </c>
    </row>
    <row r="876">
      <c r="A876" s="5" t="inlineStr">
        <is>
          <t>CCAJ-EA10/48/2023</t>
        </is>
      </c>
      <c r="B876" s="6" t="n">
        <v>44960.46793716435</v>
      </c>
      <c r="C876" s="5" t="inlineStr">
        <is>
          <t>1431 GRACIELA CASTILLO CATARI</t>
        </is>
      </c>
      <c r="D876" s="7" t="n"/>
      <c r="E876" s="8" t="n"/>
      <c r="F876" s="9" t="n">
        <v>4952.8</v>
      </c>
      <c r="I876" s="10" t="inlineStr">
        <is>
          <t>EFECTIVO</t>
        </is>
      </c>
      <c r="J876" s="8" t="inlineStr">
        <is>
          <t>980 RUBEN QUISPE CHURA</t>
        </is>
      </c>
    </row>
    <row r="877">
      <c r="A877" s="5" t="inlineStr">
        <is>
          <t>CCAJ-EA10/48/2023</t>
        </is>
      </c>
      <c r="B877" s="6" t="n">
        <v>44960.46793716435</v>
      </c>
      <c r="C877" s="5" t="inlineStr">
        <is>
          <t>1431 GRACIELA CASTILLO CATARI</t>
        </is>
      </c>
      <c r="D877" s="7" t="n"/>
      <c r="E877" s="8" t="n"/>
      <c r="F877" s="9" t="n">
        <v>13182</v>
      </c>
      <c r="I877" s="10" t="inlineStr">
        <is>
          <t>EFECTIVO</t>
        </is>
      </c>
      <c r="J877" s="8" t="inlineStr">
        <is>
          <t>2307 RAMIRO POMA QUISPE</t>
        </is>
      </c>
    </row>
    <row r="878">
      <c r="A878" s="5" t="inlineStr">
        <is>
          <t>CCAJ-EA10/48/2023</t>
        </is>
      </c>
      <c r="B878" s="6" t="n">
        <v>44960.46793716435</v>
      </c>
      <c r="C878" s="5" t="inlineStr">
        <is>
          <t>1431 GRACIELA CASTILLO CATARI</t>
        </is>
      </c>
      <c r="D878" s="7" t="n"/>
      <c r="E878" s="8" t="n"/>
      <c r="F878" s="9" t="n">
        <v>1950</v>
      </c>
      <c r="I878" s="10" t="inlineStr">
        <is>
          <t>EFECTIVO</t>
        </is>
      </c>
      <c r="J878" s="5" t="inlineStr">
        <is>
          <t>3051 EFRAIN ARMANDO CHIPANA MARTINEZ</t>
        </is>
      </c>
    </row>
    <row r="879">
      <c r="A879" s="5" t="inlineStr">
        <is>
          <t>CCAJ-EA10/48/2023</t>
        </is>
      </c>
      <c r="B879" s="6" t="n">
        <v>44960.46793716435</v>
      </c>
      <c r="C879" s="5" t="inlineStr">
        <is>
          <t>1431 GRACIELA CASTILLO CATARI</t>
        </is>
      </c>
      <c r="D879" s="7" t="n"/>
      <c r="E879" s="8" t="n"/>
      <c r="F879" s="9" t="n">
        <v>4236.5</v>
      </c>
      <c r="I879" s="10" t="inlineStr">
        <is>
          <t>EFECTIVO</t>
        </is>
      </c>
      <c r="J879" s="8" t="inlineStr">
        <is>
          <t>2597 JOSE MAIDANA EA - T04</t>
        </is>
      </c>
    </row>
    <row r="880">
      <c r="A880" s="5" t="inlineStr">
        <is>
          <t>CCAJ-EA10/48/2023</t>
        </is>
      </c>
      <c r="B880" s="6" t="n">
        <v>44960.46793716435</v>
      </c>
      <c r="C880" s="5" t="inlineStr">
        <is>
          <t>1431 GRACIELA CASTILLO CATARI</t>
        </is>
      </c>
      <c r="D880" s="7" t="n"/>
      <c r="E880" s="8" t="n"/>
      <c r="F880" s="9" t="n">
        <v>5076.3</v>
      </c>
      <c r="I880" s="10" t="inlineStr">
        <is>
          <t>EFECTIVO</t>
        </is>
      </c>
      <c r="J880" s="8" t="inlineStr">
        <is>
          <t>2597 JOSE MAIDANA EA - T05</t>
        </is>
      </c>
    </row>
    <row r="881">
      <c r="A881" s="11" t="inlineStr">
        <is>
          <t>SAP</t>
        </is>
      </c>
      <c r="B881" s="3" t="n"/>
      <c r="C881" s="3" t="n"/>
      <c r="D881" s="7" t="n"/>
      <c r="E881" s="8" t="n"/>
      <c r="F881" s="37">
        <f>SUM(F873:G880)</f>
        <v/>
      </c>
      <c r="H881" s="9" t="n"/>
      <c r="I881" s="10" t="n"/>
      <c r="J881" s="5" t="n"/>
    </row>
    <row r="882" ht="15.75" customHeight="1">
      <c r="A882" s="13" t="inlineStr">
        <is>
          <t>FECHA</t>
        </is>
      </c>
      <c r="B882" s="13" t="inlineStr">
        <is>
          <t>CIERRE DE CAJA</t>
        </is>
      </c>
      <c r="C882" s="13" t="inlineStr">
        <is>
          <t>IMPORTE</t>
        </is>
      </c>
      <c r="D882" s="14" t="n">
        <v>112722293</v>
      </c>
      <c r="E882" s="8" t="n"/>
      <c r="H882" s="9" t="n"/>
      <c r="I882" s="10" t="n"/>
      <c r="J882" s="5" t="n"/>
    </row>
    <row r="883">
      <c r="A883" s="5" t="n"/>
      <c r="B883" s="6" t="n"/>
      <c r="C883" s="5" t="n"/>
      <c r="D883" s="7" t="n"/>
      <c r="E883" s="8" t="n"/>
      <c r="H883" s="9" t="n"/>
      <c r="I883" s="10" t="n"/>
      <c r="J883" s="5" t="n"/>
    </row>
    <row r="884">
      <c r="A884" s="5" t="n"/>
      <c r="B884" s="6" t="n"/>
      <c r="C884" s="5" t="n"/>
      <c r="D884" s="7" t="n"/>
      <c r="E884" s="8" t="n"/>
      <c r="H884" s="9" t="n"/>
      <c r="I884" s="10" t="n"/>
      <c r="J884" s="5" t="n"/>
    </row>
    <row r="885">
      <c r="A885" s="5" t="inlineStr">
        <is>
          <t>CCAJ-EA10/49/2023</t>
        </is>
      </c>
      <c r="B885" s="6" t="n">
        <v>44960.79377246528</v>
      </c>
      <c r="C885" s="5" t="inlineStr">
        <is>
          <t>1431 GRACIELA CASTILLO CATARI</t>
        </is>
      </c>
      <c r="D885" s="7" t="n"/>
      <c r="E885" s="8" t="n"/>
      <c r="G885" s="9" t="n">
        <v>30180.75</v>
      </c>
      <c r="I885" s="10" t="inlineStr">
        <is>
          <t>CHEQUE</t>
        </is>
      </c>
      <c r="J885" s="8" t="inlineStr">
        <is>
          <t>841 JAEL ARRATIA - EL ALTO</t>
        </is>
      </c>
      <c r="K885" t="inlineStr">
        <is>
          <t>112732245</t>
        </is>
      </c>
    </row>
    <row r="886">
      <c r="A886" s="5" t="inlineStr">
        <is>
          <t>CCAJ-EA10/49/2023</t>
        </is>
      </c>
      <c r="B886" s="6" t="n">
        <v>44960.79377246528</v>
      </c>
      <c r="C886" s="5" t="inlineStr">
        <is>
          <t>1431 GRACIELA CASTILLO CATARI</t>
        </is>
      </c>
      <c r="D886" s="7" t="n">
        <v>3111808473</v>
      </c>
      <c r="E886" s="5" t="inlineStr">
        <is>
          <t>BANCO UNION-10000020161539</t>
        </is>
      </c>
      <c r="H886" s="9" t="n">
        <v>38780</v>
      </c>
      <c r="I886" s="5" t="inlineStr">
        <is>
          <t>DEPÓSITO BANCARIO</t>
        </is>
      </c>
      <c r="J886" s="8" t="inlineStr">
        <is>
          <t>841 JAEL ARRATIA - EL ALTO</t>
        </is>
      </c>
    </row>
    <row r="887">
      <c r="A887" s="5" t="inlineStr">
        <is>
          <t>CCAJ-EA10/49/2023</t>
        </is>
      </c>
      <c r="B887" s="6" t="n">
        <v>44960.79377246528</v>
      </c>
      <c r="C887" s="5" t="inlineStr">
        <is>
          <t>1431 GRACIELA CASTILLO CATARI</t>
        </is>
      </c>
      <c r="D887" s="7" t="n">
        <v>3111808110</v>
      </c>
      <c r="E887" s="5" t="inlineStr">
        <is>
          <t>BANCO UNION-10000020161539</t>
        </is>
      </c>
      <c r="H887" s="9" t="n">
        <v>4130</v>
      </c>
      <c r="I887" s="5" t="inlineStr">
        <is>
          <t>DEPÓSITO BANCARIO</t>
        </is>
      </c>
      <c r="J887" s="8" t="inlineStr">
        <is>
          <t>841 JAEL ARRATIA - EL ALTO</t>
        </is>
      </c>
    </row>
    <row r="888">
      <c r="A888" s="5" t="inlineStr">
        <is>
          <t>CCAJ-EA10/49/2023</t>
        </is>
      </c>
      <c r="B888" s="6" t="n">
        <v>44960.79377246528</v>
      </c>
      <c r="C888" s="5" t="inlineStr">
        <is>
          <t>1431 GRACIELA CASTILLO CATARI</t>
        </is>
      </c>
      <c r="D888" s="7" t="n">
        <v>582607</v>
      </c>
      <c r="E888" s="8" t="inlineStr">
        <is>
          <t>BISA-100070022</t>
        </is>
      </c>
      <c r="H888" s="9" t="n">
        <v>11452.4</v>
      </c>
      <c r="I888" s="5" t="inlineStr">
        <is>
          <t>DEPÓSITO BANCARIO</t>
        </is>
      </c>
      <c r="J888" s="5" t="inlineStr">
        <is>
          <t>4764 CARLOS ERIK CASTRO HURTADO</t>
        </is>
      </c>
    </row>
    <row r="889">
      <c r="A889" s="5" t="inlineStr">
        <is>
          <t>CCAJ-EA10/49/2023</t>
        </is>
      </c>
      <c r="B889" s="6" t="n">
        <v>44960.79377246528</v>
      </c>
      <c r="C889" s="5" t="inlineStr">
        <is>
          <t>1431 GRACIELA CASTILLO CATARI</t>
        </is>
      </c>
      <c r="D889" s="7" t="n">
        <v>442180</v>
      </c>
      <c r="E889" s="8" t="inlineStr">
        <is>
          <t>BISA-100070022</t>
        </is>
      </c>
      <c r="H889" s="9" t="n">
        <v>21427</v>
      </c>
      <c r="I889" s="5" t="inlineStr">
        <is>
          <t>DEPÓSITO BANCARIO</t>
        </is>
      </c>
      <c r="J889" s="5" t="inlineStr">
        <is>
          <t>3622 JULIO CESAR PORTILLO HUARACHI</t>
        </is>
      </c>
    </row>
    <row r="890">
      <c r="A890" s="5" t="inlineStr">
        <is>
          <t>CCAJ-EA10/49/2023</t>
        </is>
      </c>
      <c r="B890" s="6" t="n">
        <v>44960.79377246528</v>
      </c>
      <c r="C890" s="5" t="inlineStr">
        <is>
          <t>1431 GRACIELA CASTILLO CATARI</t>
        </is>
      </c>
      <c r="D890" s="7" t="n">
        <v>3114722176</v>
      </c>
      <c r="E890" s="5" t="inlineStr">
        <is>
          <t>BANCO UNION-10000020161539</t>
        </is>
      </c>
      <c r="H890" s="9" t="n">
        <v>19757</v>
      </c>
      <c r="I890" s="5" t="inlineStr">
        <is>
          <t>DEPÓSITO BANCARIO</t>
        </is>
      </c>
      <c r="J890" s="8" t="inlineStr">
        <is>
          <t>841 JAEL ARRATIA - EL ALTO</t>
        </is>
      </c>
    </row>
    <row r="891">
      <c r="A891" s="5" t="inlineStr">
        <is>
          <t>CCAJ-EA10/49/2023</t>
        </is>
      </c>
      <c r="B891" s="6" t="n">
        <v>44960.79377246528</v>
      </c>
      <c r="C891" s="5" t="inlineStr">
        <is>
          <t>1431 GRACIELA CASTILLO CATARI</t>
        </is>
      </c>
      <c r="D891" s="7" t="n">
        <v>442222</v>
      </c>
      <c r="E891" s="8" t="inlineStr">
        <is>
          <t>BISA-100070022</t>
        </is>
      </c>
      <c r="H891" s="9" t="n">
        <v>40216.9</v>
      </c>
      <c r="I891" s="5" t="inlineStr">
        <is>
          <t>DEPÓSITO BANCARIO</t>
        </is>
      </c>
      <c r="J891" s="5" t="inlineStr">
        <is>
          <t>1056 ALEX JESUS ZABALA TICONA</t>
        </is>
      </c>
    </row>
    <row r="892">
      <c r="A892" s="5" t="inlineStr">
        <is>
          <t>CCAJ-EA10/49/2023</t>
        </is>
      </c>
      <c r="B892" s="6" t="n">
        <v>44960.79377246528</v>
      </c>
      <c r="C892" s="5" t="inlineStr">
        <is>
          <t>1431 GRACIELA CASTILLO CATARI</t>
        </is>
      </c>
      <c r="D892" s="7" t="n"/>
      <c r="E892" s="8" t="n"/>
      <c r="F892" s="9" t="n">
        <v>11877.1</v>
      </c>
      <c r="I892" s="10" t="inlineStr">
        <is>
          <t>EFECTIVO</t>
        </is>
      </c>
      <c r="J892" s="8" t="inlineStr">
        <is>
          <t>191 ELIAS MENDOZA YUJRA</t>
        </is>
      </c>
    </row>
    <row r="893">
      <c r="A893" s="5" t="inlineStr">
        <is>
          <t>CCAJ-EA10/49/2023</t>
        </is>
      </c>
      <c r="B893" s="6" t="n">
        <v>44960.79377246528</v>
      </c>
      <c r="C893" s="5" t="inlineStr">
        <is>
          <t>1431 GRACIELA CASTILLO CATARI</t>
        </is>
      </c>
      <c r="D893" s="7" t="n"/>
      <c r="E893" s="8" t="n"/>
      <c r="F893" s="9" t="n">
        <v>3652</v>
      </c>
      <c r="I893" s="10" t="inlineStr">
        <is>
          <t>EFECTIVO</t>
        </is>
      </c>
      <c r="J893" s="8" t="inlineStr">
        <is>
          <t>596 VICENTE MENDOZA SIRPA</t>
        </is>
      </c>
    </row>
    <row r="894">
      <c r="A894" s="5" t="inlineStr">
        <is>
          <t>CCAJ-EA10/49/2023</t>
        </is>
      </c>
      <c r="B894" s="6" t="n">
        <v>44960.79377246528</v>
      </c>
      <c r="C894" s="5" t="inlineStr">
        <is>
          <t>1431 GRACIELA CASTILLO CATARI</t>
        </is>
      </c>
      <c r="D894" s="7" t="n"/>
      <c r="E894" s="8" t="n"/>
      <c r="F894" s="9" t="n">
        <v>5535.4</v>
      </c>
      <c r="I894" s="10" t="inlineStr">
        <is>
          <t>EFECTIVO</t>
        </is>
      </c>
      <c r="J894" s="5" t="inlineStr">
        <is>
          <t>716 JUAN CARLOS MAMANI ORTIZ</t>
        </is>
      </c>
    </row>
    <row r="895">
      <c r="A895" s="5" t="inlineStr">
        <is>
          <t>CCAJ-EA10/49/2023</t>
        </is>
      </c>
      <c r="B895" s="6" t="n">
        <v>44960.79377246528</v>
      </c>
      <c r="C895" s="5" t="inlineStr">
        <is>
          <t>1431 GRACIELA CASTILLO CATARI</t>
        </is>
      </c>
      <c r="D895" s="7" t="n"/>
      <c r="E895" s="8" t="n"/>
      <c r="F895" s="9" t="n">
        <v>9620.799999999999</v>
      </c>
      <c r="I895" s="10" t="inlineStr">
        <is>
          <t>EFECTIVO</t>
        </is>
      </c>
      <c r="J895" s="8" t="inlineStr">
        <is>
          <t>980 RUBEN QUISPE CHURA</t>
        </is>
      </c>
    </row>
    <row r="896">
      <c r="A896" s="5" t="inlineStr">
        <is>
          <t>CCAJ-EA10/49/2023</t>
        </is>
      </c>
      <c r="B896" s="6" t="n">
        <v>44960.79377246528</v>
      </c>
      <c r="C896" s="5" t="inlineStr">
        <is>
          <t>1431 GRACIELA CASTILLO CATARI</t>
        </is>
      </c>
      <c r="D896" s="7" t="n"/>
      <c r="E896" s="8" t="n"/>
      <c r="F896" s="9" t="n">
        <v>195</v>
      </c>
      <c r="I896" s="10" t="inlineStr">
        <is>
          <t>EFECTIVO</t>
        </is>
      </c>
      <c r="J896" s="5" t="inlineStr">
        <is>
          <t>3051 EFRAIN ARMANDO CHIPANA MARTINEZ</t>
        </is>
      </c>
    </row>
    <row r="897">
      <c r="A897" s="5" t="inlineStr">
        <is>
          <t>CCAJ-EA10/49/2023</t>
        </is>
      </c>
      <c r="B897" s="6" t="n">
        <v>44960.79377246528</v>
      </c>
      <c r="C897" s="5" t="inlineStr">
        <is>
          <t>1431 GRACIELA CASTILLO CATARI</t>
        </is>
      </c>
      <c r="D897" s="7" t="n"/>
      <c r="E897" s="8" t="n"/>
      <c r="F897" s="9" t="n">
        <v>31233.7</v>
      </c>
      <c r="I897" s="10" t="inlineStr">
        <is>
          <t>EFECTIVO</t>
        </is>
      </c>
      <c r="J897" s="8" t="inlineStr">
        <is>
          <t>2597 JOSE MAIDANA EA - T01</t>
        </is>
      </c>
    </row>
    <row r="898">
      <c r="A898" s="5" t="inlineStr">
        <is>
          <t>CCAJ-EA10/49/2023</t>
        </is>
      </c>
      <c r="B898" s="6" t="n">
        <v>44960.79377246528</v>
      </c>
      <c r="C898" s="5" t="inlineStr">
        <is>
          <t>1431 GRACIELA CASTILLO CATARI</t>
        </is>
      </c>
      <c r="D898" s="7" t="n"/>
      <c r="E898" s="8" t="n"/>
      <c r="F898" s="9" t="n">
        <v>686.2</v>
      </c>
      <c r="I898" s="10" t="inlineStr">
        <is>
          <t>EFECTIVO</t>
        </is>
      </c>
      <c r="J898" s="8" t="inlineStr">
        <is>
          <t>2597 JOSE MAIDANA EA - T02</t>
        </is>
      </c>
    </row>
    <row r="899">
      <c r="A899" s="5" t="inlineStr">
        <is>
          <t>CCAJ-EA10/49/2023</t>
        </is>
      </c>
      <c r="B899" s="6" t="n">
        <v>44960.79377246528</v>
      </c>
      <c r="C899" s="5" t="inlineStr">
        <is>
          <t>1431 GRACIELA CASTILLO CATARI</t>
        </is>
      </c>
      <c r="D899" s="7" t="n"/>
      <c r="E899" s="8" t="n"/>
      <c r="F899" s="9" t="n">
        <v>6249.9</v>
      </c>
      <c r="I899" s="10" t="inlineStr">
        <is>
          <t>EFECTIVO</t>
        </is>
      </c>
      <c r="J899" s="8" t="inlineStr">
        <is>
          <t>2597 JOSE MAIDANA EA - T04</t>
        </is>
      </c>
    </row>
    <row r="900">
      <c r="A900" s="5" t="inlineStr">
        <is>
          <t>CCAJ-EA10/49/2023</t>
        </is>
      </c>
      <c r="B900" s="6" t="n">
        <v>44960.79377246528</v>
      </c>
      <c r="C900" s="5" t="inlineStr">
        <is>
          <t>1431 GRACIELA CASTILLO CATARI</t>
        </is>
      </c>
      <c r="D900" s="7" t="n"/>
      <c r="E900" s="8" t="n"/>
      <c r="F900" s="9" t="n">
        <v>8723.1</v>
      </c>
      <c r="I900" s="10" t="inlineStr">
        <is>
          <t>EFECTIVO</t>
        </is>
      </c>
      <c r="J900" s="8" t="inlineStr">
        <is>
          <t>2597 JOSE MAIDANA EA - T05</t>
        </is>
      </c>
    </row>
    <row r="901">
      <c r="A901" s="11" t="inlineStr">
        <is>
          <t>SAP</t>
        </is>
      </c>
      <c r="B901" s="3" t="n"/>
      <c r="C901" s="3" t="n"/>
      <c r="D901" s="7" t="n"/>
      <c r="E901" s="8" t="n"/>
      <c r="F901" s="37">
        <f>SUM(F885:G900)</f>
        <v/>
      </c>
      <c r="H901" s="9" t="n"/>
      <c r="I901" s="10" t="n"/>
      <c r="J901" s="5" t="n"/>
    </row>
    <row r="902" ht="15.75" customHeight="1">
      <c r="A902" s="13" t="inlineStr">
        <is>
          <t>FECHA</t>
        </is>
      </c>
      <c r="B902" s="13" t="inlineStr">
        <is>
          <t>CIERRE DE CAJA</t>
        </is>
      </c>
      <c r="C902" s="13" t="inlineStr">
        <is>
          <t>IMPORTE</t>
        </is>
      </c>
      <c r="D902" s="22" t="n">
        <v>112729112</v>
      </c>
      <c r="E902" s="31" t="inlineStr">
        <is>
          <t>VER</t>
        </is>
      </c>
      <c r="H902" s="9" t="n"/>
      <c r="I902" s="10" t="n"/>
      <c r="J902" s="5" t="n"/>
    </row>
    <row r="903">
      <c r="A903" s="5" t="n"/>
      <c r="B903" s="6" t="n"/>
      <c r="C903" s="5" t="n"/>
      <c r="D903" s="7" t="n"/>
      <c r="E903" s="8" t="n"/>
      <c r="H903" s="9" t="n"/>
      <c r="I903" s="10" t="n"/>
      <c r="J903" s="5" t="n"/>
    </row>
    <row r="904">
      <c r="A904" s="5" t="n"/>
      <c r="B904" s="6" t="n"/>
      <c r="C904" s="5" t="n"/>
      <c r="D904" s="7" t="n"/>
      <c r="E904" s="8" t="n"/>
      <c r="H904" s="9" t="n"/>
      <c r="I904" s="10" t="n"/>
      <c r="J904" s="5" t="n"/>
    </row>
    <row r="905">
      <c r="A905" s="1" t="inlineStr">
        <is>
          <t>Cierre Caja</t>
        </is>
      </c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3" t="inlineStr">
        <is>
          <t>Del 04/02/2023</t>
        </is>
      </c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98" t="inlineStr">
        <is>
          <t>Cierre Caja</t>
        </is>
      </c>
      <c r="B907" s="98" t="inlineStr">
        <is>
          <t>Fecha</t>
        </is>
      </c>
      <c r="C907" s="98" t="inlineStr">
        <is>
          <t>Cajero</t>
        </is>
      </c>
      <c r="D907" s="98" t="inlineStr">
        <is>
          <t>Nro Voucher</t>
        </is>
      </c>
      <c r="E907" s="98" t="inlineStr">
        <is>
          <t>Nro Cuenta</t>
        </is>
      </c>
      <c r="F907" s="98" t="inlineStr">
        <is>
          <t>Tipo Ingreso</t>
        </is>
      </c>
      <c r="G907" s="99" t="n"/>
      <c r="H907" s="100" t="n"/>
      <c r="I907" s="98" t="inlineStr">
        <is>
          <t>TIPO DE INGRESO</t>
        </is>
      </c>
      <c r="J907" s="98" t="inlineStr">
        <is>
          <t>Cobrador</t>
        </is>
      </c>
    </row>
    <row r="908">
      <c r="A908" s="101" t="n"/>
      <c r="B908" s="101" t="n"/>
      <c r="C908" s="101" t="n"/>
      <c r="D908" s="101" t="n"/>
      <c r="E908" s="101" t="n"/>
      <c r="F908" s="4" t="inlineStr">
        <is>
          <t>EFECTIVO</t>
        </is>
      </c>
      <c r="G908" s="4" t="inlineStr">
        <is>
          <t>CHEQUE</t>
        </is>
      </c>
      <c r="H908" s="4" t="inlineStr">
        <is>
          <t>TRANSFERENCIA</t>
        </is>
      </c>
      <c r="I908" s="101" t="n"/>
      <c r="J908" s="101" t="n"/>
    </row>
    <row r="909">
      <c r="A909" s="5" t="inlineStr">
        <is>
          <t>CCAJ-EA10/50/2023</t>
        </is>
      </c>
      <c r="B909" s="6" t="n">
        <v>44961.6772147338</v>
      </c>
      <c r="C909" s="5" t="inlineStr">
        <is>
          <t>1431 GRACIELA CASTILLO CATARI</t>
        </is>
      </c>
      <c r="D909" s="15" t="n">
        <v>45153142880</v>
      </c>
      <c r="E909" s="8" t="inlineStr">
        <is>
          <t>BISA-100070022</t>
        </is>
      </c>
      <c r="H909" s="9" t="n">
        <v>3900</v>
      </c>
      <c r="I909" s="5" t="inlineStr">
        <is>
          <t>DEPÓSITO BANCARIO</t>
        </is>
      </c>
      <c r="J909" s="8" t="inlineStr">
        <is>
          <t>841 JAEL ARRATIA - EL ALTO</t>
        </is>
      </c>
      <c r="K909" t="inlineStr">
        <is>
          <t>112732246</t>
        </is>
      </c>
    </row>
    <row r="910">
      <c r="A910" s="5" t="inlineStr">
        <is>
          <t>CCAJ-EA10/50/2023</t>
        </is>
      </c>
      <c r="B910" s="6" t="n">
        <v>44961.6772147338</v>
      </c>
      <c r="C910" s="5" t="inlineStr">
        <is>
          <t>1431 GRACIELA CASTILLO CATARI</t>
        </is>
      </c>
      <c r="D910" s="15" t="n">
        <v>45143515228</v>
      </c>
      <c r="E910" s="8" t="inlineStr">
        <is>
          <t>BISA-100070022</t>
        </is>
      </c>
      <c r="H910" s="9" t="n">
        <v>834.02</v>
      </c>
      <c r="I910" s="5" t="inlineStr">
        <is>
          <t>DEPÓSITO BANCARIO</t>
        </is>
      </c>
      <c r="J910" s="8" t="inlineStr">
        <is>
          <t>841 JAEL ARRATIA - EL ALTO</t>
        </is>
      </c>
    </row>
    <row r="911">
      <c r="A911" s="5" t="inlineStr">
        <is>
          <t>CCAJ-EA10/50/2023</t>
        </is>
      </c>
      <c r="B911" s="6" t="n">
        <v>44961.6772147338</v>
      </c>
      <c r="C911" s="5" t="inlineStr">
        <is>
          <t>1431 GRACIELA CASTILLO CATARI</t>
        </is>
      </c>
      <c r="D911" s="15" t="n">
        <v>45143516313</v>
      </c>
      <c r="E911" s="8" t="inlineStr">
        <is>
          <t>BISA-100070022</t>
        </is>
      </c>
      <c r="H911" s="9" t="n">
        <v>150</v>
      </c>
      <c r="I911" s="5" t="inlineStr">
        <is>
          <t>DEPÓSITO BANCARIO</t>
        </is>
      </c>
      <c r="J911" s="5" t="inlineStr">
        <is>
          <t>4764 CARLOS ERIK CASTRO HURTADO</t>
        </is>
      </c>
    </row>
    <row r="912">
      <c r="A912" s="5" t="inlineStr">
        <is>
          <t>CCAJ-EA10/50/2023</t>
        </is>
      </c>
      <c r="B912" s="6" t="n">
        <v>44961.6772147338</v>
      </c>
      <c r="C912" s="5" t="inlineStr">
        <is>
          <t>1431 GRACIELA CASTILLO CATARI</t>
        </is>
      </c>
      <c r="D912" s="7" t="n">
        <v>416600</v>
      </c>
      <c r="E912" s="8" t="inlineStr">
        <is>
          <t>BISA-100070022</t>
        </is>
      </c>
      <c r="H912" s="9" t="n">
        <v>33804.2</v>
      </c>
      <c r="I912" s="5" t="inlineStr">
        <is>
          <t>DEPÓSITO BANCARIO</t>
        </is>
      </c>
      <c r="J912" s="5" t="inlineStr">
        <is>
          <t>4764 CARLOS ERIK CASTRO HURTADO</t>
        </is>
      </c>
    </row>
    <row r="913">
      <c r="A913" s="5" t="inlineStr">
        <is>
          <t>CCAJ-EA10/50/2023</t>
        </is>
      </c>
      <c r="B913" s="6" t="n">
        <v>44961.6772147338</v>
      </c>
      <c r="C913" s="5" t="inlineStr">
        <is>
          <t>1431 GRACIELA CASTILLO CATARI</t>
        </is>
      </c>
      <c r="D913" s="7" t="n">
        <v>416602</v>
      </c>
      <c r="E913" s="8" t="inlineStr">
        <is>
          <t>BISA-100070022</t>
        </is>
      </c>
      <c r="H913" s="9" t="n">
        <v>8486.1</v>
      </c>
      <c r="I913" s="5" t="inlineStr">
        <is>
          <t>DEPÓSITO BANCARIO</t>
        </is>
      </c>
      <c r="J913" s="5" t="inlineStr">
        <is>
          <t>1056 ALEX JESUS ZABALA TICONA</t>
        </is>
      </c>
    </row>
    <row r="914">
      <c r="A914" s="5" t="inlineStr">
        <is>
          <t>CCAJ-EA10/50/2023</t>
        </is>
      </c>
      <c r="B914" s="6" t="n">
        <v>44961.6772147338</v>
      </c>
      <c r="C914" s="5" t="inlineStr">
        <is>
          <t>1431 GRACIELA CASTILLO CATARI</t>
        </is>
      </c>
      <c r="D914" s="7" t="n">
        <v>416601</v>
      </c>
      <c r="E914" s="8" t="inlineStr">
        <is>
          <t>BISA-100070022</t>
        </is>
      </c>
      <c r="H914" s="9" t="n">
        <v>13491.9</v>
      </c>
      <c r="I914" s="5" t="inlineStr">
        <is>
          <t>DEPÓSITO BANCARIO</t>
        </is>
      </c>
      <c r="J914" s="5" t="inlineStr">
        <is>
          <t>3622 JULIO CESAR PORTILLO HUARACHI</t>
        </is>
      </c>
    </row>
    <row r="915">
      <c r="A915" s="5" t="inlineStr">
        <is>
          <t>CCAJ-EA10/50/2023</t>
        </is>
      </c>
      <c r="B915" s="6" t="n">
        <v>44961.6772147338</v>
      </c>
      <c r="C915" s="5" t="inlineStr">
        <is>
          <t>1431 GRACIELA CASTILLO CATARI</t>
        </is>
      </c>
      <c r="D915" s="7" t="n"/>
      <c r="E915" s="8" t="n"/>
      <c r="F915" s="9" t="n">
        <v>1</v>
      </c>
      <c r="I915" s="10" t="inlineStr">
        <is>
          <t>EFECTIVO</t>
        </is>
      </c>
      <c r="J915" s="5" t="inlineStr">
        <is>
          <t>3622 JULIO CESAR PORTILLO HUARACHI</t>
        </is>
      </c>
    </row>
    <row r="916">
      <c r="A916" s="11" t="inlineStr">
        <is>
          <t>SAP</t>
        </is>
      </c>
      <c r="B916" s="3" t="n"/>
      <c r="C916" s="3" t="n"/>
      <c r="D916" s="7" t="n"/>
      <c r="E916" s="8" t="n"/>
      <c r="H916" s="9" t="n"/>
      <c r="I916" s="10" t="n"/>
      <c r="J916" s="5" t="n"/>
    </row>
    <row r="917" ht="15.75" customHeight="1">
      <c r="A917" s="13" t="inlineStr">
        <is>
          <t>FECHA</t>
        </is>
      </c>
      <c r="B917" s="13" t="inlineStr">
        <is>
          <t>CIERRE DE CAJA</t>
        </is>
      </c>
      <c r="C917" s="13" t="inlineStr">
        <is>
          <t>IMPORTE</t>
        </is>
      </c>
      <c r="D917" s="22" t="n">
        <v>112729116</v>
      </c>
      <c r="E917" s="31" t="inlineStr">
        <is>
          <t>VER</t>
        </is>
      </c>
      <c r="H917" s="9" t="n"/>
      <c r="I917" s="10" t="n"/>
      <c r="J917" s="5" t="n"/>
    </row>
    <row r="920">
      <c r="A920" s="1" t="inlineStr">
        <is>
          <t>Cierre Caja</t>
        </is>
      </c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3" t="inlineStr">
        <is>
          <t>Del 06/02/2023</t>
        </is>
      </c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98" t="inlineStr">
        <is>
          <t>Cierre Caja</t>
        </is>
      </c>
      <c r="B922" s="98" t="inlineStr">
        <is>
          <t>Fecha</t>
        </is>
      </c>
      <c r="C922" s="98" t="inlineStr">
        <is>
          <t>Cajero</t>
        </is>
      </c>
      <c r="D922" s="98" t="inlineStr">
        <is>
          <t>Nro Voucher</t>
        </is>
      </c>
      <c r="E922" s="98" t="inlineStr">
        <is>
          <t>Nro Cuenta</t>
        </is>
      </c>
      <c r="F922" s="98" t="inlineStr">
        <is>
          <t>Tipo Ingreso</t>
        </is>
      </c>
      <c r="G922" s="99" t="n"/>
      <c r="H922" s="100" t="n"/>
      <c r="I922" s="98" t="inlineStr">
        <is>
          <t>TIPO DE INGRESO</t>
        </is>
      </c>
      <c r="J922" s="98" t="inlineStr">
        <is>
          <t>Cobrador</t>
        </is>
      </c>
    </row>
    <row r="923">
      <c r="A923" s="101" t="n"/>
      <c r="B923" s="101" t="n"/>
      <c r="C923" s="101" t="n"/>
      <c r="D923" s="101" t="n"/>
      <c r="E923" s="101" t="n"/>
      <c r="F923" s="4" t="inlineStr">
        <is>
          <t>EFECTIVO</t>
        </is>
      </c>
      <c r="G923" s="4" t="inlineStr">
        <is>
          <t>CHEQUE</t>
        </is>
      </c>
      <c r="H923" s="4" t="inlineStr">
        <is>
          <t>TRANSFERENCIA</t>
        </is>
      </c>
      <c r="I923" s="101" t="n"/>
      <c r="J923" s="101" t="n"/>
    </row>
    <row r="924">
      <c r="A924" s="5" t="inlineStr">
        <is>
          <t>CCAJ-EA10/51/202</t>
        </is>
      </c>
      <c r="B924" s="6" t="n">
        <v>44963.51544194444</v>
      </c>
      <c r="C924" s="5" t="inlineStr">
        <is>
          <t>1431 GRACIELA CASTILLO CATARI</t>
        </is>
      </c>
      <c r="D924" s="7" t="n"/>
      <c r="E924" s="8" t="n"/>
      <c r="G924" s="9" t="n">
        <v>3968.43</v>
      </c>
      <c r="I924" s="10" t="inlineStr">
        <is>
          <t>CHEQUE</t>
        </is>
      </c>
      <c r="J924" s="8" t="inlineStr">
        <is>
          <t>841 JAEL ARRATIA - EL ALTO</t>
        </is>
      </c>
    </row>
    <row r="925">
      <c r="A925" s="5" t="inlineStr">
        <is>
          <t>CCAJ-EA10/51/2023</t>
        </is>
      </c>
      <c r="B925" s="6" t="n">
        <v>44963.51544194444</v>
      </c>
      <c r="C925" s="5" t="inlineStr">
        <is>
          <t>1431 GRACIELA CASTILLO CATARI</t>
        </is>
      </c>
      <c r="D925" s="7" t="n">
        <v>37522020</v>
      </c>
      <c r="E925" s="5" t="inlineStr">
        <is>
          <t>BANCO UNION-10000020161539</t>
        </is>
      </c>
      <c r="H925" s="9" t="n">
        <v>4009.1</v>
      </c>
      <c r="I925" s="5" t="inlineStr">
        <is>
          <t>DEPÓSITO BANCARIO</t>
        </is>
      </c>
      <c r="J925" s="8" t="inlineStr">
        <is>
          <t>841 JAEL ARRATIA - EL ALTO</t>
        </is>
      </c>
    </row>
    <row r="926">
      <c r="A926" s="5" t="inlineStr">
        <is>
          <t>CCAJ-EA10/51/2023</t>
        </is>
      </c>
      <c r="B926" s="6" t="n">
        <v>44963.51544194444</v>
      </c>
      <c r="C926" s="5" t="inlineStr">
        <is>
          <t>1431 GRACIELA CASTILLO CATARI</t>
        </is>
      </c>
      <c r="D926" s="7" t="n"/>
      <c r="E926" s="8" t="n"/>
      <c r="F926" s="9" t="n">
        <v>12053.7</v>
      </c>
      <c r="I926" s="10" t="inlineStr">
        <is>
          <t>EFECTIVO</t>
        </is>
      </c>
      <c r="J926" s="8" t="inlineStr">
        <is>
          <t>191 ELIAS MENDOZA YUJRA</t>
        </is>
      </c>
    </row>
    <row r="927">
      <c r="A927" s="5" t="inlineStr">
        <is>
          <t>CCAJ-EA10/51/2023</t>
        </is>
      </c>
      <c r="B927" s="6" t="n">
        <v>44963.51544194444</v>
      </c>
      <c r="C927" s="5" t="inlineStr">
        <is>
          <t>1431 GRACIELA CASTILLO CATARI</t>
        </is>
      </c>
      <c r="D927" s="7" t="n"/>
      <c r="E927" s="8" t="n"/>
      <c r="F927" s="9" t="n">
        <v>23641.3</v>
      </c>
      <c r="I927" s="10" t="inlineStr">
        <is>
          <t>EFECTIVO</t>
        </is>
      </c>
      <c r="J927" s="5" t="inlineStr">
        <is>
          <t>375 VICTOR ERNESTO QUISPE TICONA</t>
        </is>
      </c>
    </row>
    <row r="928">
      <c r="A928" s="5" t="inlineStr">
        <is>
          <t>CCAJ-EA10/51/2023</t>
        </is>
      </c>
      <c r="B928" s="6" t="n">
        <v>44963.51544194444</v>
      </c>
      <c r="C928" s="5" t="inlineStr">
        <is>
          <t>1431 GRACIELA CASTILLO CATARI</t>
        </is>
      </c>
      <c r="D928" s="7" t="n"/>
      <c r="E928" s="8" t="n"/>
      <c r="F928" s="9" t="n">
        <v>12449.2</v>
      </c>
      <c r="I928" s="10" t="inlineStr">
        <is>
          <t>EFECTIVO</t>
        </is>
      </c>
      <c r="J928" s="8" t="inlineStr">
        <is>
          <t>480 WALTER AMARRO MAMANI</t>
        </is>
      </c>
    </row>
    <row r="929">
      <c r="A929" s="5" t="inlineStr">
        <is>
          <t>CCAJ-EA10/51/2023</t>
        </is>
      </c>
      <c r="B929" s="6" t="n">
        <v>44963.51544194444</v>
      </c>
      <c r="C929" s="5" t="inlineStr">
        <is>
          <t>1431 GRACIELA CASTILLO CATARI</t>
        </is>
      </c>
      <c r="D929" s="7" t="n"/>
      <c r="E929" s="8" t="n"/>
      <c r="F929" s="9" t="n">
        <v>6019.2</v>
      </c>
      <c r="I929" s="10" t="inlineStr">
        <is>
          <t>EFECTIVO</t>
        </is>
      </c>
      <c r="J929" s="8" t="inlineStr">
        <is>
          <t>596 VICENTE MENDOZA SIRPA</t>
        </is>
      </c>
    </row>
    <row r="930">
      <c r="A930" s="5" t="inlineStr">
        <is>
          <t>CCAJ-EA10/51/2023</t>
        </is>
      </c>
      <c r="B930" s="6" t="n">
        <v>44963.51544194444</v>
      </c>
      <c r="C930" s="5" t="inlineStr">
        <is>
          <t>1431 GRACIELA CASTILLO CATARI</t>
        </is>
      </c>
      <c r="D930" s="7" t="n"/>
      <c r="E930" s="8" t="n"/>
      <c r="F930" s="9" t="n">
        <v>7573.8</v>
      </c>
      <c r="I930" s="10" t="inlineStr">
        <is>
          <t>EFECTIVO</t>
        </is>
      </c>
      <c r="J930" s="5" t="inlineStr">
        <is>
          <t>716 JUAN CARLOS MAMANI ORTIZ</t>
        </is>
      </c>
    </row>
    <row r="931">
      <c r="A931" s="5" t="inlineStr">
        <is>
          <t>CCAJ-EA10/51/2023</t>
        </is>
      </c>
      <c r="B931" s="6" t="n">
        <v>44963.51544194444</v>
      </c>
      <c r="C931" s="5" t="inlineStr">
        <is>
          <t>1431 GRACIELA CASTILLO CATARI</t>
        </is>
      </c>
      <c r="D931" s="7" t="n"/>
      <c r="E931" s="8" t="n"/>
      <c r="F931" s="9" t="n">
        <v>10916.6</v>
      </c>
      <c r="I931" s="10" t="inlineStr">
        <is>
          <t>EFECTIVO</t>
        </is>
      </c>
      <c r="J931" s="8" t="inlineStr">
        <is>
          <t>980 RUBEN QUISPE CHURA</t>
        </is>
      </c>
    </row>
    <row r="932">
      <c r="A932" s="5" t="inlineStr">
        <is>
          <t>CCAJ-EA10/51/2023</t>
        </is>
      </c>
      <c r="B932" s="6" t="n">
        <v>44963.51544194444</v>
      </c>
      <c r="C932" s="5" t="inlineStr">
        <is>
          <t>1431 GRACIELA CASTILLO CATARI</t>
        </is>
      </c>
      <c r="D932" s="7" t="n"/>
      <c r="E932" s="8" t="n"/>
      <c r="F932" s="9" t="n">
        <v>36772.3</v>
      </c>
      <c r="I932" s="10" t="inlineStr">
        <is>
          <t>EFECTIVO</t>
        </is>
      </c>
      <c r="J932" s="8" t="inlineStr">
        <is>
          <t>2307 RAMIRO POMA QUISPE</t>
        </is>
      </c>
    </row>
    <row r="933">
      <c r="A933" s="5" t="inlineStr">
        <is>
          <t>CCAJ-EA10/51/2023</t>
        </is>
      </c>
      <c r="B933" s="6" t="n">
        <v>44963.51544194444</v>
      </c>
      <c r="C933" s="5" t="inlineStr">
        <is>
          <t>1431 GRACIELA CASTILLO CATARI</t>
        </is>
      </c>
      <c r="D933" s="7" t="n"/>
      <c r="E933" s="8" t="n"/>
      <c r="F933" s="9" t="n">
        <v>905.6</v>
      </c>
      <c r="I933" s="10" t="inlineStr">
        <is>
          <t>EFECTIVO</t>
        </is>
      </c>
      <c r="J933" s="5" t="inlineStr">
        <is>
          <t>3051 EFRAIN ARMANDO CHIPANA MARTINEZ</t>
        </is>
      </c>
    </row>
    <row r="934">
      <c r="A934" s="5" t="inlineStr">
        <is>
          <t>CCAJ-EA10/51/2023</t>
        </is>
      </c>
      <c r="B934" s="6" t="n">
        <v>44963.51544194444</v>
      </c>
      <c r="C934" s="5" t="inlineStr">
        <is>
          <t>1431 GRACIELA CASTILLO CATARI</t>
        </is>
      </c>
      <c r="D934" s="7" t="n"/>
      <c r="E934" s="8" t="n"/>
      <c r="F934" s="9" t="n">
        <v>14562</v>
      </c>
      <c r="I934" s="10" t="inlineStr">
        <is>
          <t>EFECTIVO</t>
        </is>
      </c>
      <c r="J934" s="8" t="inlineStr">
        <is>
          <t>2597 JOSE MAIDANA EA - T01</t>
        </is>
      </c>
    </row>
    <row r="935">
      <c r="A935" s="5" t="inlineStr">
        <is>
          <t>CCAJ-EA10/51/2023</t>
        </is>
      </c>
      <c r="B935" s="6" t="n">
        <v>44963.51544194444</v>
      </c>
      <c r="C935" s="5" t="inlineStr">
        <is>
          <t>1431 GRACIELA CASTILLO CATARI</t>
        </is>
      </c>
      <c r="D935" s="7" t="n"/>
      <c r="E935" s="8" t="n"/>
      <c r="F935" s="9" t="n">
        <v>59.6</v>
      </c>
      <c r="I935" s="10" t="inlineStr">
        <is>
          <t>EFECTIVO</t>
        </is>
      </c>
      <c r="J935" s="8" t="inlineStr">
        <is>
          <t>2597 JOSE MAIDANA EA - T03</t>
        </is>
      </c>
    </row>
    <row r="936">
      <c r="A936" s="5" t="inlineStr">
        <is>
          <t>CCAJ-EA10/51/2023</t>
        </is>
      </c>
      <c r="B936" s="6" t="n">
        <v>44963.51544194444</v>
      </c>
      <c r="C936" s="5" t="inlineStr">
        <is>
          <t>1431 GRACIELA CASTILLO CATARI</t>
        </is>
      </c>
      <c r="D936" s="7" t="n"/>
      <c r="E936" s="8" t="n"/>
      <c r="F936" s="9" t="n">
        <v>6359.4</v>
      </c>
      <c r="I936" s="10" t="inlineStr">
        <is>
          <t>EFECTIVO</t>
        </is>
      </c>
      <c r="J936" s="8" t="inlineStr">
        <is>
          <t>2597 JOSE MAIDANA EA - T04</t>
        </is>
      </c>
    </row>
    <row r="937">
      <c r="A937" s="5" t="inlineStr">
        <is>
          <t>CCAJ-EA10/51/2023</t>
        </is>
      </c>
      <c r="B937" s="6" t="n">
        <v>44963.51544194444</v>
      </c>
      <c r="C937" s="5" t="inlineStr">
        <is>
          <t>1431 GRACIELA CASTILLO CATARI</t>
        </is>
      </c>
      <c r="D937" s="7" t="n"/>
      <c r="E937" s="8" t="n"/>
      <c r="F937" s="9" t="n">
        <v>6572.8</v>
      </c>
      <c r="I937" s="10" t="inlineStr">
        <is>
          <t>EFECTIVO</t>
        </is>
      </c>
      <c r="J937" s="8" t="inlineStr">
        <is>
          <t>2597 JOSE MAIDANA EA - T05</t>
        </is>
      </c>
    </row>
    <row r="938">
      <c r="A938" s="11" t="inlineStr">
        <is>
          <t>SAP</t>
        </is>
      </c>
      <c r="B938" s="3" t="n"/>
      <c r="C938" s="3" t="n"/>
      <c r="D938" s="7" t="n"/>
      <c r="E938" s="8" t="n"/>
      <c r="F938" s="39">
        <f>SUM(F924:G937)</f>
        <v/>
      </c>
      <c r="H938" s="9" t="n"/>
      <c r="I938" s="10" t="n"/>
      <c r="J938" s="5" t="n"/>
    </row>
    <row r="939" ht="15.75" customHeight="1">
      <c r="A939" s="13" t="inlineStr">
        <is>
          <t>FECHA</t>
        </is>
      </c>
      <c r="B939" s="13" t="inlineStr">
        <is>
          <t>CIERRE DE CAJA</t>
        </is>
      </c>
      <c r="C939" s="13" t="inlineStr">
        <is>
          <t>IMPORTE</t>
        </is>
      </c>
      <c r="D939" s="22" t="n">
        <v>112729126</v>
      </c>
      <c r="E939" s="31" t="inlineStr">
        <is>
          <t>VER</t>
        </is>
      </c>
      <c r="H939" s="9" t="n"/>
      <c r="I939" s="10" t="n"/>
      <c r="J939" s="5" t="n"/>
    </row>
    <row r="940">
      <c r="A940" s="5" t="n"/>
      <c r="B940" s="6" t="n"/>
      <c r="C940" s="5" t="n"/>
      <c r="D940" s="7" t="n"/>
      <c r="E940" s="8" t="n"/>
      <c r="H940" s="9" t="n"/>
      <c r="I940" s="10" t="n"/>
      <c r="J940" s="5" t="n"/>
    </row>
    <row r="941">
      <c r="A941" s="5" t="n"/>
      <c r="B941" s="6" t="n"/>
      <c r="C941" s="5" t="n"/>
      <c r="D941" s="7" t="n"/>
      <c r="E941" s="8" t="n"/>
      <c r="H941" s="9" t="n"/>
      <c r="I941" s="10" t="n"/>
      <c r="J941" s="5" t="n"/>
    </row>
    <row r="942">
      <c r="A942" s="5" t="inlineStr">
        <is>
          <t>CCAJ-EA10/52/2023</t>
        </is>
      </c>
      <c r="B942" s="6" t="n">
        <v>44963.70971652778</v>
      </c>
      <c r="C942" s="5" t="inlineStr">
        <is>
          <t>1431 GRACIELA CASTILLO CATARI</t>
        </is>
      </c>
      <c r="D942" s="7" t="n">
        <v>582828</v>
      </c>
      <c r="E942" s="8" t="inlineStr">
        <is>
          <t>BISA-100072017</t>
        </is>
      </c>
      <c r="H942" s="9" t="n">
        <v>13224</v>
      </c>
      <c r="I942" s="5" t="inlineStr">
        <is>
          <t>DEPÓSITO BANCARIO</t>
        </is>
      </c>
      <c r="J942" s="5" t="inlineStr">
        <is>
          <t>1056 ALEX JESUS ZABALA TICONA</t>
        </is>
      </c>
    </row>
    <row r="943">
      <c r="A943" s="5" t="inlineStr">
        <is>
          <t>CCAJ-EA10/52/2023</t>
        </is>
      </c>
      <c r="B943" s="6" t="n">
        <v>44963.70971652778</v>
      </c>
      <c r="C943" s="5" t="inlineStr">
        <is>
          <t>1431 GRACIELA CASTILLO CATARI</t>
        </is>
      </c>
      <c r="D943" s="7" t="n">
        <v>192340</v>
      </c>
      <c r="E943" s="8" t="inlineStr">
        <is>
          <t>BISA-100070022</t>
        </is>
      </c>
      <c r="H943" s="9" t="n">
        <v>44360.5</v>
      </c>
      <c r="I943" s="5" t="inlineStr">
        <is>
          <t>DEPÓSITO BANCARIO</t>
        </is>
      </c>
      <c r="J943" s="5" t="inlineStr">
        <is>
          <t>3622 JULIO CESAR PORTILLO HUARACHI</t>
        </is>
      </c>
    </row>
    <row r="944">
      <c r="A944" s="5" t="inlineStr">
        <is>
          <t>CCAJ-EA10/52/2023</t>
        </is>
      </c>
      <c r="B944" s="6" t="n">
        <v>44963.70971652778</v>
      </c>
      <c r="C944" s="5" t="inlineStr">
        <is>
          <t>1431 GRACIELA CASTILLO CATARI</t>
        </is>
      </c>
      <c r="D944" s="15" t="n">
        <v>45163240787</v>
      </c>
      <c r="E944" s="8" t="inlineStr">
        <is>
          <t>BISA-100070022</t>
        </is>
      </c>
      <c r="H944" s="9" t="n">
        <v>14440.57</v>
      </c>
      <c r="I944" s="5" t="inlineStr">
        <is>
          <t>DEPÓSITO BANCARIO</t>
        </is>
      </c>
      <c r="J944" s="5" t="inlineStr">
        <is>
          <t>1056 ALEX JESUS ZABALA TICONA</t>
        </is>
      </c>
    </row>
    <row r="945">
      <c r="A945" s="5" t="inlineStr">
        <is>
          <t>CCAJ-EA10/52/2023</t>
        </is>
      </c>
      <c r="B945" s="6" t="n">
        <v>44963.70971652778</v>
      </c>
      <c r="C945" s="5" t="inlineStr">
        <is>
          <t>1431 GRACIELA CASTILLO CATARI</t>
        </is>
      </c>
      <c r="D945" s="15" t="n">
        <v>45153145865</v>
      </c>
      <c r="E945" s="8" t="inlineStr">
        <is>
          <t>BISA-100070022</t>
        </is>
      </c>
      <c r="H945" s="9" t="n">
        <v>206.39</v>
      </c>
      <c r="I945" s="5" t="inlineStr">
        <is>
          <t>DEPÓSITO BANCARIO</t>
        </is>
      </c>
      <c r="J945" s="5" t="inlineStr">
        <is>
          <t>4764 CARLOS ERIK CASTRO HURTADO</t>
        </is>
      </c>
    </row>
    <row r="946">
      <c r="A946" s="5" t="inlineStr">
        <is>
          <t>CCAJ-EA10/52/2023</t>
        </is>
      </c>
      <c r="B946" s="6" t="n">
        <v>44963.70971652778</v>
      </c>
      <c r="C946" s="5" t="inlineStr">
        <is>
          <t>1431 GRACIELA CASTILLO CATARI</t>
        </is>
      </c>
      <c r="D946" s="7" t="n">
        <v>3115698909</v>
      </c>
      <c r="E946" s="5" t="inlineStr">
        <is>
          <t>BANCO UNION-10000020161539</t>
        </is>
      </c>
      <c r="H946" s="9" t="n">
        <v>100</v>
      </c>
      <c r="I946" s="5" t="inlineStr">
        <is>
          <t>DEPÓSITO BANCARIO</t>
        </is>
      </c>
      <c r="J946" s="8" t="inlineStr">
        <is>
          <t>841 JAEL ARRATIA - EL ALTO</t>
        </is>
      </c>
    </row>
    <row r="947">
      <c r="A947" s="5" t="inlineStr">
        <is>
          <t>CCAJ-EA10/52/2023</t>
        </is>
      </c>
      <c r="B947" s="6" t="n">
        <v>44963.70971652778</v>
      </c>
      <c r="C947" s="5" t="inlineStr">
        <is>
          <t>1431 GRACIELA CASTILLO CATARI</t>
        </is>
      </c>
      <c r="D947" s="7" t="n">
        <v>442639</v>
      </c>
      <c r="E947" s="8" t="inlineStr">
        <is>
          <t>BISA-100070022</t>
        </is>
      </c>
      <c r="H947" s="9" t="n">
        <v>37998.2</v>
      </c>
      <c r="I947" s="5" t="inlineStr">
        <is>
          <t>DEPÓSITO BANCARIO</t>
        </is>
      </c>
      <c r="J947" s="5" t="inlineStr">
        <is>
          <t>4764 CARLOS ERIK CASTRO HURTADO</t>
        </is>
      </c>
    </row>
    <row r="948">
      <c r="A948" s="5" t="inlineStr">
        <is>
          <t>CCAJ-EA10/52/2023</t>
        </is>
      </c>
      <c r="B948" s="6" t="n">
        <v>44963.70971652778</v>
      </c>
      <c r="C948" s="5" t="inlineStr">
        <is>
          <t>1431 GRACIELA CASTILLO CATARI</t>
        </is>
      </c>
      <c r="D948" s="7" t="n">
        <v>3117657306</v>
      </c>
      <c r="E948" s="5" t="inlineStr">
        <is>
          <t>BANCO UNION-10000020161539</t>
        </is>
      </c>
      <c r="H948" s="9" t="n">
        <v>4121</v>
      </c>
      <c r="I948" s="5" t="inlineStr">
        <is>
          <t>DEPÓSITO BANCARIO</t>
        </is>
      </c>
      <c r="J948" s="8" t="inlineStr">
        <is>
          <t>841 JAEL ARRATIA - EL ALTO</t>
        </is>
      </c>
    </row>
    <row r="949">
      <c r="A949" s="5" t="inlineStr">
        <is>
          <t>CCAJ-EA10/52/2023</t>
        </is>
      </c>
      <c r="B949" s="6" t="n">
        <v>44963.70971652778</v>
      </c>
      <c r="C949" s="5" t="inlineStr">
        <is>
          <t>1431 GRACIELA CASTILLO CATARI</t>
        </is>
      </c>
      <c r="D949" s="7" t="n">
        <v>582826</v>
      </c>
      <c r="E949" s="8" t="inlineStr">
        <is>
          <t>BISA-100070022</t>
        </is>
      </c>
      <c r="H949" s="9" t="n">
        <v>29931.3</v>
      </c>
      <c r="I949" s="5" t="inlineStr">
        <is>
          <t>DEPÓSITO BANCARIO</t>
        </is>
      </c>
      <c r="J949" s="5" t="inlineStr">
        <is>
          <t>1056 ALEX JESUS ZABALA TICONA</t>
        </is>
      </c>
    </row>
    <row r="950">
      <c r="A950" s="5" t="inlineStr">
        <is>
          <t>CCAJ-EA10/52/2023</t>
        </is>
      </c>
      <c r="B950" s="6" t="n">
        <v>44963.70971652778</v>
      </c>
      <c r="C950" s="5" t="inlineStr">
        <is>
          <t>1431 GRACIELA CASTILLO CATARI</t>
        </is>
      </c>
      <c r="D950" s="7" t="n"/>
      <c r="E950" s="8" t="n"/>
      <c r="F950" s="9" t="n">
        <v>2832.5</v>
      </c>
      <c r="I950" s="10" t="inlineStr">
        <is>
          <t>EFECTIVO</t>
        </is>
      </c>
      <c r="J950" s="8" t="inlineStr">
        <is>
          <t>480 WALTER AMARRO MAMANI</t>
        </is>
      </c>
    </row>
    <row r="951">
      <c r="A951" s="5" t="inlineStr">
        <is>
          <t>CCAJ-EA10/52/2023</t>
        </is>
      </c>
      <c r="B951" s="6" t="n">
        <v>44963.70971652778</v>
      </c>
      <c r="C951" s="5" t="inlineStr">
        <is>
          <t>1431 GRACIELA CASTILLO CATARI</t>
        </is>
      </c>
      <c r="D951" s="7" t="n"/>
      <c r="E951" s="8" t="n"/>
      <c r="F951" s="9" t="n">
        <v>7893.6</v>
      </c>
      <c r="I951" s="10" t="inlineStr">
        <is>
          <t>EFECTIVO</t>
        </is>
      </c>
      <c r="J951" s="8" t="inlineStr">
        <is>
          <t>2597 JOSE MAIDANA EA - T01</t>
        </is>
      </c>
    </row>
    <row r="952">
      <c r="A952" s="5" t="inlineStr">
        <is>
          <t>CCAJ-EA10/52/2023</t>
        </is>
      </c>
      <c r="B952" s="6" t="n">
        <v>44963.70971652778</v>
      </c>
      <c r="C952" s="5" t="inlineStr">
        <is>
          <t>1431 GRACIELA CASTILLO CATARI</t>
        </is>
      </c>
      <c r="D952" s="7" t="n"/>
      <c r="E952" s="8" t="n"/>
      <c r="F952" s="9" t="n">
        <v>1151.2</v>
      </c>
      <c r="I952" s="10" t="inlineStr">
        <is>
          <t>EFECTIVO</t>
        </is>
      </c>
      <c r="J952" s="8" t="inlineStr">
        <is>
          <t>2597 JOSE MAIDANA EA - T02</t>
        </is>
      </c>
    </row>
    <row r="953">
      <c r="A953" s="11" t="inlineStr">
        <is>
          <t>SAP</t>
        </is>
      </c>
      <c r="B953" s="3" t="n"/>
      <c r="C953" s="3" t="n"/>
      <c r="D953" s="7" t="n"/>
      <c r="E953" s="8" t="n"/>
      <c r="F953" s="12">
        <f>SUM(F942:G952)</f>
        <v/>
      </c>
      <c r="H953" s="9" t="n"/>
      <c r="I953" s="10" t="n"/>
      <c r="J953" s="5" t="n"/>
    </row>
    <row r="954">
      <c r="A954" s="13" t="inlineStr">
        <is>
          <t>FECHA</t>
        </is>
      </c>
      <c r="B954" s="13" t="inlineStr">
        <is>
          <t>CIERRE DE CAJA</t>
        </is>
      </c>
      <c r="C954" s="13" t="inlineStr">
        <is>
          <t>IMPORTE</t>
        </is>
      </c>
      <c r="D954" s="7" t="n"/>
      <c r="E954" s="8" t="n"/>
      <c r="H954" s="9" t="n"/>
      <c r="I954" s="10" t="n"/>
      <c r="J954" s="5" t="n"/>
    </row>
  </sheetData>
  <mergeCells count="256">
    <mergeCell ref="I907:I908"/>
    <mergeCell ref="J907:J908"/>
    <mergeCell ref="A907:A908"/>
    <mergeCell ref="B907:B908"/>
    <mergeCell ref="C907:C908"/>
    <mergeCell ref="D907:D908"/>
    <mergeCell ref="E907:E908"/>
    <mergeCell ref="F907:H907"/>
    <mergeCell ref="I871:I872"/>
    <mergeCell ref="J871:J872"/>
    <mergeCell ref="A871:A872"/>
    <mergeCell ref="B871:B872"/>
    <mergeCell ref="C871:C872"/>
    <mergeCell ref="D871:D872"/>
    <mergeCell ref="E871:E872"/>
    <mergeCell ref="F871:H871"/>
    <mergeCell ref="C839:C840"/>
    <mergeCell ref="D839:D840"/>
    <mergeCell ref="E839:E840"/>
    <mergeCell ref="F839:H839"/>
    <mergeCell ref="I839:I840"/>
    <mergeCell ref="J839:J840"/>
    <mergeCell ref="A839:A840"/>
    <mergeCell ref="B839:B840"/>
    <mergeCell ref="A745:A746"/>
    <mergeCell ref="B745:B746"/>
    <mergeCell ref="C745:C746"/>
    <mergeCell ref="D745:D746"/>
    <mergeCell ref="E745:E746"/>
    <mergeCell ref="F745:H745"/>
    <mergeCell ref="I745:I746"/>
    <mergeCell ref="J745:J746"/>
    <mergeCell ref="I675:I676"/>
    <mergeCell ref="J675:J676"/>
    <mergeCell ref="A718:A719"/>
    <mergeCell ref="B718:B719"/>
    <mergeCell ref="C718:C719"/>
    <mergeCell ref="D718:D719"/>
    <mergeCell ref="E718:E719"/>
    <mergeCell ref="F718:H718"/>
    <mergeCell ref="I718:I719"/>
    <mergeCell ref="J718:J719"/>
    <mergeCell ref="A675:A676"/>
    <mergeCell ref="B675:B676"/>
    <mergeCell ref="C675:C676"/>
    <mergeCell ref="D675:D676"/>
    <mergeCell ref="E675:E676"/>
    <mergeCell ref="F675:H675"/>
    <mergeCell ref="A567:A568"/>
    <mergeCell ref="B567:B568"/>
    <mergeCell ref="C567:C568"/>
    <mergeCell ref="D567:D568"/>
    <mergeCell ref="E567:E568"/>
    <mergeCell ref="F567:H567"/>
    <mergeCell ref="I567:I568"/>
    <mergeCell ref="J567:J568"/>
    <mergeCell ref="A608:A609"/>
    <mergeCell ref="B608:B609"/>
    <mergeCell ref="C608:C609"/>
    <mergeCell ref="D608:D609"/>
    <mergeCell ref="E608:E609"/>
    <mergeCell ref="F608:H608"/>
    <mergeCell ref="I608:I609"/>
    <mergeCell ref="J608:J609"/>
    <mergeCell ref="A576:A577"/>
    <mergeCell ref="B576:B577"/>
    <mergeCell ref="C576:C577"/>
    <mergeCell ref="D576:D577"/>
    <mergeCell ref="E576:E577"/>
    <mergeCell ref="F576:H576"/>
    <mergeCell ref="I576:I577"/>
    <mergeCell ref="J576:J577"/>
    <mergeCell ref="I501:I502"/>
    <mergeCell ref="J501:J502"/>
    <mergeCell ref="A541:A542"/>
    <mergeCell ref="B541:B542"/>
    <mergeCell ref="C541:C542"/>
    <mergeCell ref="D541:D542"/>
    <mergeCell ref="E541:E542"/>
    <mergeCell ref="F541:H541"/>
    <mergeCell ref="I541:I542"/>
    <mergeCell ref="J541:J542"/>
    <mergeCell ref="A501:A502"/>
    <mergeCell ref="B501:B502"/>
    <mergeCell ref="C501:C502"/>
    <mergeCell ref="D501:D502"/>
    <mergeCell ref="E501:E502"/>
    <mergeCell ref="F501:H501"/>
    <mergeCell ref="F251:H251"/>
    <mergeCell ref="I251:I252"/>
    <mergeCell ref="J251:J252"/>
    <mergeCell ref="A251:A252"/>
    <mergeCell ref="B251:B252"/>
    <mergeCell ref="C251:C252"/>
    <mergeCell ref="D251:D252"/>
    <mergeCell ref="E251:E252"/>
    <mergeCell ref="A374:A375"/>
    <mergeCell ref="B374:B375"/>
    <mergeCell ref="C374:C375"/>
    <mergeCell ref="D374:D375"/>
    <mergeCell ref="E374:E375"/>
    <mergeCell ref="F374:H374"/>
    <mergeCell ref="I374:I375"/>
    <mergeCell ref="J374:J375"/>
    <mergeCell ref="F285:H285"/>
    <mergeCell ref="I285:I286"/>
    <mergeCell ref="J285:J286"/>
    <mergeCell ref="A285:A286"/>
    <mergeCell ref="B285:B286"/>
    <mergeCell ref="C285:C286"/>
    <mergeCell ref="D285:D286"/>
    <mergeCell ref="E285:E286"/>
    <mergeCell ref="I3:I4"/>
    <mergeCell ref="J3:J4"/>
    <mergeCell ref="A43:A44"/>
    <mergeCell ref="B43:B44"/>
    <mergeCell ref="C43:C44"/>
    <mergeCell ref="D43:D44"/>
    <mergeCell ref="E43:E44"/>
    <mergeCell ref="F43:H43"/>
    <mergeCell ref="I43:I44"/>
    <mergeCell ref="J43:J44"/>
    <mergeCell ref="A3:A4"/>
    <mergeCell ref="B3:B4"/>
    <mergeCell ref="C3:C4"/>
    <mergeCell ref="D3:D4"/>
    <mergeCell ref="E3:E4"/>
    <mergeCell ref="F3:H3"/>
    <mergeCell ref="F100:H100"/>
    <mergeCell ref="I100:I101"/>
    <mergeCell ref="J100:J101"/>
    <mergeCell ref="A100:A101"/>
    <mergeCell ref="B100:B101"/>
    <mergeCell ref="C100:C101"/>
    <mergeCell ref="D100:D101"/>
    <mergeCell ref="E100:E101"/>
    <mergeCell ref="I34:I35"/>
    <mergeCell ref="J34:J35"/>
    <mergeCell ref="A34:A35"/>
    <mergeCell ref="B34:B35"/>
    <mergeCell ref="C34:C35"/>
    <mergeCell ref="D34:D35"/>
    <mergeCell ref="E34:E35"/>
    <mergeCell ref="F34:H34"/>
    <mergeCell ref="F70:H70"/>
    <mergeCell ref="I70:I71"/>
    <mergeCell ref="J70:J71"/>
    <mergeCell ref="A70:A71"/>
    <mergeCell ref="B70:B71"/>
    <mergeCell ref="C70:C71"/>
    <mergeCell ref="D70:D71"/>
    <mergeCell ref="E70:E71"/>
    <mergeCell ref="F161:H161"/>
    <mergeCell ref="I161:I162"/>
    <mergeCell ref="J161:J162"/>
    <mergeCell ref="A161:A162"/>
    <mergeCell ref="B161:B162"/>
    <mergeCell ref="C161:C162"/>
    <mergeCell ref="D161:D162"/>
    <mergeCell ref="E161:E162"/>
    <mergeCell ref="E128:E129"/>
    <mergeCell ref="F128:H128"/>
    <mergeCell ref="I128:I129"/>
    <mergeCell ref="J128:J129"/>
    <mergeCell ref="A128:A129"/>
    <mergeCell ref="B128:B129"/>
    <mergeCell ref="C128:C129"/>
    <mergeCell ref="D128:D129"/>
    <mergeCell ref="I315:I316"/>
    <mergeCell ref="J315:J316"/>
    <mergeCell ref="A315:A316"/>
    <mergeCell ref="B315:B316"/>
    <mergeCell ref="C315:C316"/>
    <mergeCell ref="D315:D316"/>
    <mergeCell ref="E315:E316"/>
    <mergeCell ref="F315:H315"/>
    <mergeCell ref="F186:H186"/>
    <mergeCell ref="I186:I187"/>
    <mergeCell ref="J186:J187"/>
    <mergeCell ref="A186:A187"/>
    <mergeCell ref="B186:B187"/>
    <mergeCell ref="C186:C187"/>
    <mergeCell ref="D186:D187"/>
    <mergeCell ref="E186:E187"/>
    <mergeCell ref="I216:I217"/>
    <mergeCell ref="J216:J217"/>
    <mergeCell ref="B216:B217"/>
    <mergeCell ref="D216:D217"/>
    <mergeCell ref="A216:A217"/>
    <mergeCell ref="C216:C217"/>
    <mergeCell ref="E216:E217"/>
    <mergeCell ref="F216:H216"/>
    <mergeCell ref="A434:A435"/>
    <mergeCell ref="B434:B435"/>
    <mergeCell ref="C434:C435"/>
    <mergeCell ref="D434:D435"/>
    <mergeCell ref="E434:E435"/>
    <mergeCell ref="F434:H434"/>
    <mergeCell ref="I434:I435"/>
    <mergeCell ref="J434:J435"/>
    <mergeCell ref="F347:H347"/>
    <mergeCell ref="I347:I348"/>
    <mergeCell ref="J347:J348"/>
    <mergeCell ref="A347:A348"/>
    <mergeCell ref="B347:B348"/>
    <mergeCell ref="C347:C348"/>
    <mergeCell ref="D347:D348"/>
    <mergeCell ref="E347:E348"/>
    <mergeCell ref="A779:A780"/>
    <mergeCell ref="B779:B780"/>
    <mergeCell ref="C779:C780"/>
    <mergeCell ref="D779:D780"/>
    <mergeCell ref="E779:E780"/>
    <mergeCell ref="F779:H779"/>
    <mergeCell ref="I779:I780"/>
    <mergeCell ref="J779:J780"/>
    <mergeCell ref="A409:A410"/>
    <mergeCell ref="B409:B410"/>
    <mergeCell ref="C409:C410"/>
    <mergeCell ref="D409:D410"/>
    <mergeCell ref="E409:E410"/>
    <mergeCell ref="F409:H409"/>
    <mergeCell ref="I409:I410"/>
    <mergeCell ref="J409:J410"/>
    <mergeCell ref="A466:A467"/>
    <mergeCell ref="B466:B467"/>
    <mergeCell ref="C466:C467"/>
    <mergeCell ref="D466:D467"/>
    <mergeCell ref="E466:E467"/>
    <mergeCell ref="F466:H466"/>
    <mergeCell ref="I466:I467"/>
    <mergeCell ref="J466:J467"/>
    <mergeCell ref="A922:A923"/>
    <mergeCell ref="B922:B923"/>
    <mergeCell ref="C922:C923"/>
    <mergeCell ref="D922:D923"/>
    <mergeCell ref="E922:E923"/>
    <mergeCell ref="F922:H922"/>
    <mergeCell ref="I922:I923"/>
    <mergeCell ref="J922:J923"/>
    <mergeCell ref="A640:A641"/>
    <mergeCell ref="B640:B641"/>
    <mergeCell ref="C640:C641"/>
    <mergeCell ref="D640:D641"/>
    <mergeCell ref="E640:E641"/>
    <mergeCell ref="F640:H640"/>
    <mergeCell ref="I640:I641"/>
    <mergeCell ref="J640:J641"/>
    <mergeCell ref="A825:A826"/>
    <mergeCell ref="B825:B826"/>
    <mergeCell ref="C825:C826"/>
    <mergeCell ref="D825:D826"/>
    <mergeCell ref="E825:E826"/>
    <mergeCell ref="F825:H825"/>
    <mergeCell ref="I825:I826"/>
    <mergeCell ref="J825:J826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24"/>
  <sheetViews>
    <sheetView topLeftCell="A307" workbookViewId="0">
      <selection activeCell="E312" sqref="E312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CCAJ-EA58/301/22</t>
        </is>
      </c>
      <c r="B5" s="6" t="n">
        <v>44926.67421221065</v>
      </c>
      <c r="C5" s="5" t="inlineStr">
        <is>
          <t>261 ALICIA VIRGINIA QUISBERT MAMANI</t>
        </is>
      </c>
      <c r="D5" s="7" t="n"/>
      <c r="E5" s="8" t="n"/>
      <c r="F5" s="9" t="n">
        <v>3110.69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CCAJ-EA58/301/22</t>
        </is>
      </c>
      <c r="B6" s="6" t="n">
        <v>44926.67421221065</v>
      </c>
      <c r="C6" s="5" t="inlineStr">
        <is>
          <t>261 ALICIA VIRGINIA QUISBERT MAMANI</t>
        </is>
      </c>
      <c r="D6" s="7" t="n"/>
      <c r="E6" s="8" t="n"/>
      <c r="H6" s="9" t="n">
        <v>134.23</v>
      </c>
      <c r="I6" s="5" t="inlineStr">
        <is>
          <t>TARJETA DE DÉBITO/CRÉDITO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112517527</v>
      </c>
      <c r="E8" s="14" t="n">
        <v>112517725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8" t="inlineStr">
        <is>
          <t>Cierre Caja</t>
        </is>
      </c>
      <c r="B13" s="98" t="inlineStr">
        <is>
          <t>Fecha</t>
        </is>
      </c>
      <c r="C13" s="98" t="inlineStr">
        <is>
          <t>Cajero</t>
        </is>
      </c>
      <c r="D13" s="98" t="inlineStr">
        <is>
          <t>Nro Voucher</t>
        </is>
      </c>
      <c r="E13" s="98" t="inlineStr">
        <is>
          <t>Nro Cuenta</t>
        </is>
      </c>
      <c r="F13" s="98" t="inlineStr">
        <is>
          <t>Tipo Ingreso</t>
        </is>
      </c>
      <c r="G13" s="99" t="n"/>
      <c r="H13" s="100" t="n"/>
      <c r="I13" s="98" t="inlineStr">
        <is>
          <t>TIPO DE INGRESO</t>
        </is>
      </c>
      <c r="J13" s="98" t="inlineStr">
        <is>
          <t>Cobrador</t>
        </is>
      </c>
    </row>
    <row r="14">
      <c r="A14" s="101" t="n"/>
      <c r="B14" s="101" t="n"/>
      <c r="C14" s="101" t="n"/>
      <c r="D14" s="101" t="n"/>
      <c r="E14" s="101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101" t="n"/>
      <c r="J14" s="101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5" t="inlineStr">
        <is>
          <t>CCAJ-EA58/1/23</t>
        </is>
      </c>
      <c r="B24" s="6" t="n">
        <v>44929.7977740162</v>
      </c>
      <c r="C24" s="5" t="inlineStr">
        <is>
          <t>261 ALICIA VIRGINIA QUISBERT MAMANI</t>
        </is>
      </c>
      <c r="D24" s="7" t="n"/>
      <c r="E24" s="8" t="n"/>
      <c r="F24" s="9" t="n">
        <v>2176.47</v>
      </c>
      <c r="I24" s="10" t="inlineStr">
        <is>
          <t>EFECTIVO</t>
        </is>
      </c>
      <c r="J24" s="5" t="inlineStr">
        <is>
          <t>261 ALICIA VIRGINIA QUISBERT MAMANI</t>
        </is>
      </c>
    </row>
    <row r="25">
      <c r="A25" s="5" t="inlineStr">
        <is>
          <t>CCAJ-EA58/1/23</t>
        </is>
      </c>
      <c r="B25" s="6" t="n">
        <v>44929.7977740162</v>
      </c>
      <c r="C25" s="5" t="inlineStr">
        <is>
          <t>261 ALICIA VIRGINIA QUISBERT MAMANI</t>
        </is>
      </c>
      <c r="D25" s="7" t="n"/>
      <c r="E25" s="8" t="n"/>
      <c r="H25" s="9" t="n">
        <v>533.8</v>
      </c>
      <c r="I25" s="5" t="inlineStr">
        <is>
          <t>TARJETA DE DÉBITO/CRÉDITO</t>
        </is>
      </c>
      <c r="J25" s="5" t="inlineStr">
        <is>
          <t>261 ALICIA VIRGINIA QUISBERT MAMANI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H26" s="9" t="n"/>
      <c r="I26" s="10" t="n"/>
      <c r="J26" s="8" t="n"/>
    </row>
    <row r="27" ht="15.75" customHeight="1">
      <c r="A27" s="13" t="inlineStr">
        <is>
          <t>FECHA</t>
        </is>
      </c>
      <c r="B27" s="13" t="inlineStr">
        <is>
          <t>CIERRE DE CAJA</t>
        </is>
      </c>
      <c r="C27" s="13" t="inlineStr">
        <is>
          <t>IMPORTE</t>
        </is>
      </c>
      <c r="D27" s="28" t="n">
        <v>112518930</v>
      </c>
      <c r="E27" s="14" t="n">
        <v>112519126</v>
      </c>
      <c r="H27" s="9" t="n"/>
      <c r="I27" s="10" t="n"/>
      <c r="J27" s="8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04/01/2022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98" t="inlineStr">
        <is>
          <t>Cierre Caja</t>
        </is>
      </c>
      <c r="B32" s="98" t="inlineStr">
        <is>
          <t>Fecha</t>
        </is>
      </c>
      <c r="C32" s="98" t="inlineStr">
        <is>
          <t>Cajero</t>
        </is>
      </c>
      <c r="D32" s="98" t="inlineStr">
        <is>
          <t>Nro Voucher</t>
        </is>
      </c>
      <c r="E32" s="98" t="inlineStr">
        <is>
          <t>Nro Cuenta</t>
        </is>
      </c>
      <c r="F32" s="98" t="inlineStr">
        <is>
          <t>Tipo Ingreso</t>
        </is>
      </c>
      <c r="G32" s="99" t="n"/>
      <c r="H32" s="100" t="n"/>
      <c r="I32" s="98" t="inlineStr">
        <is>
          <t>TIPO DE INGRESO</t>
        </is>
      </c>
      <c r="J32" s="98" t="inlineStr">
        <is>
          <t>Cobrador</t>
        </is>
      </c>
    </row>
    <row r="33">
      <c r="A33" s="101" t="n"/>
      <c r="B33" s="101" t="n"/>
      <c r="C33" s="101" t="n"/>
      <c r="D33" s="101" t="n"/>
      <c r="E33" s="101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101" t="n"/>
      <c r="J33" s="101" t="n"/>
    </row>
    <row r="34">
      <c r="A34" s="5" t="inlineStr">
        <is>
          <t>CCAJ-EA58/2/23</t>
        </is>
      </c>
      <c r="B34" s="6" t="n">
        <v>44930.79607017361</v>
      </c>
      <c r="C34" s="5" t="inlineStr">
        <is>
          <t>261 ALICIA VIRGINIA QUISBERT MAMANI</t>
        </is>
      </c>
      <c r="D34" s="7" t="n"/>
      <c r="E34" s="8" t="n"/>
      <c r="F34" s="9" t="n">
        <v>2620.63</v>
      </c>
      <c r="I34" s="10" t="inlineStr">
        <is>
          <t>EFECTIVO</t>
        </is>
      </c>
      <c r="J34" s="5" t="inlineStr">
        <is>
          <t>261 ALICIA VIRGINIA QUISBERT MAMANI</t>
        </is>
      </c>
    </row>
    <row r="35">
      <c r="A35" s="5" t="inlineStr">
        <is>
          <t>CCAJ-EA58/2/23</t>
        </is>
      </c>
      <c r="B35" s="6" t="n">
        <v>44930.79607017361</v>
      </c>
      <c r="C35" s="5" t="inlineStr">
        <is>
          <t>261 ALICIA VIRGINIA QUISBERT MAMANI</t>
        </is>
      </c>
      <c r="D35" s="7" t="n"/>
      <c r="E35" s="8" t="n"/>
      <c r="H35" s="9" t="n">
        <v>122.41</v>
      </c>
      <c r="I35" s="5" t="inlineStr">
        <is>
          <t>TARJETA DE DÉBITO/CRÉDITO</t>
        </is>
      </c>
      <c r="J35" s="5" t="inlineStr">
        <is>
          <t>261 ALICIA VIRGINIA QUISBERT MAMANI</t>
        </is>
      </c>
    </row>
    <row r="36">
      <c r="A36" s="11" t="inlineStr">
        <is>
          <t>SAP</t>
        </is>
      </c>
      <c r="B36" s="3" t="n"/>
      <c r="C36" s="3" t="n"/>
      <c r="D36" s="7" t="n"/>
      <c r="E36" s="8" t="n"/>
      <c r="H36" s="9" t="n"/>
      <c r="I36" s="10" t="n"/>
      <c r="J36" s="8" t="n"/>
    </row>
    <row r="37" ht="15.75" customHeight="1">
      <c r="A37" s="13" t="inlineStr">
        <is>
          <t>FECHA</t>
        </is>
      </c>
      <c r="B37" s="13" t="inlineStr">
        <is>
          <t>CIERRE DE CAJA</t>
        </is>
      </c>
      <c r="C37" s="13" t="inlineStr">
        <is>
          <t>IMPORTE</t>
        </is>
      </c>
      <c r="D37" s="28" t="n">
        <v>112521184</v>
      </c>
      <c r="E37" s="14" t="n">
        <v>112521345</v>
      </c>
      <c r="H37" s="9" t="n"/>
      <c r="I37" s="10" t="n"/>
      <c r="J37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05/01/2022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98" t="inlineStr">
        <is>
          <t>Cierre Caja</t>
        </is>
      </c>
      <c r="B42" s="98" t="inlineStr">
        <is>
          <t>Fecha</t>
        </is>
      </c>
      <c r="C42" s="98" t="inlineStr">
        <is>
          <t>Cajero</t>
        </is>
      </c>
      <c r="D42" s="98" t="inlineStr">
        <is>
          <t>Nro Voucher</t>
        </is>
      </c>
      <c r="E42" s="98" t="inlineStr">
        <is>
          <t>Nro Cuenta</t>
        </is>
      </c>
      <c r="F42" s="98" t="inlineStr">
        <is>
          <t>Tipo Ingreso</t>
        </is>
      </c>
      <c r="G42" s="99" t="n"/>
      <c r="H42" s="100" t="n"/>
      <c r="I42" s="98" t="inlineStr">
        <is>
          <t>TIPO DE INGRESO</t>
        </is>
      </c>
      <c r="J42" s="98" t="inlineStr">
        <is>
          <t>Cobrador</t>
        </is>
      </c>
    </row>
    <row r="43">
      <c r="A43" s="101" t="n"/>
      <c r="B43" s="101" t="n"/>
      <c r="C43" s="101" t="n"/>
      <c r="D43" s="101" t="n"/>
      <c r="E43" s="101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101" t="n"/>
      <c r="J43" s="101" t="n"/>
    </row>
    <row r="44">
      <c r="A44" s="5" t="inlineStr">
        <is>
          <t>CCAJ-EA58/3/23</t>
        </is>
      </c>
      <c r="B44" s="6" t="n">
        <v>44931.80768025463</v>
      </c>
      <c r="C44" s="5" t="inlineStr">
        <is>
          <t>261 ALICIA VIRGINIA QUISBERT MAMANI</t>
        </is>
      </c>
      <c r="D44" s="7" t="n"/>
      <c r="E44" s="8" t="n"/>
      <c r="F44" s="9" t="n">
        <v>3800.41</v>
      </c>
      <c r="I44" s="10" t="inlineStr">
        <is>
          <t>EFECTIVO</t>
        </is>
      </c>
      <c r="J44" s="5" t="inlineStr">
        <is>
          <t>261 ALICIA VIRGINIA QUISBERT MAMANI</t>
        </is>
      </c>
    </row>
    <row r="45">
      <c r="A45" s="5" t="inlineStr">
        <is>
          <t>CCAJ-EA58/3/23</t>
        </is>
      </c>
      <c r="B45" s="6" t="n">
        <v>44931.80768025463</v>
      </c>
      <c r="C45" s="5" t="inlineStr">
        <is>
          <t>261 ALICIA VIRGINIA QUISBERT MAMANI</t>
        </is>
      </c>
      <c r="D45" s="7" t="n"/>
      <c r="E45" s="8" t="n"/>
      <c r="H45" s="9" t="n">
        <v>104.9</v>
      </c>
      <c r="I45" s="5" t="inlineStr">
        <is>
          <t>TARJETA DE DÉBITO/CRÉDITO</t>
        </is>
      </c>
      <c r="J45" s="5" t="inlineStr">
        <is>
          <t>261 ALICIA VIRGINIA QUISBERT MAMANI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H46" s="9" t="n"/>
      <c r="I46" s="10" t="n"/>
      <c r="J46" s="5" t="n"/>
    </row>
    <row r="47" ht="15.75" customHeight="1">
      <c r="A47" s="13" t="inlineStr">
        <is>
          <t>FECHA</t>
        </is>
      </c>
      <c r="B47" s="13" t="inlineStr">
        <is>
          <t>CIERRE DE CAJA</t>
        </is>
      </c>
      <c r="C47" s="13" t="inlineStr">
        <is>
          <t>IMPORTE</t>
        </is>
      </c>
      <c r="D47" s="28" t="n">
        <v>112536530</v>
      </c>
      <c r="E47" s="14" t="n">
        <v>112556916</v>
      </c>
      <c r="H47" s="9" t="n"/>
      <c r="I47" s="10" t="n"/>
      <c r="J47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06/01/2022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98" t="inlineStr">
        <is>
          <t>Cierre Caja</t>
        </is>
      </c>
      <c r="B52" s="98" t="inlineStr">
        <is>
          <t>Fecha</t>
        </is>
      </c>
      <c r="C52" s="98" t="inlineStr">
        <is>
          <t>Cajero</t>
        </is>
      </c>
      <c r="D52" s="98" t="inlineStr">
        <is>
          <t>Nro Voucher</t>
        </is>
      </c>
      <c r="E52" s="98" t="inlineStr">
        <is>
          <t>Nro Cuenta</t>
        </is>
      </c>
      <c r="F52" s="98" t="inlineStr">
        <is>
          <t>Tipo Ingreso</t>
        </is>
      </c>
      <c r="G52" s="99" t="n"/>
      <c r="H52" s="100" t="n"/>
      <c r="I52" s="98" t="inlineStr">
        <is>
          <t>TIPO DE INGRESO</t>
        </is>
      </c>
      <c r="J52" s="98" t="inlineStr">
        <is>
          <t>Cobrador</t>
        </is>
      </c>
    </row>
    <row r="53">
      <c r="A53" s="101" t="n"/>
      <c r="B53" s="101" t="n"/>
      <c r="C53" s="101" t="n"/>
      <c r="D53" s="101" t="n"/>
      <c r="E53" s="101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101" t="n"/>
      <c r="J53" s="101" t="n"/>
    </row>
    <row r="54">
      <c r="A54" s="5" t="inlineStr">
        <is>
          <t>CCAJ-EA58/4/23</t>
        </is>
      </c>
      <c r="B54" s="6" t="n">
        <v>44932.79522361111</v>
      </c>
      <c r="C54" s="5" t="inlineStr">
        <is>
          <t>261 ALICIA VIRGINIA QUISBERT MAMANI</t>
        </is>
      </c>
      <c r="D54" s="7" t="n"/>
      <c r="E54" s="8" t="n"/>
      <c r="F54" s="9" t="n">
        <v>2874.5</v>
      </c>
      <c r="I54" s="10" t="inlineStr">
        <is>
          <t>EFECTIVO</t>
        </is>
      </c>
      <c r="J54" s="5" t="inlineStr">
        <is>
          <t>261 ALICIA VIRGINIA QUISBERT MAMANI</t>
        </is>
      </c>
    </row>
    <row r="55">
      <c r="A55" s="5" t="inlineStr">
        <is>
          <t>CCAJ-EA58/4/23</t>
        </is>
      </c>
      <c r="B55" s="6" t="n">
        <v>44932.79522361111</v>
      </c>
      <c r="C55" s="5" t="inlineStr">
        <is>
          <t>261 ALICIA VIRGINIA QUISBERT MAMANI</t>
        </is>
      </c>
      <c r="D55" s="7" t="n"/>
      <c r="E55" s="8" t="n"/>
      <c r="H55" s="9" t="n">
        <v>584.15</v>
      </c>
      <c r="I55" s="5" t="inlineStr">
        <is>
          <t>TARJETA DE DÉBITO/CRÉDITO</t>
        </is>
      </c>
      <c r="J55" s="5" t="inlineStr">
        <is>
          <t>261 ALICIA VIRGINIA QUISBERT MAMANI</t>
        </is>
      </c>
    </row>
    <row r="56">
      <c r="A56" s="11" t="inlineStr">
        <is>
          <t>SAP</t>
        </is>
      </c>
      <c r="B56" s="3" t="n"/>
      <c r="C56" s="3" t="n"/>
      <c r="D56" s="7" t="n"/>
      <c r="E56" s="8" t="n"/>
      <c r="H56" s="9" t="n"/>
      <c r="I56" s="10" t="n"/>
      <c r="J56" s="5" t="n"/>
    </row>
    <row r="57" ht="15.75" customHeight="1">
      <c r="A57" s="13" t="inlineStr">
        <is>
          <t>FECHA</t>
        </is>
      </c>
      <c r="B57" s="13" t="inlineStr">
        <is>
          <t>CIERRE DE CAJA</t>
        </is>
      </c>
      <c r="C57" s="13" t="inlineStr">
        <is>
          <t>IMPORTE</t>
        </is>
      </c>
      <c r="D57" s="28" t="n">
        <v>112536730</v>
      </c>
      <c r="E57" s="14" t="n">
        <v>112556917</v>
      </c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5" t="n"/>
      <c r="B59" s="6" t="n"/>
      <c r="C59" s="5" t="n"/>
      <c r="D59" s="7" t="n"/>
      <c r="E59" s="8" t="n"/>
      <c r="H59" s="9" t="n"/>
      <c r="I59" s="10" t="n"/>
      <c r="J59" s="5" t="n"/>
    </row>
    <row r="60">
      <c r="A60" s="1" t="inlineStr">
        <is>
          <t>Cierre Caja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3" t="inlineStr">
        <is>
          <t>Del 07/01/2022</t>
        </is>
      </c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98" t="inlineStr">
        <is>
          <t>Cierre Caja</t>
        </is>
      </c>
      <c r="B62" s="98" t="inlineStr">
        <is>
          <t>Fecha</t>
        </is>
      </c>
      <c r="C62" s="98" t="inlineStr">
        <is>
          <t>Cajero</t>
        </is>
      </c>
      <c r="D62" s="98" t="inlineStr">
        <is>
          <t>Nro Voucher</t>
        </is>
      </c>
      <c r="E62" s="98" t="inlineStr">
        <is>
          <t>Nro Cuenta</t>
        </is>
      </c>
      <c r="F62" s="98" t="inlineStr">
        <is>
          <t>Tipo Ingreso</t>
        </is>
      </c>
      <c r="G62" s="99" t="n"/>
      <c r="H62" s="100" t="n"/>
      <c r="I62" s="98" t="inlineStr">
        <is>
          <t>TIPO DE INGRESO</t>
        </is>
      </c>
      <c r="J62" s="98" t="inlineStr">
        <is>
          <t>Cobrador</t>
        </is>
      </c>
    </row>
    <row r="63">
      <c r="A63" s="101" t="n"/>
      <c r="B63" s="101" t="n"/>
      <c r="C63" s="101" t="n"/>
      <c r="D63" s="101" t="n"/>
      <c r="E63" s="101" t="n"/>
      <c r="F63" s="4" t="inlineStr">
        <is>
          <t>EFECTIVO</t>
        </is>
      </c>
      <c r="G63" s="4" t="inlineStr">
        <is>
          <t>CHEQUE</t>
        </is>
      </c>
      <c r="H63" s="4" t="inlineStr">
        <is>
          <t>TRANSFERENCIA</t>
        </is>
      </c>
      <c r="I63" s="101" t="n"/>
      <c r="J63" s="101" t="n"/>
    </row>
    <row r="64">
      <c r="A64" s="5" t="inlineStr">
        <is>
          <t>CCAJ-EA58/5/23</t>
        </is>
      </c>
      <c r="B64" s="6" t="n">
        <v>44933.5911366088</v>
      </c>
      <c r="C64" s="5" t="inlineStr">
        <is>
          <t>261 ALICIA VIRGINIA QUISBERT MAMANI</t>
        </is>
      </c>
      <c r="D64" s="7" t="n"/>
      <c r="E64" s="8" t="n"/>
      <c r="F64" s="9" t="n">
        <v>927.53</v>
      </c>
      <c r="I64" s="10" t="inlineStr">
        <is>
          <t>EFECTIVO</t>
        </is>
      </c>
      <c r="J64" s="5" t="inlineStr">
        <is>
          <t>261 ALICIA VIRGINIA QUISBERT MAMANI</t>
        </is>
      </c>
    </row>
    <row r="65">
      <c r="A65" s="5" t="inlineStr">
        <is>
          <t>CCAJ-EA58/5/23</t>
        </is>
      </c>
      <c r="B65" s="6" t="n">
        <v>44933.5911366088</v>
      </c>
      <c r="C65" s="5" t="inlineStr">
        <is>
          <t>261 ALICIA VIRGINIA QUISBERT MAMANI</t>
        </is>
      </c>
      <c r="D65" s="7" t="n"/>
      <c r="E65" s="8" t="n"/>
      <c r="H65" s="9" t="n">
        <v>217.12</v>
      </c>
      <c r="I65" s="5" t="inlineStr">
        <is>
          <t>TARJETA DE DÉBITO/CRÉDITO</t>
        </is>
      </c>
      <c r="J65" s="5" t="inlineStr">
        <is>
          <t>261 ALICIA VIRGINIA QUISBERT MAMANI</t>
        </is>
      </c>
    </row>
    <row r="66">
      <c r="A66" s="11" t="inlineStr">
        <is>
          <t>SAP</t>
        </is>
      </c>
      <c r="B66" s="3" t="n"/>
      <c r="C66" s="3" t="n"/>
      <c r="D66" s="7" t="n"/>
      <c r="E66" s="8" t="n"/>
      <c r="H66" s="9" t="n"/>
      <c r="I66" s="10" t="n"/>
      <c r="J66" s="5" t="n"/>
    </row>
    <row r="67" ht="15.75" customHeight="1">
      <c r="A67" s="13" t="inlineStr">
        <is>
          <t>FECHA</t>
        </is>
      </c>
      <c r="B67" s="13" t="inlineStr">
        <is>
          <t>CIERRE DE CAJA</t>
        </is>
      </c>
      <c r="C67" s="13" t="inlineStr">
        <is>
          <t>IMPORTE</t>
        </is>
      </c>
      <c r="D67" s="28" t="n">
        <v>112563512</v>
      </c>
      <c r="E67" s="14" t="n">
        <v>112563574</v>
      </c>
      <c r="H67" s="9" t="n"/>
      <c r="I67" s="10" t="n"/>
      <c r="J67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09/01/2022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98" t="inlineStr">
        <is>
          <t>Cierre Caja</t>
        </is>
      </c>
      <c r="B72" s="98" t="inlineStr">
        <is>
          <t>Fecha</t>
        </is>
      </c>
      <c r="C72" s="98" t="inlineStr">
        <is>
          <t>Cajero</t>
        </is>
      </c>
      <c r="D72" s="98" t="inlineStr">
        <is>
          <t>Nro Voucher</t>
        </is>
      </c>
      <c r="E72" s="98" t="inlineStr">
        <is>
          <t>Nro Cuenta</t>
        </is>
      </c>
      <c r="F72" s="98" t="inlineStr">
        <is>
          <t>Tipo Ingreso</t>
        </is>
      </c>
      <c r="G72" s="99" t="n"/>
      <c r="H72" s="100" t="n"/>
      <c r="I72" s="98" t="inlineStr">
        <is>
          <t>TIPO DE INGRESO</t>
        </is>
      </c>
      <c r="J72" s="98" t="inlineStr">
        <is>
          <t>Cobrador</t>
        </is>
      </c>
    </row>
    <row r="73">
      <c r="A73" s="101" t="n"/>
      <c r="B73" s="101" t="n"/>
      <c r="C73" s="101" t="n"/>
      <c r="D73" s="101" t="n"/>
      <c r="E73" s="101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101" t="n"/>
      <c r="J73" s="101" t="n"/>
    </row>
    <row r="74">
      <c r="A74" s="5" t="inlineStr">
        <is>
          <t>CCAJ-EA58/6/23</t>
        </is>
      </c>
      <c r="B74" s="6" t="n">
        <v>44935.79647439815</v>
      </c>
      <c r="C74" s="5" t="inlineStr">
        <is>
          <t>261 ALICIA VIRGINIA QUISBERT MAMANI</t>
        </is>
      </c>
      <c r="D74" s="7" t="n"/>
      <c r="E74" s="8" t="n"/>
      <c r="F74" s="9" t="n">
        <v>3100.24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CCAJ-EA58/6/23</t>
        </is>
      </c>
      <c r="B75" s="6" t="n">
        <v>44935.79647439815</v>
      </c>
      <c r="C75" s="5" t="inlineStr">
        <is>
          <t>261 ALICIA VIRGINIA QUISBERT MAMANI</t>
        </is>
      </c>
      <c r="D75" s="7" t="n"/>
      <c r="E75" s="8" t="n"/>
      <c r="H75" s="9" t="n">
        <v>732.1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CCAJ-EA58/6/23</t>
        </is>
      </c>
      <c r="B76" s="6" t="n">
        <v>44935.79647439815</v>
      </c>
      <c r="C76" s="5" t="inlineStr">
        <is>
          <t>261 ALICIA VIRGINIA QUISBERT MAMANI</t>
        </is>
      </c>
      <c r="D76" s="7" t="n"/>
      <c r="E76" s="8" t="n"/>
      <c r="H76" s="9" t="n">
        <v>667.96</v>
      </c>
      <c r="I76" s="10" t="inlineStr">
        <is>
          <t>CÓDIGO QR</t>
        </is>
      </c>
      <c r="J76" s="5" t="inlineStr">
        <is>
          <t>261 ALICIA VIRGINIA QUISBERT MAMANI</t>
        </is>
      </c>
    </row>
    <row r="77">
      <c r="A77" s="11" t="inlineStr">
        <is>
          <t>SAP</t>
        </is>
      </c>
      <c r="B77" s="3" t="n"/>
      <c r="C77" s="3" t="n"/>
      <c r="D77" s="7" t="n"/>
      <c r="E77" s="8" t="n"/>
      <c r="H77" s="9" t="n"/>
      <c r="I77" s="10" t="n"/>
      <c r="J77" s="5" t="n"/>
    </row>
    <row r="78" ht="15.75" customHeight="1">
      <c r="A78" s="13" t="inlineStr">
        <is>
          <t>FECHA</t>
        </is>
      </c>
      <c r="B78" s="13" t="inlineStr">
        <is>
          <t>CIERRE DE CAJA</t>
        </is>
      </c>
      <c r="C78" s="13" t="inlineStr">
        <is>
          <t>IMPORTE</t>
        </is>
      </c>
      <c r="D78" s="28" t="n">
        <v>112569691</v>
      </c>
      <c r="E78" s="14" t="n">
        <v>112569853</v>
      </c>
      <c r="H78" s="9" t="n"/>
      <c r="I78" s="10" t="n"/>
      <c r="J78" s="5" t="n"/>
    </row>
    <row r="79">
      <c r="A79" s="5" t="n"/>
      <c r="B79" s="6" t="n"/>
      <c r="C79" s="5" t="n"/>
      <c r="D79" s="7" t="n"/>
      <c r="E79" s="8" t="n"/>
      <c r="H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10/01/2022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98" t="inlineStr">
        <is>
          <t>Cierre Caja</t>
        </is>
      </c>
      <c r="B83" s="98" t="inlineStr">
        <is>
          <t>Fecha</t>
        </is>
      </c>
      <c r="C83" s="98" t="inlineStr">
        <is>
          <t>Cajero</t>
        </is>
      </c>
      <c r="D83" s="98" t="inlineStr">
        <is>
          <t>Nro Voucher</t>
        </is>
      </c>
      <c r="E83" s="98" t="inlineStr">
        <is>
          <t>Nro Cuenta</t>
        </is>
      </c>
      <c r="F83" s="98" t="inlineStr">
        <is>
          <t>Tipo Ingreso</t>
        </is>
      </c>
      <c r="G83" s="99" t="n"/>
      <c r="H83" s="100" t="n"/>
      <c r="I83" s="98" t="inlineStr">
        <is>
          <t>TIPO DE INGRESO</t>
        </is>
      </c>
      <c r="J83" s="98" t="inlineStr">
        <is>
          <t>Cobrador</t>
        </is>
      </c>
    </row>
    <row r="84">
      <c r="A84" s="101" t="n"/>
      <c r="B84" s="101" t="n"/>
      <c r="C84" s="101" t="n"/>
      <c r="D84" s="101" t="n"/>
      <c r="E84" s="101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101" t="n"/>
      <c r="J84" s="101" t="n"/>
    </row>
    <row r="85">
      <c r="A85" s="5" t="inlineStr">
        <is>
          <t>CCAJ-EA58/7/23</t>
        </is>
      </c>
      <c r="B85" s="6" t="n">
        <v>44936.79680686343</v>
      </c>
      <c r="C85" s="5" t="inlineStr">
        <is>
          <t>261 ALICIA VIRGINIA QUISBERT MAMANI</t>
        </is>
      </c>
      <c r="D85" s="7" t="n"/>
      <c r="E85" s="8" t="n"/>
      <c r="F85" s="9" t="n">
        <v>1876.99</v>
      </c>
      <c r="I85" s="10" t="inlineStr">
        <is>
          <t>EFECTIVO</t>
        </is>
      </c>
      <c r="J85" s="5" t="inlineStr">
        <is>
          <t>261 ALICIA VIRGINIA QUISBERT MAMANI</t>
        </is>
      </c>
    </row>
    <row r="86">
      <c r="A86" s="5" t="inlineStr">
        <is>
          <t>CCAJ-EA58/7/23</t>
        </is>
      </c>
      <c r="B86" s="6" t="n">
        <v>44936.79680686343</v>
      </c>
      <c r="C86" s="5" t="inlineStr">
        <is>
          <t>261 ALICIA VIRGINIA QUISBERT MAMANI</t>
        </is>
      </c>
      <c r="D86" s="7" t="n"/>
      <c r="E86" s="8" t="n"/>
      <c r="H86" s="9" t="n">
        <v>346.86</v>
      </c>
      <c r="I86" s="10" t="inlineStr">
        <is>
          <t>CÓDIGO QR</t>
        </is>
      </c>
      <c r="J86" s="5" t="inlineStr">
        <is>
          <t>261 ALICIA VIRGINIA QUISBERT MAMANI</t>
        </is>
      </c>
    </row>
    <row r="87">
      <c r="A87" s="11" t="inlineStr">
        <is>
          <t>SAP</t>
        </is>
      </c>
      <c r="B87" s="3" t="n"/>
      <c r="C87" s="3" t="n"/>
      <c r="D87" s="7" t="n"/>
      <c r="E87" s="8" t="n"/>
      <c r="H87" s="9" t="n"/>
      <c r="I87" s="10" t="n"/>
      <c r="J87" s="5" t="n"/>
    </row>
    <row r="88" ht="15.75" customHeight="1">
      <c r="A88" s="13" t="inlineStr">
        <is>
          <t>FECHA</t>
        </is>
      </c>
      <c r="B88" s="13" t="inlineStr">
        <is>
          <t>CIERRE DE CAJA</t>
        </is>
      </c>
      <c r="C88" s="13" t="inlineStr">
        <is>
          <t>IMPORTE</t>
        </is>
      </c>
      <c r="D88" s="28" t="n">
        <v>112576458</v>
      </c>
      <c r="E88" s="14" t="n">
        <v>112576542</v>
      </c>
      <c r="H88" s="9" t="n"/>
      <c r="I88" s="10" t="n"/>
      <c r="J88" s="5" t="n"/>
    </row>
    <row r="91">
      <c r="A91" s="1" t="inlineStr">
        <is>
          <t>Cierre Caja</t>
        </is>
      </c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3" t="inlineStr">
        <is>
          <t>Del 11/01/2022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98" t="inlineStr">
        <is>
          <t>Cierre Caja</t>
        </is>
      </c>
      <c r="B93" s="98" t="inlineStr">
        <is>
          <t>Fecha</t>
        </is>
      </c>
      <c r="C93" s="98" t="inlineStr">
        <is>
          <t>Cajero</t>
        </is>
      </c>
      <c r="D93" s="98" t="inlineStr">
        <is>
          <t>Nro Voucher</t>
        </is>
      </c>
      <c r="E93" s="98" t="inlineStr">
        <is>
          <t>Nro Cuenta</t>
        </is>
      </c>
      <c r="F93" s="98" t="inlineStr">
        <is>
          <t>Tipo Ingreso</t>
        </is>
      </c>
      <c r="G93" s="99" t="n"/>
      <c r="H93" s="100" t="n"/>
      <c r="I93" s="98" t="inlineStr">
        <is>
          <t>TIPO DE INGRESO</t>
        </is>
      </c>
      <c r="J93" s="98" t="inlineStr">
        <is>
          <t>Cobrador</t>
        </is>
      </c>
    </row>
    <row r="94">
      <c r="A94" s="101" t="n"/>
      <c r="B94" s="101" t="n"/>
      <c r="C94" s="101" t="n"/>
      <c r="D94" s="101" t="n"/>
      <c r="E94" s="101" t="n"/>
      <c r="F94" s="4" t="inlineStr">
        <is>
          <t>EFECTIVO</t>
        </is>
      </c>
      <c r="G94" s="4" t="inlineStr">
        <is>
          <t>CHEQUE</t>
        </is>
      </c>
      <c r="H94" s="4" t="inlineStr">
        <is>
          <t>TRANSFERENCIA</t>
        </is>
      </c>
      <c r="I94" s="101" t="n"/>
      <c r="J94" s="101" t="n"/>
    </row>
    <row r="95">
      <c r="A95" s="5" t="inlineStr">
        <is>
          <t>CCAJ-EA58/8/23</t>
        </is>
      </c>
      <c r="B95" s="6" t="n">
        <v>44937.7969006713</v>
      </c>
      <c r="C95" s="5" t="inlineStr">
        <is>
          <t>261 ALICIA VIRGINIA QUISBERT MAMANI</t>
        </is>
      </c>
      <c r="D95" s="7" t="n"/>
      <c r="E95" s="8" t="n"/>
      <c r="F95" s="9" t="n">
        <v>3377.05</v>
      </c>
      <c r="I95" s="10" t="inlineStr">
        <is>
          <t>EFECTIVO</t>
        </is>
      </c>
      <c r="J95" s="5" t="inlineStr">
        <is>
          <t>261 ALICIA VIRGINIA QUISBERT MAMANI</t>
        </is>
      </c>
    </row>
    <row r="96">
      <c r="A96" s="5" t="inlineStr">
        <is>
          <t>CCAJ-EA58/8/23</t>
        </is>
      </c>
      <c r="B96" s="6" t="n">
        <v>44937.7969006713</v>
      </c>
      <c r="C96" s="5" t="inlineStr">
        <is>
          <t>261 ALICIA VIRGINIA QUISBERT MAMANI</t>
        </is>
      </c>
      <c r="D96" s="7" t="n"/>
      <c r="E96" s="8" t="n"/>
      <c r="H96" s="9" t="n">
        <v>183.66</v>
      </c>
      <c r="I96" s="5" t="inlineStr">
        <is>
          <t>TARJETA DE DÉBITO/CRÉDITO</t>
        </is>
      </c>
      <c r="J96" s="5" t="inlineStr">
        <is>
          <t>261 ALICIA VIRGINIA QUISBERT MAMANI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H97" s="9" t="n"/>
      <c r="I97" s="10" t="n"/>
      <c r="J97" s="8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28" t="n">
        <v>112582198</v>
      </c>
      <c r="E98" s="14" t="n">
        <v>112584162</v>
      </c>
      <c r="H98" s="9" t="n"/>
      <c r="I98" s="10" t="n"/>
      <c r="J98" s="8" t="n"/>
    </row>
    <row r="99">
      <c r="A99" s="5" t="n"/>
      <c r="B99" s="6" t="n"/>
      <c r="C99" s="5" t="n"/>
      <c r="D99" s="7" t="n"/>
      <c r="E99" s="8" t="n"/>
      <c r="H99" s="9" t="n"/>
      <c r="I99" s="10" t="n"/>
      <c r="J99" s="8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12/01/2022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8" t="inlineStr">
        <is>
          <t>Cierre Caja</t>
        </is>
      </c>
      <c r="B103" s="98" t="inlineStr">
        <is>
          <t>Fecha</t>
        </is>
      </c>
      <c r="C103" s="98" t="inlineStr">
        <is>
          <t>Cajero</t>
        </is>
      </c>
      <c r="D103" s="98" t="inlineStr">
        <is>
          <t>Nro Voucher</t>
        </is>
      </c>
      <c r="E103" s="98" t="inlineStr">
        <is>
          <t>Nro Cuenta</t>
        </is>
      </c>
      <c r="F103" s="98" t="inlineStr">
        <is>
          <t>Tipo Ingreso</t>
        </is>
      </c>
      <c r="G103" s="99" t="n"/>
      <c r="H103" s="100" t="n"/>
      <c r="I103" s="98" t="inlineStr">
        <is>
          <t>TIPO DE INGRESO</t>
        </is>
      </c>
      <c r="J103" s="98" t="inlineStr">
        <is>
          <t>Cobrador</t>
        </is>
      </c>
    </row>
    <row r="104">
      <c r="A104" s="101" t="n"/>
      <c r="B104" s="101" t="n"/>
      <c r="C104" s="101" t="n"/>
      <c r="D104" s="101" t="n"/>
      <c r="E104" s="101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101" t="n"/>
      <c r="J104" s="101" t="n"/>
    </row>
    <row r="105">
      <c r="A105" s="5" t="inlineStr">
        <is>
          <t>CCAJ-EA58/9/23</t>
        </is>
      </c>
      <c r="B105" s="6" t="n">
        <v>44938.79462771991</v>
      </c>
      <c r="C105" s="5" t="inlineStr">
        <is>
          <t>261 ALICIA VIRGINIA QUISBERT MAMANI</t>
        </is>
      </c>
      <c r="D105" s="7" t="n"/>
      <c r="E105" s="8" t="n"/>
      <c r="F105" s="9" t="n">
        <v>2113.83</v>
      </c>
      <c r="I105" s="10" t="inlineStr">
        <is>
          <t>EFECTIVO</t>
        </is>
      </c>
      <c r="J105" s="5" t="inlineStr">
        <is>
          <t>261 ALICIA VIRGINIA QUISBERT MAMANI</t>
        </is>
      </c>
    </row>
    <row r="106">
      <c r="A106" s="5" t="inlineStr">
        <is>
          <t>CCAJ-EA58/9/23</t>
        </is>
      </c>
      <c r="B106" s="6" t="n">
        <v>44938.79462771991</v>
      </c>
      <c r="C106" s="5" t="inlineStr">
        <is>
          <t>261 ALICIA VIRGINIA QUISBERT MAMANI</t>
        </is>
      </c>
      <c r="D106" s="7" t="n"/>
      <c r="E106" s="8" t="n"/>
      <c r="H106" s="9" t="n">
        <v>297.58</v>
      </c>
      <c r="I106" s="5" t="inlineStr">
        <is>
          <t>TARJETA DE DÉBITO/CRÉDITO</t>
        </is>
      </c>
      <c r="J106" s="5" t="inlineStr">
        <is>
          <t>261 ALICIA VIRGINIA QUISBERT MAMANI</t>
        </is>
      </c>
    </row>
    <row r="107">
      <c r="A107" s="5" t="inlineStr">
        <is>
          <t>CCAJ-EA58/9/23</t>
        </is>
      </c>
      <c r="B107" s="6" t="n">
        <v>44938.79462771991</v>
      </c>
      <c r="C107" s="5" t="inlineStr">
        <is>
          <t>261 ALICIA VIRGINIA QUISBERT MAMANI</t>
        </is>
      </c>
      <c r="D107" s="7" t="n"/>
      <c r="E107" s="8" t="n"/>
      <c r="H107" s="9" t="n">
        <v>314.46</v>
      </c>
      <c r="I107" s="10" t="inlineStr">
        <is>
          <t>CÓDIGO QR</t>
        </is>
      </c>
      <c r="J107" s="5" t="inlineStr">
        <is>
          <t>261 ALICIA VIRGINIA QUISBERT MAMANI</t>
        </is>
      </c>
    </row>
    <row r="108">
      <c r="A108" s="11" t="inlineStr">
        <is>
          <t>SAP</t>
        </is>
      </c>
      <c r="B108" s="3" t="n"/>
      <c r="C108" s="3" t="n"/>
      <c r="D108" s="7" t="n"/>
      <c r="E108" s="8" t="n"/>
      <c r="F108" s="9" t="n"/>
      <c r="I108" s="10" t="n"/>
      <c r="J108" s="8" t="n"/>
    </row>
    <row r="109" ht="15.75" customHeight="1">
      <c r="A109" s="13" t="inlineStr">
        <is>
          <t>FECHA</t>
        </is>
      </c>
      <c r="B109" s="13" t="inlineStr">
        <is>
          <t>CIERRE DE CAJA</t>
        </is>
      </c>
      <c r="C109" s="13" t="inlineStr">
        <is>
          <t>IMPORTE</t>
        </is>
      </c>
      <c r="D109" s="28" t="n">
        <v>112587024</v>
      </c>
      <c r="E109" s="14" t="n">
        <v>112587199</v>
      </c>
      <c r="F109" s="9" t="n"/>
      <c r="I109" s="10" t="n"/>
      <c r="J109" s="8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13/01/2022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98" t="inlineStr">
        <is>
          <t>Cierre Caja</t>
        </is>
      </c>
      <c r="B114" s="98" t="inlineStr">
        <is>
          <t>Fecha</t>
        </is>
      </c>
      <c r="C114" s="98" t="inlineStr">
        <is>
          <t>Cajero</t>
        </is>
      </c>
      <c r="D114" s="98" t="inlineStr">
        <is>
          <t>Nro Voucher</t>
        </is>
      </c>
      <c r="E114" s="98" t="inlineStr">
        <is>
          <t>Nro Cuenta</t>
        </is>
      </c>
      <c r="F114" s="98" t="inlineStr">
        <is>
          <t>Tipo Ingreso</t>
        </is>
      </c>
      <c r="G114" s="99" t="n"/>
      <c r="H114" s="100" t="n"/>
      <c r="I114" s="98" t="inlineStr">
        <is>
          <t>TIPO DE INGRESO</t>
        </is>
      </c>
      <c r="J114" s="98" t="inlineStr">
        <is>
          <t>Cobrador</t>
        </is>
      </c>
    </row>
    <row r="115">
      <c r="A115" s="101" t="n"/>
      <c r="B115" s="101" t="n"/>
      <c r="C115" s="101" t="n"/>
      <c r="D115" s="101" t="n"/>
      <c r="E115" s="101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101" t="n"/>
      <c r="J115" s="101" t="n"/>
    </row>
    <row r="116">
      <c r="A116" s="5" t="inlineStr">
        <is>
          <t>CCAJ-EA58/10/23</t>
        </is>
      </c>
      <c r="B116" s="6" t="n">
        <v>44939.79667134259</v>
      </c>
      <c r="C116" s="5" t="inlineStr">
        <is>
          <t>261 ALICIA VIRGINIA QUISBERT MAMANI</t>
        </is>
      </c>
      <c r="D116" s="7" t="n"/>
      <c r="E116" s="8" t="n"/>
      <c r="F116" s="9" t="n">
        <v>2955.57</v>
      </c>
      <c r="I116" s="10" t="inlineStr">
        <is>
          <t>EFECTIVO</t>
        </is>
      </c>
      <c r="J116" s="5" t="inlineStr">
        <is>
          <t>261 ALICIA VIRGINIA QUISBERT MAMANI</t>
        </is>
      </c>
    </row>
    <row r="117">
      <c r="A117" s="5" t="inlineStr">
        <is>
          <t>CCAJ-EA58/10/23</t>
        </is>
      </c>
      <c r="B117" s="6" t="n">
        <v>44939.79667134259</v>
      </c>
      <c r="C117" s="5" t="inlineStr">
        <is>
          <t>261 ALICIA VIRGINIA QUISBERT MAMANI</t>
        </is>
      </c>
      <c r="D117" s="7" t="n"/>
      <c r="E117" s="8" t="n"/>
      <c r="H117" s="9" t="n">
        <v>42</v>
      </c>
      <c r="I117" s="5" t="inlineStr">
        <is>
          <t>TARJETA DE DÉBITO/CRÉDITO</t>
        </is>
      </c>
      <c r="J117" s="5" t="inlineStr">
        <is>
          <t>261 ALICIA VIRGINIA QUISBERT MAMANI</t>
        </is>
      </c>
    </row>
    <row r="118">
      <c r="A118" s="5" t="inlineStr">
        <is>
          <t>CCAJ-EA58/10/23</t>
        </is>
      </c>
      <c r="B118" s="6" t="n">
        <v>44939.79667134259</v>
      </c>
      <c r="C118" s="5" t="inlineStr">
        <is>
          <t>261 ALICIA VIRGINIA QUISBERT MAMANI</t>
        </is>
      </c>
      <c r="D118" s="7" t="n"/>
      <c r="E118" s="8" t="n"/>
      <c r="H118" s="9" t="n">
        <v>84.03</v>
      </c>
      <c r="I118" s="10" t="inlineStr">
        <is>
          <t>CÓDIGO QR</t>
        </is>
      </c>
      <c r="J118" s="5" t="inlineStr">
        <is>
          <t>261 ALICIA VIRGINIA QUISBERT MAMANI</t>
        </is>
      </c>
    </row>
    <row r="119">
      <c r="A119" s="11" t="inlineStr">
        <is>
          <t>SAP</t>
        </is>
      </c>
      <c r="B119" s="3" t="n"/>
      <c r="C119" s="3" t="n"/>
      <c r="D119" s="7" t="n"/>
      <c r="E119" s="8" t="n"/>
      <c r="H119" s="9" t="n"/>
      <c r="I119" s="5" t="n"/>
      <c r="J119" s="8" t="n"/>
    </row>
    <row r="120" ht="15.75" customHeight="1">
      <c r="A120" s="13" t="inlineStr">
        <is>
          <t>FECHA</t>
        </is>
      </c>
      <c r="B120" s="13" t="inlineStr">
        <is>
          <t>CIERRE DE CAJA</t>
        </is>
      </c>
      <c r="C120" s="13" t="inlineStr">
        <is>
          <t>IMPORTE</t>
        </is>
      </c>
      <c r="D120" s="28" t="n">
        <v>112587025</v>
      </c>
      <c r="E120" s="14" t="n">
        <v>112587200</v>
      </c>
      <c r="H120" s="9" t="n"/>
      <c r="I120" s="5" t="n"/>
      <c r="J120" s="8" t="n"/>
    </row>
    <row r="121">
      <c r="A121" s="5" t="n"/>
      <c r="B121" s="6" t="n"/>
      <c r="C121" s="5" t="n"/>
      <c r="D121" s="7" t="n"/>
      <c r="E121" s="8" t="n"/>
      <c r="H121" s="9" t="n"/>
      <c r="I121" s="5" t="n"/>
      <c r="J121" s="8" t="n"/>
    </row>
    <row r="122">
      <c r="A122" s="5" t="n"/>
      <c r="B122" s="6" t="n"/>
      <c r="C122" s="5" t="n"/>
      <c r="D122" s="7" t="n"/>
      <c r="E122" s="8" t="n"/>
      <c r="H122" s="9" t="n"/>
      <c r="I122" s="5" t="n"/>
      <c r="J122" s="8" t="n"/>
    </row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14/01/2022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98" t="inlineStr">
        <is>
          <t>Cierre Caja</t>
        </is>
      </c>
      <c r="B125" s="98" t="inlineStr">
        <is>
          <t>Fecha</t>
        </is>
      </c>
      <c r="C125" s="98" t="inlineStr">
        <is>
          <t>Cajero</t>
        </is>
      </c>
      <c r="D125" s="98" t="inlineStr">
        <is>
          <t>Nro Voucher</t>
        </is>
      </c>
      <c r="E125" s="98" t="inlineStr">
        <is>
          <t>Nro Cuenta</t>
        </is>
      </c>
      <c r="F125" s="98" t="inlineStr">
        <is>
          <t>Tipo Ingreso</t>
        </is>
      </c>
      <c r="G125" s="99" t="n"/>
      <c r="H125" s="100" t="n"/>
      <c r="I125" s="98" t="inlineStr">
        <is>
          <t>TIPO DE INGRESO</t>
        </is>
      </c>
      <c r="J125" s="98" t="inlineStr">
        <is>
          <t>Cobrador</t>
        </is>
      </c>
    </row>
    <row r="126">
      <c r="A126" s="101" t="n"/>
      <c r="B126" s="101" t="n"/>
      <c r="C126" s="101" t="n"/>
      <c r="D126" s="101" t="n"/>
      <c r="E126" s="101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101" t="n"/>
      <c r="J126" s="101" t="n"/>
    </row>
    <row r="127">
      <c r="A127" s="5" t="inlineStr">
        <is>
          <t>CCAJ-EA58/11/23</t>
        </is>
      </c>
      <c r="B127" s="6" t="n">
        <v>44940.58530179398</v>
      </c>
      <c r="C127" s="5" t="inlineStr">
        <is>
          <t>261 ALICIA VIRGINIA QUISBERT MAMANI</t>
        </is>
      </c>
      <c r="D127" s="7" t="n"/>
      <c r="E127" s="8" t="n"/>
      <c r="F127" s="9" t="n">
        <v>1888.29</v>
      </c>
      <c r="I127" s="10" t="inlineStr">
        <is>
          <t>EFECTIVO</t>
        </is>
      </c>
      <c r="J127" s="5" t="inlineStr">
        <is>
          <t>261 ALICIA VIRGINIA QUISBERT MAMANI</t>
        </is>
      </c>
    </row>
    <row r="128">
      <c r="A128" s="5" t="inlineStr">
        <is>
          <t>CCAJ-EA58/11/23</t>
        </is>
      </c>
      <c r="B128" s="6" t="n">
        <v>44940.58530179398</v>
      </c>
      <c r="C128" s="5" t="inlineStr">
        <is>
          <t>261 ALICIA VIRGINIA QUISBERT MAMANI</t>
        </is>
      </c>
      <c r="D128" s="7" t="n"/>
      <c r="E128" s="8" t="n"/>
      <c r="H128" s="9" t="n">
        <v>286.76</v>
      </c>
      <c r="I128" s="5" t="inlineStr">
        <is>
          <t>TARJETA DE DÉBITO/CRÉDITO</t>
        </is>
      </c>
      <c r="J128" s="5" t="inlineStr">
        <is>
          <t>261 ALICIA VIRGINIA QUISBERT MAMANI</t>
        </is>
      </c>
    </row>
    <row r="129">
      <c r="A129" s="5" t="inlineStr">
        <is>
          <t>CCAJ-EA58/11/23</t>
        </is>
      </c>
      <c r="B129" s="6" t="n">
        <v>44940.58530179398</v>
      </c>
      <c r="C129" s="5" t="inlineStr">
        <is>
          <t>261 ALICIA VIRGINIA QUISBERT MAMANI</t>
        </is>
      </c>
      <c r="D129" s="7" t="n"/>
      <c r="E129" s="8" t="n"/>
      <c r="H129" s="9" t="n">
        <v>127.5</v>
      </c>
      <c r="I129" s="10" t="inlineStr">
        <is>
          <t>CÓDIGO QR</t>
        </is>
      </c>
      <c r="J129" s="5" t="inlineStr">
        <is>
          <t>261 ALICIA VIRGINIA QUISBERT MAMANI</t>
        </is>
      </c>
    </row>
    <row r="130">
      <c r="A130" s="11" t="inlineStr">
        <is>
          <t>SAP</t>
        </is>
      </c>
      <c r="B130" s="3" t="n"/>
      <c r="C130" s="3" t="n"/>
      <c r="D130" s="7" t="n"/>
      <c r="E130" s="8" t="n"/>
      <c r="H130" s="9" t="n"/>
      <c r="I130" s="5" t="n"/>
      <c r="J130" s="8" t="n"/>
    </row>
    <row r="131" ht="15.75" customHeight="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  <c r="D131" s="28" t="n">
        <v>112596012</v>
      </c>
      <c r="E131" s="14" t="n">
        <v>112603456</v>
      </c>
      <c r="H131" s="9" t="n"/>
      <c r="I131" s="5" t="n"/>
      <c r="J131" s="8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16/01/2022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98" t="inlineStr">
        <is>
          <t>Cierre Caja</t>
        </is>
      </c>
      <c r="B136" s="98" t="inlineStr">
        <is>
          <t>Fecha</t>
        </is>
      </c>
      <c r="C136" s="98" t="inlineStr">
        <is>
          <t>Cajero</t>
        </is>
      </c>
      <c r="D136" s="98" t="inlineStr">
        <is>
          <t>Nro Voucher</t>
        </is>
      </c>
      <c r="E136" s="98" t="inlineStr">
        <is>
          <t>Nro Cuenta</t>
        </is>
      </c>
      <c r="F136" s="98" t="inlineStr">
        <is>
          <t>Tipo Ingreso</t>
        </is>
      </c>
      <c r="G136" s="99" t="n"/>
      <c r="H136" s="100" t="n"/>
      <c r="I136" s="98" t="inlineStr">
        <is>
          <t>TIPO DE INGRESO</t>
        </is>
      </c>
      <c r="J136" s="98" t="inlineStr">
        <is>
          <t>Cobrador</t>
        </is>
      </c>
    </row>
    <row r="137">
      <c r="A137" s="101" t="n"/>
      <c r="B137" s="101" t="n"/>
      <c r="C137" s="101" t="n"/>
      <c r="D137" s="101" t="n"/>
      <c r="E137" s="101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101" t="n"/>
      <c r="J137" s="101" t="n"/>
    </row>
    <row r="138">
      <c r="A138" s="5" t="inlineStr">
        <is>
          <t>CCAJ-EA58/12/23</t>
        </is>
      </c>
      <c r="B138" s="6" t="n">
        <v>44942.79299960648</v>
      </c>
      <c r="C138" s="5" t="inlineStr">
        <is>
          <t>261 ALICIA VIRGINIA QUISBERT MAMANI</t>
        </is>
      </c>
      <c r="D138" s="7" t="n"/>
      <c r="E138" s="8" t="n"/>
      <c r="F138" s="9" t="n">
        <v>1261.04</v>
      </c>
      <c r="I138" s="10" t="inlineStr">
        <is>
          <t>EFECTIVO</t>
        </is>
      </c>
      <c r="J138" s="5" t="inlineStr">
        <is>
          <t>261 ALICIA VIRGINIA QUISBERT MAMANI</t>
        </is>
      </c>
    </row>
    <row r="139">
      <c r="A139" s="5" t="inlineStr">
        <is>
          <t>CCAJ-EA58/12/23</t>
        </is>
      </c>
      <c r="B139" s="6" t="n">
        <v>44942.79299960648</v>
      </c>
      <c r="C139" s="5" t="inlineStr">
        <is>
          <t>261 ALICIA VIRGINIA QUISBERT MAMANI</t>
        </is>
      </c>
      <c r="D139" s="7" t="n"/>
      <c r="E139" s="8" t="n"/>
      <c r="H139" s="9" t="n">
        <v>206.4</v>
      </c>
      <c r="I139" s="5" t="inlineStr">
        <is>
          <t>TARJETA DE DÉBITO/CRÉDITO</t>
        </is>
      </c>
      <c r="J139" s="5" t="inlineStr">
        <is>
          <t>261 ALICIA VIRGINIA QUISBERT MAMANI</t>
        </is>
      </c>
    </row>
    <row r="140">
      <c r="A140" s="11" t="inlineStr">
        <is>
          <t>SAP</t>
        </is>
      </c>
      <c r="B140" s="3" t="n"/>
      <c r="C140" s="3" t="n"/>
      <c r="D140" s="7" t="n"/>
      <c r="E140" s="8" t="n"/>
      <c r="H140" s="9" t="n"/>
      <c r="I140" s="10" t="n"/>
      <c r="J140" s="5" t="n"/>
    </row>
    <row r="141" ht="15.75" customHeight="1">
      <c r="A141" s="13" t="inlineStr">
        <is>
          <t>FECHA</t>
        </is>
      </c>
      <c r="B141" s="13" t="inlineStr">
        <is>
          <t>CIERRE DE CAJA</t>
        </is>
      </c>
      <c r="C141" s="13" t="inlineStr">
        <is>
          <t>IMPORTE</t>
        </is>
      </c>
      <c r="D141" s="28" t="n">
        <v>112609968</v>
      </c>
      <c r="E141" s="14" t="n">
        <v>112610075</v>
      </c>
      <c r="H141" s="9" t="n"/>
      <c r="I141" s="10" t="n"/>
      <c r="J141" s="5" t="n"/>
    </row>
    <row r="144">
      <c r="A144" s="1" t="inlineStr">
        <is>
          <t>Cierre Caja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3" t="inlineStr">
        <is>
          <t>Del 17/01/2022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98" t="inlineStr">
        <is>
          <t>Cierre Caja</t>
        </is>
      </c>
      <c r="B146" s="98" t="inlineStr">
        <is>
          <t>Fecha</t>
        </is>
      </c>
      <c r="C146" s="98" t="inlineStr">
        <is>
          <t>Cajero</t>
        </is>
      </c>
      <c r="D146" s="98" t="inlineStr">
        <is>
          <t>Nro Voucher</t>
        </is>
      </c>
      <c r="E146" s="98" t="inlineStr">
        <is>
          <t>Nro Cuenta</t>
        </is>
      </c>
      <c r="F146" s="98" t="inlineStr">
        <is>
          <t>Tipo Ingreso</t>
        </is>
      </c>
      <c r="G146" s="99" t="n"/>
      <c r="H146" s="100" t="n"/>
      <c r="I146" s="98" t="inlineStr">
        <is>
          <t>TIPO DE INGRESO</t>
        </is>
      </c>
      <c r="J146" s="98" t="inlineStr">
        <is>
          <t>Cobrador</t>
        </is>
      </c>
    </row>
    <row r="147">
      <c r="A147" s="101" t="n"/>
      <c r="B147" s="101" t="n"/>
      <c r="C147" s="101" t="n"/>
      <c r="D147" s="101" t="n"/>
      <c r="E147" s="101" t="n"/>
      <c r="F147" s="4" t="inlineStr">
        <is>
          <t>EFECTIVO</t>
        </is>
      </c>
      <c r="G147" s="4" t="inlineStr">
        <is>
          <t>CHEQUE</t>
        </is>
      </c>
      <c r="H147" s="4" t="inlineStr">
        <is>
          <t>TRANSFERENCIA</t>
        </is>
      </c>
      <c r="I147" s="101" t="n"/>
      <c r="J147" s="101" t="n"/>
    </row>
    <row r="148">
      <c r="A148" s="5" t="inlineStr">
        <is>
          <t>CCAJ-EA58/13/23</t>
        </is>
      </c>
      <c r="B148" s="6" t="n">
        <v>44943.80443994213</v>
      </c>
      <c r="C148" s="5" t="inlineStr">
        <is>
          <t>261 ALICIA VIRGINIA QUISBERT MAMANI</t>
        </is>
      </c>
      <c r="D148" s="7" t="n"/>
      <c r="E148" s="8" t="n"/>
      <c r="F148" s="9" t="n">
        <v>1940.83</v>
      </c>
      <c r="I148" s="10" t="inlineStr">
        <is>
          <t>EFECTIVO</t>
        </is>
      </c>
      <c r="J148" s="5" t="inlineStr">
        <is>
          <t>261 ALICIA VIRGINIA QUISBERT MAMANI</t>
        </is>
      </c>
    </row>
    <row r="149">
      <c r="A149" s="5" t="inlineStr">
        <is>
          <t>CCAJ-EA58/13/23</t>
        </is>
      </c>
      <c r="B149" s="6" t="n">
        <v>44943.80443994213</v>
      </c>
      <c r="C149" s="5" t="inlineStr">
        <is>
          <t>261 ALICIA VIRGINIA QUISBERT MAMANI</t>
        </is>
      </c>
      <c r="D149" s="7" t="n"/>
      <c r="E149" s="8" t="n"/>
      <c r="H149" s="9" t="n">
        <v>404.6</v>
      </c>
      <c r="I149" s="5" t="inlineStr">
        <is>
          <t>TARJETA DE DÉBITO/CRÉDITO</t>
        </is>
      </c>
      <c r="J149" s="5" t="inlineStr">
        <is>
          <t>261 ALICIA VIRGINIA QUISBERT MAMANI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G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28" t="n">
        <v>112617197</v>
      </c>
      <c r="E151" s="14" t="n">
        <v>112617417</v>
      </c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G152" s="9" t="n"/>
      <c r="I152" s="10" t="n"/>
      <c r="J152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18/01/2022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8" t="inlineStr">
        <is>
          <t>Cierre Caja</t>
        </is>
      </c>
      <c r="B156" s="98" t="inlineStr">
        <is>
          <t>Fecha</t>
        </is>
      </c>
      <c r="C156" s="98" t="inlineStr">
        <is>
          <t>Cajero</t>
        </is>
      </c>
      <c r="D156" s="98" t="inlineStr">
        <is>
          <t>Nro Voucher</t>
        </is>
      </c>
      <c r="E156" s="98" t="inlineStr">
        <is>
          <t>Nro Cuenta</t>
        </is>
      </c>
      <c r="F156" s="98" t="inlineStr">
        <is>
          <t>Tipo Ingreso</t>
        </is>
      </c>
      <c r="G156" s="99" t="n"/>
      <c r="H156" s="100" t="n"/>
      <c r="I156" s="98" t="inlineStr">
        <is>
          <t>TIPO DE INGRESO</t>
        </is>
      </c>
      <c r="J156" s="98" t="inlineStr">
        <is>
          <t>Cobrador</t>
        </is>
      </c>
    </row>
    <row r="157">
      <c r="A157" s="101" t="n"/>
      <c r="B157" s="101" t="n"/>
      <c r="C157" s="101" t="n"/>
      <c r="D157" s="101" t="n"/>
      <c r="E157" s="101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101" t="n"/>
      <c r="J157" s="101" t="n"/>
    </row>
    <row r="158">
      <c r="A158" s="5" t="inlineStr">
        <is>
          <t>CCAJ-EA58/14/23</t>
        </is>
      </c>
      <c r="B158" s="6" t="n">
        <v>44944.79327868055</v>
      </c>
      <c r="C158" s="5" t="inlineStr">
        <is>
          <t>261 ALICIA VIRGINIA QUISBERT MAMANI</t>
        </is>
      </c>
      <c r="D158" s="7" t="n"/>
      <c r="E158" s="8" t="n"/>
      <c r="F158" s="9" t="n">
        <v>3598.36</v>
      </c>
      <c r="I158" s="10" t="inlineStr">
        <is>
          <t>EFECTIVO</t>
        </is>
      </c>
      <c r="J158" s="5" t="inlineStr">
        <is>
          <t>261 ALICIA VIRGINIA QUISBERT MAMANI</t>
        </is>
      </c>
    </row>
    <row r="159">
      <c r="A159" s="5" t="inlineStr">
        <is>
          <t>CCAJ-EA58/14/23</t>
        </is>
      </c>
      <c r="B159" s="6" t="n">
        <v>44944.79327868055</v>
      </c>
      <c r="C159" s="5" t="inlineStr">
        <is>
          <t>261 ALICIA VIRGINIA QUISBERT MAMANI</t>
        </is>
      </c>
      <c r="D159" s="7" t="n"/>
      <c r="E159" s="8" t="n"/>
      <c r="H159" s="9" t="n">
        <v>898.6799999999999</v>
      </c>
      <c r="I159" s="5" t="inlineStr">
        <is>
          <t>TARJETA DE DÉBITO/CRÉDITO</t>
        </is>
      </c>
      <c r="J159" s="5" t="inlineStr">
        <is>
          <t>261 ALICIA VIRGINIA QUISBERT MAMANI</t>
        </is>
      </c>
    </row>
    <row r="160">
      <c r="A160" s="11" t="inlineStr">
        <is>
          <t>SAP</t>
        </is>
      </c>
      <c r="B160" s="3" t="n"/>
      <c r="C160" s="3" t="n"/>
      <c r="D160" s="7" t="n"/>
      <c r="E160" s="8" t="n"/>
      <c r="F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59" t="n">
        <v>112624845</v>
      </c>
      <c r="E161" s="14" t="n">
        <v>112625139</v>
      </c>
      <c r="F161" s="9" t="n"/>
      <c r="I161" s="10" t="n"/>
      <c r="J161" s="5" t="n"/>
    </row>
    <row r="162">
      <c r="D162" s="60" t="inlineStr">
        <is>
          <t>BOOT</t>
        </is>
      </c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19/01/2022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8" t="inlineStr">
        <is>
          <t>Cierre Caja</t>
        </is>
      </c>
      <c r="B166" s="98" t="inlineStr">
        <is>
          <t>Fecha</t>
        </is>
      </c>
      <c r="C166" s="98" t="inlineStr">
        <is>
          <t>Cajero</t>
        </is>
      </c>
      <c r="D166" s="98" t="inlineStr">
        <is>
          <t>Nro Voucher</t>
        </is>
      </c>
      <c r="E166" s="98" t="inlineStr">
        <is>
          <t>Nro Cuenta</t>
        </is>
      </c>
      <c r="F166" s="98" t="inlineStr">
        <is>
          <t>Tipo Ingreso</t>
        </is>
      </c>
      <c r="G166" s="99" t="n"/>
      <c r="H166" s="100" t="n"/>
      <c r="I166" s="98" t="inlineStr">
        <is>
          <t>TIPO DE INGRESO</t>
        </is>
      </c>
      <c r="J166" s="98" t="inlineStr">
        <is>
          <t>Cobrador</t>
        </is>
      </c>
    </row>
    <row r="167">
      <c r="A167" s="101" t="n"/>
      <c r="B167" s="101" t="n"/>
      <c r="C167" s="101" t="n"/>
      <c r="D167" s="101" t="n"/>
      <c r="E167" s="101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101" t="n"/>
      <c r="J167" s="101" t="n"/>
    </row>
    <row r="168">
      <c r="A168" s="5" t="inlineStr">
        <is>
          <t>CCAJ-EA58/15/23</t>
        </is>
      </c>
      <c r="B168" s="6" t="n">
        <v>44945.79410451389</v>
      </c>
      <c r="C168" s="5" t="inlineStr">
        <is>
          <t>261 ALICIA VIRGINIA QUISBERT MAMANI</t>
        </is>
      </c>
      <c r="D168" s="7" t="n"/>
      <c r="E168" s="8" t="n"/>
      <c r="F168" s="9" t="n">
        <v>1300.32</v>
      </c>
      <c r="I168" s="10" t="inlineStr">
        <is>
          <t>EFECTIVO</t>
        </is>
      </c>
      <c r="J168" s="5" t="inlineStr">
        <is>
          <t>261 ALICIA VIRGINIA QUISBERT MAMANI</t>
        </is>
      </c>
    </row>
    <row r="169">
      <c r="A169" s="5" t="inlineStr">
        <is>
          <t>CCAJ-EA58/15/23</t>
        </is>
      </c>
      <c r="B169" s="6" t="n">
        <v>44945.79410451389</v>
      </c>
      <c r="C169" s="5" t="inlineStr">
        <is>
          <t>261 ALICIA VIRGINIA QUISBERT MAMANI</t>
        </is>
      </c>
      <c r="D169" s="7" t="n"/>
      <c r="E169" s="8" t="n"/>
      <c r="H169" s="9" t="n">
        <v>49</v>
      </c>
      <c r="I169" s="5" t="inlineStr">
        <is>
          <t>TARJETA DE DÉBITO/CRÉDITO</t>
        </is>
      </c>
      <c r="J169" s="5" t="inlineStr">
        <is>
          <t>261 ALICIA VIRGINIA QUISBERT MAMANI</t>
        </is>
      </c>
    </row>
    <row r="170">
      <c r="A170" s="11" t="inlineStr">
        <is>
          <t>SAP</t>
        </is>
      </c>
      <c r="B170" s="3" t="n"/>
      <c r="C170" s="3" t="n"/>
      <c r="D170" s="7" t="n"/>
      <c r="E170" s="8" t="n"/>
      <c r="H170" s="9" t="n"/>
      <c r="I170" s="10" t="n"/>
      <c r="J170" s="5" t="n"/>
    </row>
    <row r="171" ht="15.75" customHeight="1">
      <c r="A171" s="13" t="inlineStr">
        <is>
          <t>FECHA</t>
        </is>
      </c>
      <c r="B171" s="13" t="inlineStr">
        <is>
          <t>CIERRE DE CAJA</t>
        </is>
      </c>
      <c r="C171" s="13" t="inlineStr">
        <is>
          <t>IMPORTE</t>
        </is>
      </c>
      <c r="D171" s="28" t="n">
        <v>112627064</v>
      </c>
      <c r="E171" s="14" t="n">
        <v>112636291</v>
      </c>
      <c r="H171" s="9" t="n"/>
      <c r="I171" s="10" t="n"/>
      <c r="J171" s="5" t="n"/>
    </row>
    <row r="174">
      <c r="A174" s="1" t="inlineStr">
        <is>
          <t>Cierre Caja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3" t="inlineStr">
        <is>
          <t>Del 20/01/2023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98" t="inlineStr">
        <is>
          <t>Cierre Caja</t>
        </is>
      </c>
      <c r="B176" s="98" t="inlineStr">
        <is>
          <t>Fecha</t>
        </is>
      </c>
      <c r="C176" s="98" t="inlineStr">
        <is>
          <t>Cajero</t>
        </is>
      </c>
      <c r="D176" s="98" t="inlineStr">
        <is>
          <t>Nro Voucher</t>
        </is>
      </c>
      <c r="E176" s="98" t="inlineStr">
        <is>
          <t>Nro Cuenta</t>
        </is>
      </c>
      <c r="F176" s="98" t="inlineStr">
        <is>
          <t>Tipo Ingreso</t>
        </is>
      </c>
      <c r="G176" s="99" t="n"/>
      <c r="H176" s="100" t="n"/>
      <c r="I176" s="98" t="inlineStr">
        <is>
          <t>TIPO DE INGRESO</t>
        </is>
      </c>
      <c r="J176" s="98" t="inlineStr">
        <is>
          <t>Cobrador</t>
        </is>
      </c>
    </row>
    <row r="177">
      <c r="A177" s="101" t="n"/>
      <c r="B177" s="101" t="n"/>
      <c r="C177" s="101" t="n"/>
      <c r="D177" s="101" t="n"/>
      <c r="E177" s="101" t="n"/>
      <c r="F177" s="4" t="inlineStr">
        <is>
          <t>EFECTIVO</t>
        </is>
      </c>
      <c r="G177" s="4" t="inlineStr">
        <is>
          <t>CHEQUE</t>
        </is>
      </c>
      <c r="H177" s="4" t="inlineStr">
        <is>
          <t>TRANSFERENCIA</t>
        </is>
      </c>
      <c r="I177" s="101" t="n"/>
      <c r="J177" s="101" t="n"/>
    </row>
    <row r="178">
      <c r="A178" s="5" t="inlineStr">
        <is>
          <t>CCAJ-EA58/16/23</t>
        </is>
      </c>
      <c r="B178" s="6" t="n">
        <v>44946.79462435185</v>
      </c>
      <c r="C178" s="5" t="inlineStr">
        <is>
          <t>261 ALICIA VIRGINIA QUISBERT MAMANI</t>
        </is>
      </c>
      <c r="D178" s="7" t="n"/>
      <c r="E178" s="8" t="n"/>
      <c r="F178" s="9" t="n">
        <v>4299.09</v>
      </c>
      <c r="I178" s="10" t="inlineStr">
        <is>
          <t>EFECTIVO</t>
        </is>
      </c>
      <c r="J178" s="5" t="inlineStr">
        <is>
          <t>261 ALICIA VIRGINIA QUISBERT MAMANI</t>
        </is>
      </c>
    </row>
    <row r="179">
      <c r="A179" s="5" t="inlineStr">
        <is>
          <t>CCAJ-EA58/16/23</t>
        </is>
      </c>
      <c r="B179" s="6" t="n">
        <v>44946.79462435185</v>
      </c>
      <c r="C179" s="5" t="inlineStr">
        <is>
          <t>261 ALICIA VIRGINIA QUISBERT MAMANI</t>
        </is>
      </c>
      <c r="D179" s="7" t="n"/>
      <c r="E179" s="8" t="n"/>
      <c r="H179" s="9" t="n">
        <v>230.78</v>
      </c>
      <c r="I179" s="5" t="inlineStr">
        <is>
          <t>TARJETA DE DÉBITO/CRÉDITO</t>
        </is>
      </c>
      <c r="J179" s="5" t="inlineStr">
        <is>
          <t>261 ALICIA VIRGINIA QUISBERT MAMANI</t>
        </is>
      </c>
    </row>
    <row r="180">
      <c r="A180" s="11" t="inlineStr">
        <is>
          <t>SAP</t>
        </is>
      </c>
      <c r="B180" s="3" t="n"/>
      <c r="C180" s="3" t="n"/>
      <c r="D180" s="10" t="n"/>
      <c r="E180" s="8" t="n"/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28" t="n">
        <v>112627067</v>
      </c>
      <c r="E181" s="14" t="n">
        <v>112636292</v>
      </c>
      <c r="H181" s="9" t="n"/>
      <c r="I181" s="10" t="n"/>
      <c r="J181" s="5" t="n"/>
    </row>
    <row r="182">
      <c r="A182" s="5" t="n"/>
      <c r="B182" s="6" t="n"/>
      <c r="C182" s="5" t="n"/>
      <c r="D182" s="7" t="n"/>
      <c r="E182" s="8" t="n"/>
      <c r="H182" s="9" t="n"/>
      <c r="I182" s="10" t="n"/>
      <c r="J182" s="5" t="n"/>
    </row>
    <row r="183">
      <c r="A183" s="5" t="n"/>
      <c r="B183" s="6" t="n"/>
      <c r="C183" s="5" t="n"/>
      <c r="D183" s="7" t="n"/>
      <c r="E183" s="8" t="n"/>
      <c r="H183" s="9" t="n"/>
      <c r="I183" s="10" t="n"/>
      <c r="J183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21/01/2023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8" t="inlineStr">
        <is>
          <t>Cierre Caja</t>
        </is>
      </c>
      <c r="B186" s="98" t="inlineStr">
        <is>
          <t>Fecha</t>
        </is>
      </c>
      <c r="C186" s="98" t="inlineStr">
        <is>
          <t>Cajero</t>
        </is>
      </c>
      <c r="D186" s="98" t="inlineStr">
        <is>
          <t>Nro Voucher</t>
        </is>
      </c>
      <c r="E186" s="98" t="inlineStr">
        <is>
          <t>Nro Cuenta</t>
        </is>
      </c>
      <c r="F186" s="98" t="inlineStr">
        <is>
          <t>Tipo Ingreso</t>
        </is>
      </c>
      <c r="G186" s="99" t="n"/>
      <c r="H186" s="100" t="n"/>
      <c r="I186" s="98" t="inlineStr">
        <is>
          <t>TIPO DE INGRESO</t>
        </is>
      </c>
      <c r="J186" s="98" t="inlineStr">
        <is>
          <t>Cobrador</t>
        </is>
      </c>
    </row>
    <row r="187">
      <c r="A187" s="101" t="n"/>
      <c r="B187" s="101" t="n"/>
      <c r="C187" s="101" t="n"/>
      <c r="D187" s="101" t="n"/>
      <c r="E187" s="101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101" t="n"/>
      <c r="J187" s="101" t="n"/>
    </row>
    <row r="188">
      <c r="A188" s="5" t="inlineStr">
        <is>
          <t>CCAJ-EA58/17/23</t>
        </is>
      </c>
      <c r="B188" s="6" t="n">
        <v>44947.58607836805</v>
      </c>
      <c r="C188" s="5" t="inlineStr">
        <is>
          <t>261 ALICIA VIRGINIA QUISBERT MAMANI</t>
        </is>
      </c>
      <c r="D188" s="7" t="n"/>
      <c r="E188" s="8" t="n"/>
      <c r="F188" s="9" t="n">
        <v>2785.13</v>
      </c>
      <c r="I188" s="10" t="inlineStr">
        <is>
          <t>EFECTIVO</t>
        </is>
      </c>
      <c r="J188" s="5" t="inlineStr">
        <is>
          <t>261 ALICIA VIRGINIA QUISBERT MAMANI</t>
        </is>
      </c>
    </row>
    <row r="189">
      <c r="A189" s="5" t="inlineStr">
        <is>
          <t>CCAJ-EA58/17/23</t>
        </is>
      </c>
      <c r="B189" s="6" t="n">
        <v>44947.58607836805</v>
      </c>
      <c r="C189" s="5" t="inlineStr">
        <is>
          <t>261 ALICIA VIRGINIA QUISBERT MAMANI</t>
        </is>
      </c>
      <c r="D189" s="7" t="n"/>
      <c r="E189" s="8" t="n"/>
      <c r="H189" s="9" t="n">
        <v>295.85</v>
      </c>
      <c r="I189" s="5" t="inlineStr">
        <is>
          <t>TARJETA DE DÉBITO/CRÉDITO</t>
        </is>
      </c>
      <c r="J189" s="5" t="inlineStr">
        <is>
          <t>261 ALICIA VIRGINIA QUISBERT MAMANI</t>
        </is>
      </c>
    </row>
    <row r="190">
      <c r="A190" s="11" t="inlineStr">
        <is>
          <t>SAP</t>
        </is>
      </c>
      <c r="B190" s="3" t="n"/>
      <c r="C190" s="3" t="n"/>
      <c r="D190" s="10" t="n"/>
      <c r="E190" s="8" t="n"/>
      <c r="H190" s="9" t="n"/>
      <c r="I190" s="10" t="n"/>
      <c r="J190" s="5" t="n"/>
    </row>
    <row r="191" ht="15.75" customHeight="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69" t="n">
        <v>112644310</v>
      </c>
      <c r="E191" s="14" t="n">
        <v>112644424</v>
      </c>
      <c r="H191" s="9" t="n"/>
      <c r="I191" s="10" t="n"/>
      <c r="J191" s="5" t="n"/>
    </row>
    <row r="192">
      <c r="D192" s="35" t="inlineStr">
        <is>
          <t>BOOT</t>
        </is>
      </c>
    </row>
    <row r="194">
      <c r="A194" s="1" t="inlineStr">
        <is>
          <t>Cierre Caja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3" t="inlineStr">
        <is>
          <t>Del 23/01/2023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98" t="inlineStr">
        <is>
          <t>Cierre Caja</t>
        </is>
      </c>
      <c r="B196" s="98" t="inlineStr">
        <is>
          <t>Fecha</t>
        </is>
      </c>
      <c r="C196" s="98" t="inlineStr">
        <is>
          <t>Cajero</t>
        </is>
      </c>
      <c r="D196" s="98" t="inlineStr">
        <is>
          <t>Nro Voucher</t>
        </is>
      </c>
      <c r="E196" s="98" t="inlineStr">
        <is>
          <t>Nro Cuenta</t>
        </is>
      </c>
      <c r="F196" s="98" t="inlineStr">
        <is>
          <t>Tipo Ingreso</t>
        </is>
      </c>
      <c r="G196" s="99" t="n"/>
      <c r="H196" s="100" t="n"/>
      <c r="I196" s="98" t="inlineStr">
        <is>
          <t>TIPO DE INGRESO</t>
        </is>
      </c>
      <c r="J196" s="98" t="inlineStr">
        <is>
          <t>Cobrador</t>
        </is>
      </c>
    </row>
    <row r="197">
      <c r="A197" s="101" t="n"/>
      <c r="B197" s="101" t="n"/>
      <c r="C197" s="101" t="n"/>
      <c r="D197" s="101" t="n"/>
      <c r="E197" s="101" t="n"/>
      <c r="F197" s="4" t="inlineStr">
        <is>
          <t>EFECTIVO</t>
        </is>
      </c>
      <c r="G197" s="4" t="inlineStr">
        <is>
          <t>CHEQUE</t>
        </is>
      </c>
      <c r="H197" s="4" t="inlineStr">
        <is>
          <t>TRANSFERENCIA</t>
        </is>
      </c>
      <c r="I197" s="101" t="n"/>
      <c r="J197" s="101" t="n"/>
    </row>
    <row r="198">
      <c r="A198" s="40" t="inlineStr">
        <is>
          <t>NO HUBO CIERRES DE CAJA DEBIDO A FERIADO NACIONAL POR EL DIA DEL ESTADO PLURINACIONAL</t>
        </is>
      </c>
      <c r="B198" s="41" t="n"/>
      <c r="C198" s="42" t="n"/>
      <c r="D198" s="70" t="n"/>
      <c r="E198" s="71" t="n"/>
      <c r="F198" s="9" t="n"/>
      <c r="I198" s="10" t="n"/>
      <c r="J198" s="5" t="n"/>
    </row>
    <row r="199">
      <c r="A199" s="11" t="inlineStr">
        <is>
          <t>SAP</t>
        </is>
      </c>
      <c r="B199" s="3" t="n"/>
      <c r="C199" s="3" t="n"/>
      <c r="D199" s="7" t="n"/>
      <c r="E199" s="8" t="n"/>
      <c r="H199" s="9" t="n"/>
      <c r="I199" s="10" t="n"/>
      <c r="J199" s="5" t="n"/>
    </row>
    <row r="200" ht="15.75" customHeight="1">
      <c r="A200" s="13" t="inlineStr">
        <is>
          <t>FECHA</t>
        </is>
      </c>
      <c r="B200" s="13" t="inlineStr">
        <is>
          <t>CIERRE DE CAJA</t>
        </is>
      </c>
      <c r="C200" s="13" t="inlineStr">
        <is>
          <t>IMPORTE</t>
        </is>
      </c>
      <c r="D200" s="28" t="n"/>
      <c r="E200" s="14" t="n"/>
      <c r="H200" s="9" t="n"/>
      <c r="I200" s="10" t="n"/>
      <c r="J200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24/01/2023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98" t="inlineStr">
        <is>
          <t>Cierre Caja</t>
        </is>
      </c>
      <c r="B205" s="98" t="inlineStr">
        <is>
          <t>Fecha</t>
        </is>
      </c>
      <c r="C205" s="98" t="inlineStr">
        <is>
          <t>Cajero</t>
        </is>
      </c>
      <c r="D205" s="98" t="inlineStr">
        <is>
          <t>Nro Voucher</t>
        </is>
      </c>
      <c r="E205" s="98" t="inlineStr">
        <is>
          <t>Nro Cuenta</t>
        </is>
      </c>
      <c r="F205" s="98" t="inlineStr">
        <is>
          <t>Tipo Ingreso</t>
        </is>
      </c>
      <c r="G205" s="99" t="n"/>
      <c r="H205" s="100" t="n"/>
      <c r="I205" s="98" t="inlineStr">
        <is>
          <t>TIPO DE INGRESO</t>
        </is>
      </c>
      <c r="J205" s="98" t="inlineStr">
        <is>
          <t>Cobrador</t>
        </is>
      </c>
    </row>
    <row r="206">
      <c r="A206" s="101" t="n"/>
      <c r="B206" s="101" t="n"/>
      <c r="C206" s="101" t="n"/>
      <c r="D206" s="101" t="n"/>
      <c r="E206" s="101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101" t="n"/>
      <c r="J206" s="101" t="n"/>
    </row>
    <row r="207">
      <c r="A207" s="5" t="inlineStr">
        <is>
          <t>CCAJ-EA58/18/23</t>
        </is>
      </c>
      <c r="B207" s="6" t="n">
        <v>44950.79471704861</v>
      </c>
      <c r="C207" s="5" t="inlineStr">
        <is>
          <t>261 ALICIA VIRGINIA QUISBERT MAMANI</t>
        </is>
      </c>
      <c r="D207" s="7" t="n"/>
      <c r="E207" s="8" t="n"/>
      <c r="F207" s="9" t="n">
        <v>1300.37</v>
      </c>
      <c r="I207" s="10" t="inlineStr">
        <is>
          <t>EFECTIVO</t>
        </is>
      </c>
      <c r="J207" s="5" t="inlineStr">
        <is>
          <t>261 ALICIA VIRGINIA QUISBERT MAMANI</t>
        </is>
      </c>
    </row>
    <row r="208">
      <c r="A208" s="5" t="inlineStr">
        <is>
          <t>CCAJ-EA58/18/23</t>
        </is>
      </c>
      <c r="B208" s="6" t="n">
        <v>44950.79471704861</v>
      </c>
      <c r="C208" s="5" t="inlineStr">
        <is>
          <t>261 ALICIA VIRGINIA QUISBERT MAMANI</t>
        </is>
      </c>
      <c r="D208" s="7" t="n"/>
      <c r="E208" s="8" t="n"/>
      <c r="H208" s="9" t="n">
        <v>310.8</v>
      </c>
      <c r="I208" s="10" t="inlineStr">
        <is>
          <t>CÓDIGO QR</t>
        </is>
      </c>
      <c r="J208" s="5" t="inlineStr">
        <is>
          <t>261 ALICIA VIRGINIA QUISBERT MAMANI</t>
        </is>
      </c>
    </row>
    <row r="209">
      <c r="A209" s="11" t="inlineStr">
        <is>
          <t>SAP</t>
        </is>
      </c>
      <c r="B209" s="3" t="n"/>
      <c r="C209" s="3" t="n"/>
      <c r="D209" s="7" t="n"/>
      <c r="E209" s="8" t="n"/>
      <c r="H209" s="9" t="n"/>
      <c r="I209" s="10" t="n"/>
      <c r="J209" s="5" t="n"/>
    </row>
    <row r="210" ht="15.75" customHeight="1">
      <c r="A210" s="13" t="inlineStr">
        <is>
          <t>FECHA</t>
        </is>
      </c>
      <c r="B210" s="13" t="inlineStr">
        <is>
          <t>CIERRE DE CAJA</t>
        </is>
      </c>
      <c r="C210" s="13" t="inlineStr">
        <is>
          <t>IMPORTE</t>
        </is>
      </c>
      <c r="D210" s="69" t="n">
        <v>112649054</v>
      </c>
      <c r="E210" s="14" t="n">
        <v>112651338</v>
      </c>
      <c r="H210" s="9" t="n"/>
      <c r="I210" s="10" t="n"/>
      <c r="J210" s="5" t="n"/>
    </row>
    <row r="211">
      <c r="A211" s="5" t="n"/>
      <c r="B211" s="6" t="n"/>
      <c r="C211" s="5" t="n"/>
      <c r="D211" s="35" t="inlineStr">
        <is>
          <t>BOOT</t>
        </is>
      </c>
      <c r="E211" s="8" t="n"/>
      <c r="H211" s="9" t="n"/>
      <c r="I211" s="10" t="n"/>
      <c r="J211" s="5" t="n"/>
    </row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25/01/2023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8" t="inlineStr">
        <is>
          <t>Cierre Caja</t>
        </is>
      </c>
      <c r="B215" s="98" t="inlineStr">
        <is>
          <t>Fecha</t>
        </is>
      </c>
      <c r="C215" s="98" t="inlineStr">
        <is>
          <t>Cajero</t>
        </is>
      </c>
      <c r="D215" s="98" t="inlineStr">
        <is>
          <t>Nro Voucher</t>
        </is>
      </c>
      <c r="E215" s="98" t="inlineStr">
        <is>
          <t>Nro Cuenta</t>
        </is>
      </c>
      <c r="F215" s="98" t="inlineStr">
        <is>
          <t>Tipo Ingreso</t>
        </is>
      </c>
      <c r="G215" s="99" t="n"/>
      <c r="H215" s="100" t="n"/>
      <c r="I215" s="98" t="inlineStr">
        <is>
          <t>TIPO DE INGRESO</t>
        </is>
      </c>
      <c r="J215" s="98" t="inlineStr">
        <is>
          <t>Cobrador</t>
        </is>
      </c>
    </row>
    <row r="216">
      <c r="A216" s="101" t="n"/>
      <c r="B216" s="101" t="n"/>
      <c r="C216" s="101" t="n"/>
      <c r="D216" s="101" t="n"/>
      <c r="E216" s="101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101" t="n"/>
      <c r="J216" s="101" t="n"/>
    </row>
    <row r="217">
      <c r="A217" s="5" t="inlineStr">
        <is>
          <t>CCAJ-EA58/19/23</t>
        </is>
      </c>
      <c r="B217" s="6" t="n">
        <v>44951.79638442129</v>
      </c>
      <c r="C217" s="5" t="inlineStr">
        <is>
          <t>261 ALICIA VIRGINIA QUISBERT MAMANI</t>
        </is>
      </c>
      <c r="D217" s="7" t="n"/>
      <c r="E217" s="8" t="n"/>
      <c r="F217" s="9" t="n">
        <v>2457.75</v>
      </c>
      <c r="I217" s="10" t="inlineStr">
        <is>
          <t>EFECTIVO</t>
        </is>
      </c>
      <c r="J217" s="5" t="inlineStr">
        <is>
          <t>261 ALICIA VIRGINIA QUISBERT MAMANI</t>
        </is>
      </c>
    </row>
    <row r="218">
      <c r="A218" s="5" t="inlineStr">
        <is>
          <t>CCAJ-EA58/19/23</t>
        </is>
      </c>
      <c r="B218" s="6" t="n">
        <v>44951.79638442129</v>
      </c>
      <c r="C218" s="5" t="inlineStr">
        <is>
          <t>261 ALICIA VIRGINIA QUISBERT MAMANI</t>
        </is>
      </c>
      <c r="D218" s="7" t="n"/>
      <c r="E218" s="8" t="n"/>
      <c r="H218" s="9" t="n">
        <v>235.6</v>
      </c>
      <c r="I218" s="5" t="inlineStr">
        <is>
          <t>TARJETA DE DÉBITO/CRÉDITO</t>
        </is>
      </c>
      <c r="J218" s="5" t="inlineStr">
        <is>
          <t>261 ALICIA VIRGINIA QUISBERT MAMANI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69" t="n">
        <v>112659393</v>
      </c>
      <c r="E220" s="14" t="n">
        <v>112659538</v>
      </c>
      <c r="H220" s="9" t="n"/>
      <c r="I220" s="10" t="n"/>
      <c r="J220" s="5" t="n"/>
    </row>
    <row r="221">
      <c r="D221" s="35" t="inlineStr">
        <is>
          <t>BOOT</t>
        </is>
      </c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26/01/2023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98" t="inlineStr">
        <is>
          <t>Cierre Caja</t>
        </is>
      </c>
      <c r="B225" s="98" t="inlineStr">
        <is>
          <t>Fecha</t>
        </is>
      </c>
      <c r="C225" s="98" t="inlineStr">
        <is>
          <t>Cajero</t>
        </is>
      </c>
      <c r="D225" s="98" t="inlineStr">
        <is>
          <t>Nro Voucher</t>
        </is>
      </c>
      <c r="E225" s="98" t="inlineStr">
        <is>
          <t>Nro Cuenta</t>
        </is>
      </c>
      <c r="F225" s="98" t="inlineStr">
        <is>
          <t>Tipo Ingreso</t>
        </is>
      </c>
      <c r="G225" s="99" t="n"/>
      <c r="H225" s="100" t="n"/>
      <c r="I225" s="98" t="inlineStr">
        <is>
          <t>TIPO DE INGRESO</t>
        </is>
      </c>
      <c r="J225" s="98" t="inlineStr">
        <is>
          <t>Cobrador</t>
        </is>
      </c>
    </row>
    <row r="226">
      <c r="A226" s="101" t="n"/>
      <c r="B226" s="101" t="n"/>
      <c r="C226" s="101" t="n"/>
      <c r="D226" s="101" t="n"/>
      <c r="E226" s="101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101" t="n"/>
      <c r="J226" s="101" t="n"/>
    </row>
    <row r="227">
      <c r="A227" s="5" t="inlineStr">
        <is>
          <t>CCAJ-EA58/20/23</t>
        </is>
      </c>
      <c r="B227" s="6" t="n">
        <v>44952.79376854167</v>
      </c>
      <c r="C227" s="5" t="inlineStr">
        <is>
          <t>261 ALICIA VIRGINIA QUISBERT MAMANI</t>
        </is>
      </c>
      <c r="D227" s="7" t="n"/>
      <c r="E227" s="8" t="n"/>
      <c r="F227" s="9" t="n">
        <v>1440.45</v>
      </c>
      <c r="I227" s="10" t="inlineStr">
        <is>
          <t>EFECTIVO</t>
        </is>
      </c>
      <c r="J227" s="5" t="inlineStr">
        <is>
          <t>261 ALICIA VIRGINIA QUISBERT MAMANI</t>
        </is>
      </c>
    </row>
    <row r="228">
      <c r="A228" s="5" t="inlineStr">
        <is>
          <t>CCAJ-EA58/20/23</t>
        </is>
      </c>
      <c r="B228" s="6" t="n">
        <v>44952.79376854167</v>
      </c>
      <c r="C228" s="5" t="inlineStr">
        <is>
          <t>261 ALICIA VIRGINIA QUISBERT MAMANI</t>
        </is>
      </c>
      <c r="D228" s="7" t="n"/>
      <c r="E228" s="8" t="n"/>
      <c r="H228" s="9" t="n">
        <v>427.12</v>
      </c>
      <c r="I228" s="5" t="inlineStr">
        <is>
          <t>TARJETA DE DÉBITO/CRÉDITO</t>
        </is>
      </c>
      <c r="J228" s="5" t="inlineStr">
        <is>
          <t>261 ALICIA VIRGINIA QUISBERT MAMANI</t>
        </is>
      </c>
    </row>
    <row r="229">
      <c r="A229" s="5" t="inlineStr">
        <is>
          <t>CCAJ-EA58/20/23</t>
        </is>
      </c>
      <c r="B229" s="6" t="n">
        <v>44952.79376854167</v>
      </c>
      <c r="C229" s="5" t="inlineStr">
        <is>
          <t>261 ALICIA VIRGINIA QUISBERT MAMANI</t>
        </is>
      </c>
      <c r="D229" s="7" t="n"/>
      <c r="E229" s="8" t="n"/>
      <c r="H229" s="9" t="n">
        <v>619.77</v>
      </c>
      <c r="I229" s="10" t="inlineStr">
        <is>
          <t>CÓDIGO QR</t>
        </is>
      </c>
      <c r="J229" s="5" t="inlineStr">
        <is>
          <t>261 ALICIA VIRGINIA QUISBERT MAMANI</t>
        </is>
      </c>
    </row>
    <row r="230">
      <c r="A230" s="11" t="inlineStr">
        <is>
          <t>SAP</t>
        </is>
      </c>
      <c r="B230" s="3" t="n"/>
      <c r="C230" s="3" t="n"/>
      <c r="D230" s="7" t="n"/>
      <c r="E230" s="8" t="n"/>
      <c r="H230" s="9" t="n"/>
      <c r="I230" s="10" t="n"/>
      <c r="J230" s="5" t="n"/>
    </row>
    <row r="231" ht="15.75" customHeight="1">
      <c r="A231" s="13" t="inlineStr">
        <is>
          <t>FECHA</t>
        </is>
      </c>
      <c r="B231" s="13" t="inlineStr">
        <is>
          <t>CIERRE DE CAJA</t>
        </is>
      </c>
      <c r="C231" s="13" t="inlineStr">
        <is>
          <t>IMPORTE</t>
        </is>
      </c>
      <c r="D231" s="28" t="n">
        <v>112672293</v>
      </c>
      <c r="E231" s="14" t="n">
        <v>112672345</v>
      </c>
      <c r="H231" s="9" t="n"/>
      <c r="I231" s="10" t="n"/>
      <c r="J231" s="5" t="n"/>
    </row>
    <row r="232">
      <c r="A232" s="5" t="n"/>
      <c r="B232" s="6" t="n"/>
      <c r="C232" s="5" t="n"/>
      <c r="D232" s="7" t="n"/>
      <c r="E232" s="8" t="n"/>
      <c r="H232" s="9" t="n"/>
      <c r="I232" s="10" t="n"/>
      <c r="J232" s="5" t="n"/>
    </row>
    <row r="234">
      <c r="A234" s="1" t="inlineStr">
        <is>
          <t>Cierre Caja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3" t="inlineStr">
        <is>
          <t>Del 27/01/2023</t>
        </is>
      </c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98" t="inlineStr">
        <is>
          <t>Cierre Caja</t>
        </is>
      </c>
      <c r="B236" s="98" t="inlineStr">
        <is>
          <t>Fecha</t>
        </is>
      </c>
      <c r="C236" s="98" t="inlineStr">
        <is>
          <t>Cajero</t>
        </is>
      </c>
      <c r="D236" s="98" t="inlineStr">
        <is>
          <t>Nro Voucher</t>
        </is>
      </c>
      <c r="E236" s="98" t="inlineStr">
        <is>
          <t>Nro Cuenta</t>
        </is>
      </c>
      <c r="F236" s="98" t="inlineStr">
        <is>
          <t>Tipo Ingreso</t>
        </is>
      </c>
      <c r="G236" s="99" t="n"/>
      <c r="H236" s="100" t="n"/>
      <c r="I236" s="98" t="inlineStr">
        <is>
          <t>TIPO DE INGRESO</t>
        </is>
      </c>
      <c r="J236" s="98" t="inlineStr">
        <is>
          <t>Cobrador</t>
        </is>
      </c>
    </row>
    <row r="237">
      <c r="A237" s="101" t="n"/>
      <c r="B237" s="101" t="n"/>
      <c r="C237" s="101" t="n"/>
      <c r="D237" s="101" t="n"/>
      <c r="E237" s="101" t="n"/>
      <c r="F237" s="4" t="inlineStr">
        <is>
          <t>EFECTIVO</t>
        </is>
      </c>
      <c r="G237" s="4" t="inlineStr">
        <is>
          <t>CHEQUE</t>
        </is>
      </c>
      <c r="H237" s="4" t="inlineStr">
        <is>
          <t>TRANSFERENCIA</t>
        </is>
      </c>
      <c r="I237" s="101" t="n"/>
      <c r="J237" s="101" t="n"/>
    </row>
    <row r="238">
      <c r="A238" s="5" t="inlineStr">
        <is>
          <t>CCAJ-EA58/21/23</t>
        </is>
      </c>
      <c r="B238" s="6" t="n">
        <v>44953.79437594907</v>
      </c>
      <c r="C238" s="5" t="inlineStr">
        <is>
          <t>261 ALICIA VIRGINIA QUISBERT MAMANI</t>
        </is>
      </c>
      <c r="D238" s="7" t="n"/>
      <c r="E238" s="8" t="n"/>
      <c r="F238" s="9" t="n">
        <v>1558.47</v>
      </c>
      <c r="I238" s="10" t="inlineStr">
        <is>
          <t>EFECTIVO</t>
        </is>
      </c>
      <c r="J238" s="5" t="inlineStr">
        <is>
          <t>261 ALICIA VIRGINIA QUISBERT MAMANI</t>
        </is>
      </c>
    </row>
    <row r="239">
      <c r="A239" s="5" t="inlineStr">
        <is>
          <t>CCAJ-EA58/21/23</t>
        </is>
      </c>
      <c r="B239" s="6" t="n">
        <v>44953.79437594907</v>
      </c>
      <c r="C239" s="5" t="inlineStr">
        <is>
          <t>261 ALICIA VIRGINIA QUISBERT MAMANI</t>
        </is>
      </c>
      <c r="D239" s="7" t="n"/>
      <c r="E239" s="8" t="n"/>
      <c r="H239" s="9" t="n">
        <v>224.8</v>
      </c>
      <c r="I239" s="5" t="inlineStr">
        <is>
          <t>TARJETA DE DÉBITO/CRÉDITO</t>
        </is>
      </c>
      <c r="J239" s="5" t="inlineStr">
        <is>
          <t>261 ALICIA VIRGINIA QUISBERT MAMANI</t>
        </is>
      </c>
    </row>
    <row r="240">
      <c r="A240" s="11" t="inlineStr">
        <is>
          <t>SAP</t>
        </is>
      </c>
      <c r="B240" s="3" t="n"/>
      <c r="C240" s="3" t="n"/>
      <c r="D240" s="7" t="n"/>
      <c r="E240" s="8" t="n"/>
      <c r="H240" s="9" t="n"/>
      <c r="I240" s="5" t="n"/>
      <c r="J240" s="8" t="n"/>
    </row>
    <row r="241" ht="15.75" customHeight="1">
      <c r="A241" s="13" t="inlineStr">
        <is>
          <t>FECHA</t>
        </is>
      </c>
      <c r="B241" s="13" t="inlineStr">
        <is>
          <t>CIERRE DE CAJA</t>
        </is>
      </c>
      <c r="C241" s="13" t="inlineStr">
        <is>
          <t>IMPORTE</t>
        </is>
      </c>
      <c r="D241" s="28" t="n">
        <v>112672298</v>
      </c>
      <c r="E241" s="14" t="n">
        <v>112672347</v>
      </c>
      <c r="H241" s="9" t="n"/>
      <c r="I241" s="5" t="n"/>
      <c r="J241" s="8" t="n"/>
    </row>
    <row r="242">
      <c r="A242" s="5" t="n"/>
      <c r="B242" s="6" t="n"/>
      <c r="C242" s="5" t="n"/>
      <c r="D242" s="7" t="n"/>
      <c r="E242" s="8" t="n"/>
      <c r="H242" s="9" t="n"/>
      <c r="I242" s="5" t="n"/>
      <c r="J242" s="8" t="n"/>
    </row>
    <row r="243">
      <c r="A243" s="5" t="n"/>
      <c r="B243" s="6" t="n"/>
      <c r="C243" s="5" t="n"/>
      <c r="D243" s="7" t="n"/>
      <c r="E243" s="8" t="n"/>
      <c r="H243" s="9" t="n"/>
      <c r="I243" s="5" t="n"/>
      <c r="J243" s="8" t="n"/>
    </row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28/01/2023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98" t="inlineStr">
        <is>
          <t>Cierre Caja</t>
        </is>
      </c>
      <c r="B246" s="98" t="inlineStr">
        <is>
          <t>Fecha</t>
        </is>
      </c>
      <c r="C246" s="98" t="inlineStr">
        <is>
          <t>Cajero</t>
        </is>
      </c>
      <c r="D246" s="98" t="inlineStr">
        <is>
          <t>Nro Voucher</t>
        </is>
      </c>
      <c r="E246" s="98" t="inlineStr">
        <is>
          <t>Nro Cuenta</t>
        </is>
      </c>
      <c r="F246" s="98" t="inlineStr">
        <is>
          <t>Tipo Ingreso</t>
        </is>
      </c>
      <c r="G246" s="99" t="n"/>
      <c r="H246" s="100" t="n"/>
      <c r="I246" s="98" t="inlineStr">
        <is>
          <t>TIPO DE INGRESO</t>
        </is>
      </c>
      <c r="J246" s="98" t="inlineStr">
        <is>
          <t>Cobrador</t>
        </is>
      </c>
    </row>
    <row r="247">
      <c r="A247" s="101" t="n"/>
      <c r="B247" s="101" t="n"/>
      <c r="C247" s="101" t="n"/>
      <c r="D247" s="101" t="n"/>
      <c r="E247" s="101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101" t="n"/>
      <c r="J247" s="101" t="n"/>
    </row>
    <row r="248">
      <c r="A248" s="5" t="inlineStr">
        <is>
          <t>CCAJ-EA58/22/23</t>
        </is>
      </c>
      <c r="B248" s="6" t="n">
        <v>44954.58838826389</v>
      </c>
      <c r="C248" s="5" t="inlineStr">
        <is>
          <t>261 ALICIA VIRGINIA QUISBERT MAMANI</t>
        </is>
      </c>
      <c r="D248" s="7" t="n"/>
      <c r="E248" s="8" t="n"/>
      <c r="F248" s="9" t="n">
        <v>1689.99</v>
      </c>
      <c r="I248" s="10" t="inlineStr">
        <is>
          <t>EFECTIVO</t>
        </is>
      </c>
      <c r="J248" s="5" t="inlineStr">
        <is>
          <t>261 ALICIA VIRGINIA QUISBERT MAMANI</t>
        </is>
      </c>
    </row>
    <row r="249">
      <c r="A249" s="5" t="inlineStr">
        <is>
          <t>CCAJ-EA58/22/23</t>
        </is>
      </c>
      <c r="B249" s="6" t="n">
        <v>44954.58838826389</v>
      </c>
      <c r="C249" s="5" t="inlineStr">
        <is>
          <t>261 ALICIA VIRGINIA QUISBERT MAMANI</t>
        </is>
      </c>
      <c r="D249" s="7" t="n"/>
      <c r="E249" s="8" t="n"/>
      <c r="H249" s="9" t="n">
        <v>391.92</v>
      </c>
      <c r="I249" s="5" t="inlineStr">
        <is>
          <t>TARJETA DE DÉBITO/CRÉDITO</t>
        </is>
      </c>
      <c r="J249" s="5" t="inlineStr">
        <is>
          <t>261 ALICIA VIRGINIA QUISBERT MAMANI</t>
        </is>
      </c>
    </row>
    <row r="250">
      <c r="A250" s="11" t="inlineStr">
        <is>
          <t>SAP</t>
        </is>
      </c>
      <c r="B250" s="3" t="n"/>
      <c r="C250" s="3" t="n"/>
      <c r="D250" s="7" t="n"/>
      <c r="E250" s="8" t="n"/>
      <c r="H250" s="9" t="n"/>
      <c r="I250" s="5" t="n"/>
      <c r="J250" s="8" t="n"/>
    </row>
    <row r="251" ht="15.75" customHeight="1">
      <c r="A251" s="13" t="inlineStr">
        <is>
          <t>FECHA</t>
        </is>
      </c>
      <c r="B251" s="13" t="inlineStr">
        <is>
          <t>CIERRE DE CAJA</t>
        </is>
      </c>
      <c r="C251" s="13" t="inlineStr">
        <is>
          <t>IMPORTE</t>
        </is>
      </c>
      <c r="D251" s="28" t="n">
        <v>112673666</v>
      </c>
      <c r="E251" s="14" t="n">
        <v>112675432</v>
      </c>
      <c r="H251" s="9" t="n"/>
      <c r="I251" s="5" t="n"/>
      <c r="J251" s="8" t="n"/>
    </row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30/01/2023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98" t="inlineStr">
        <is>
          <t>Cierre Caja</t>
        </is>
      </c>
      <c r="B256" s="98" t="inlineStr">
        <is>
          <t>Fecha</t>
        </is>
      </c>
      <c r="C256" s="98" t="inlineStr">
        <is>
          <t>Cajero</t>
        </is>
      </c>
      <c r="D256" s="98" t="inlineStr">
        <is>
          <t>Nro Voucher</t>
        </is>
      </c>
      <c r="E256" s="98" t="inlineStr">
        <is>
          <t>Nro Cuenta</t>
        </is>
      </c>
      <c r="F256" s="98" t="inlineStr">
        <is>
          <t>Tipo Ingreso</t>
        </is>
      </c>
      <c r="G256" s="99" t="n"/>
      <c r="H256" s="100" t="n"/>
      <c r="I256" s="98" t="inlineStr">
        <is>
          <t>TIPO DE INGRESO</t>
        </is>
      </c>
      <c r="J256" s="98" t="inlineStr">
        <is>
          <t>Cobrador</t>
        </is>
      </c>
    </row>
    <row r="257">
      <c r="A257" s="101" t="n"/>
      <c r="B257" s="101" t="n"/>
      <c r="C257" s="101" t="n"/>
      <c r="D257" s="101" t="n"/>
      <c r="E257" s="101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101" t="n"/>
      <c r="J257" s="101" t="n"/>
    </row>
    <row r="258">
      <c r="A258" s="5" t="inlineStr">
        <is>
          <t>CCAJ-EA58/23/23</t>
        </is>
      </c>
      <c r="B258" s="6" t="n">
        <v>44956.79356041666</v>
      </c>
      <c r="C258" s="5" t="inlineStr">
        <is>
          <t>261 ALICIA VIRGINIA QUISBERT MAMANI</t>
        </is>
      </c>
      <c r="D258" s="7" t="n"/>
      <c r="E258" s="8" t="n"/>
      <c r="F258" s="9" t="n">
        <v>2804.34</v>
      </c>
      <c r="I258" s="10" t="inlineStr">
        <is>
          <t>EFECTIVO</t>
        </is>
      </c>
      <c r="J258" s="5" t="inlineStr">
        <is>
          <t>261 ALICIA VIRGINIA QUISBERT MAMANI</t>
        </is>
      </c>
    </row>
    <row r="259">
      <c r="A259" s="5" t="inlineStr">
        <is>
          <t>CCAJ-EA58/23/23</t>
        </is>
      </c>
      <c r="B259" s="6" t="n">
        <v>44956.79356041666</v>
      </c>
      <c r="C259" s="5" t="inlineStr">
        <is>
          <t>261 ALICIA VIRGINIA QUISBERT MAMANI</t>
        </is>
      </c>
      <c r="D259" s="7" t="n"/>
      <c r="E259" s="8" t="n"/>
      <c r="H259" s="9" t="n">
        <v>76.06</v>
      </c>
      <c r="I259" s="5" t="inlineStr">
        <is>
          <t>TARJETA DE DÉBITO/CRÉDITO</t>
        </is>
      </c>
      <c r="J259" s="5" t="inlineStr">
        <is>
          <t>261 ALICIA VIRGINIA QUISBERT MAMANI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G260" s="9" t="n"/>
      <c r="I260" s="10" t="n"/>
      <c r="J260" s="8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28" t="n">
        <v>112691562</v>
      </c>
      <c r="E261" s="14" t="n">
        <v>112691875</v>
      </c>
      <c r="G261" s="9" t="n"/>
      <c r="I261" s="10" t="n"/>
      <c r="J261" s="8" t="n"/>
    </row>
    <row r="262" ht="15.75" customHeight="1">
      <c r="A262" s="5" t="n"/>
      <c r="B262" s="6" t="n"/>
      <c r="C262" s="5" t="n"/>
      <c r="D262" s="69" t="n">
        <v>112691622</v>
      </c>
      <c r="E262" s="34" t="n">
        <v>112691845</v>
      </c>
      <c r="F262" s="35" t="inlineStr">
        <is>
          <t>REV</t>
        </is>
      </c>
      <c r="G262" s="9" t="n"/>
      <c r="I262" s="10" t="n"/>
      <c r="J262" s="8" t="n"/>
    </row>
    <row r="263">
      <c r="A263" s="17" t="inlineStr">
        <is>
          <t>reversion debido a que el Boot 5 realizo doble traslado</t>
        </is>
      </c>
      <c r="B263" s="17" t="n"/>
      <c r="C263" s="17" t="n"/>
    </row>
    <row r="265">
      <c r="A265" s="1" t="inlineStr">
        <is>
          <t>Cierre Caja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3" t="inlineStr">
        <is>
          <t>Del 31/01/2023</t>
        </is>
      </c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98" t="inlineStr">
        <is>
          <t>Cierre Caja</t>
        </is>
      </c>
      <c r="B267" s="98" t="inlineStr">
        <is>
          <t>Fecha</t>
        </is>
      </c>
      <c r="C267" s="98" t="inlineStr">
        <is>
          <t>Cajero</t>
        </is>
      </c>
      <c r="D267" s="98" t="inlineStr">
        <is>
          <t>Nro Voucher</t>
        </is>
      </c>
      <c r="E267" s="98" t="inlineStr">
        <is>
          <t>Nro Cuenta</t>
        </is>
      </c>
      <c r="F267" s="98" t="inlineStr">
        <is>
          <t>Tipo Ingreso</t>
        </is>
      </c>
      <c r="G267" s="99" t="n"/>
      <c r="H267" s="100" t="n"/>
      <c r="I267" s="98" t="inlineStr">
        <is>
          <t>TIPO DE INGRESO</t>
        </is>
      </c>
      <c r="J267" s="98" t="inlineStr">
        <is>
          <t>Cobrador</t>
        </is>
      </c>
    </row>
    <row r="268">
      <c r="A268" s="101" t="n"/>
      <c r="B268" s="101" t="n"/>
      <c r="C268" s="101" t="n"/>
      <c r="D268" s="101" t="n"/>
      <c r="E268" s="101" t="n"/>
      <c r="F268" s="4" t="inlineStr">
        <is>
          <t>EFECTIVO</t>
        </is>
      </c>
      <c r="G268" s="4" t="inlineStr">
        <is>
          <t>CHEQUE</t>
        </is>
      </c>
      <c r="H268" s="4" t="inlineStr">
        <is>
          <t>TRANSFERENCIA</t>
        </is>
      </c>
      <c r="I268" s="101" t="n"/>
      <c r="J268" s="101" t="n"/>
    </row>
    <row r="269">
      <c r="A269" s="5" t="inlineStr">
        <is>
          <t>CCAJ-EA58/24/23</t>
        </is>
      </c>
      <c r="B269" s="6" t="n">
        <v>44957.79660986111</v>
      </c>
      <c r="C269" s="5" t="inlineStr">
        <is>
          <t>261 ALICIA VIRGINIA QUISBERT MAMANI</t>
        </is>
      </c>
      <c r="D269" s="7" t="n"/>
      <c r="E269" s="8" t="n"/>
      <c r="F269" s="9" t="n">
        <v>1768.09</v>
      </c>
      <c r="I269" s="10" t="inlineStr">
        <is>
          <t>EFECTIVO</t>
        </is>
      </c>
      <c r="J269" s="5" t="inlineStr">
        <is>
          <t>261 ALICIA VIRGINIA QUISBERT MAMANI</t>
        </is>
      </c>
    </row>
    <row r="270">
      <c r="A270" s="5" t="inlineStr">
        <is>
          <t>CCAJ-EA58/24/23</t>
        </is>
      </c>
      <c r="B270" s="6" t="n">
        <v>44957.79660986111</v>
      </c>
      <c r="C270" s="5" t="inlineStr">
        <is>
          <t>261 ALICIA VIRGINIA QUISBERT MAMANI</t>
        </is>
      </c>
      <c r="D270" s="7" t="n"/>
      <c r="E270" s="8" t="n"/>
      <c r="H270" s="9" t="n">
        <v>202.5</v>
      </c>
      <c r="I270" s="5" t="inlineStr">
        <is>
          <t>TARJETA DE DÉBITO/CRÉDITO</t>
        </is>
      </c>
      <c r="J270" s="5" t="inlineStr">
        <is>
          <t>261 ALICIA VIRGINIA QUISBERT MAMANI</t>
        </is>
      </c>
    </row>
    <row r="271">
      <c r="A271" s="11" t="inlineStr">
        <is>
          <t>SAP</t>
        </is>
      </c>
      <c r="B271" s="3" t="n"/>
      <c r="C271" s="3" t="n"/>
      <c r="D271" s="7" t="n"/>
      <c r="E271" s="8" t="n"/>
      <c r="G271" s="9" t="n"/>
      <c r="I271" s="10" t="n"/>
      <c r="J271" s="5" t="n"/>
    </row>
    <row r="272" ht="15.75" customHeight="1">
      <c r="A272" s="13" t="inlineStr">
        <is>
          <t>FECHA</t>
        </is>
      </c>
      <c r="B272" s="13" t="inlineStr">
        <is>
          <t>CIERRE DE CAJA</t>
        </is>
      </c>
      <c r="C272" s="13" t="inlineStr">
        <is>
          <t>IMPORTE</t>
        </is>
      </c>
      <c r="D272" s="69" t="n">
        <v>112692567</v>
      </c>
      <c r="E272" s="14" t="n">
        <v>112692818</v>
      </c>
      <c r="G272" s="9" t="n"/>
      <c r="I272" s="10" t="n"/>
      <c r="J272" s="5" t="n"/>
    </row>
    <row r="273">
      <c r="A273" s="5" t="n"/>
      <c r="B273" s="6" t="n"/>
      <c r="C273" s="5" t="n"/>
      <c r="D273" s="81" t="inlineStr">
        <is>
          <t>BOOT</t>
        </is>
      </c>
      <c r="E273" s="8" t="n"/>
      <c r="G273" s="9" t="n"/>
      <c r="I273" s="10" t="n"/>
      <c r="J273" s="5" t="n"/>
    </row>
    <row r="275">
      <c r="A275" s="1" t="inlineStr">
        <is>
          <t>Cierre Caja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3" t="inlineStr">
        <is>
          <t>Del 01/02/2023</t>
        </is>
      </c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98" t="inlineStr">
        <is>
          <t>Cierre Caja</t>
        </is>
      </c>
      <c r="B277" s="98" t="inlineStr">
        <is>
          <t>Fecha</t>
        </is>
      </c>
      <c r="C277" s="98" t="inlineStr">
        <is>
          <t>Cajero</t>
        </is>
      </c>
      <c r="D277" s="98" t="inlineStr">
        <is>
          <t>Nro Voucher</t>
        </is>
      </c>
      <c r="E277" s="98" t="inlineStr">
        <is>
          <t>Nro Cuenta</t>
        </is>
      </c>
      <c r="F277" s="98" t="inlineStr">
        <is>
          <t>Tipo Ingreso</t>
        </is>
      </c>
      <c r="G277" s="99" t="n"/>
      <c r="H277" s="100" t="n"/>
      <c r="I277" s="98" t="inlineStr">
        <is>
          <t>TIPO DE INGRESO</t>
        </is>
      </c>
      <c r="J277" s="98" t="inlineStr">
        <is>
          <t>Cobrador</t>
        </is>
      </c>
    </row>
    <row r="278">
      <c r="A278" s="101" t="n"/>
      <c r="B278" s="101" t="n"/>
      <c r="C278" s="101" t="n"/>
      <c r="D278" s="101" t="n"/>
      <c r="E278" s="101" t="n"/>
      <c r="F278" s="4" t="inlineStr">
        <is>
          <t>EFECTIVO</t>
        </is>
      </c>
      <c r="G278" s="4" t="inlineStr">
        <is>
          <t>CHEQUE</t>
        </is>
      </c>
      <c r="H278" s="4" t="inlineStr">
        <is>
          <t>TRANSFERENCIA</t>
        </is>
      </c>
      <c r="I278" s="101" t="n"/>
      <c r="J278" s="101" t="n"/>
    </row>
    <row r="279">
      <c r="A279" s="5" t="inlineStr">
        <is>
          <t>CCAJ-EA58/25/23</t>
        </is>
      </c>
      <c r="B279" s="6" t="n">
        <v>44958.81172427083</v>
      </c>
      <c r="C279" s="5" t="inlineStr">
        <is>
          <t>261 ALICIA VIRGINIA QUISBERT MAMANI</t>
        </is>
      </c>
      <c r="D279" s="7" t="n"/>
      <c r="E279" s="8" t="n"/>
      <c r="F279" s="9" t="n">
        <v>1979.85</v>
      </c>
      <c r="I279" s="10" t="inlineStr">
        <is>
          <t>EFECTIVO</t>
        </is>
      </c>
      <c r="J279" s="5" t="inlineStr">
        <is>
          <t>261 ALICIA VIRGINIA QUISBERT MAMANI</t>
        </is>
      </c>
    </row>
    <row r="280">
      <c r="A280" s="5" t="inlineStr">
        <is>
          <t>CCAJ-EA58/25/23</t>
        </is>
      </c>
      <c r="B280" s="6" t="n">
        <v>44958.81172427083</v>
      </c>
      <c r="C280" s="5" t="inlineStr">
        <is>
          <t>261 ALICIA VIRGINIA QUISBERT MAMANI</t>
        </is>
      </c>
      <c r="D280" s="7" t="n"/>
      <c r="E280" s="8" t="n"/>
      <c r="H280" s="9" t="n">
        <v>319.8</v>
      </c>
      <c r="I280" s="5" t="inlineStr">
        <is>
          <t>TARJETA DE DÉBITO/CRÉDITO</t>
        </is>
      </c>
      <c r="J280" s="5" t="inlineStr">
        <is>
          <t>261 ALICIA VIRGINIA QUISBERT MAMANI</t>
        </is>
      </c>
    </row>
    <row r="281">
      <c r="A281" s="11" t="inlineStr">
        <is>
          <t>SAP</t>
        </is>
      </c>
      <c r="B281" s="3" t="n"/>
      <c r="C281" s="3" t="n"/>
      <c r="D281" s="7" t="n"/>
      <c r="E281" s="8" t="n"/>
      <c r="H281" s="9" t="n"/>
      <c r="I281" s="10" t="n"/>
      <c r="J281" s="8" t="n"/>
    </row>
    <row r="282" ht="15.75" customHeight="1">
      <c r="A282" s="13" t="inlineStr">
        <is>
          <t>FECHA</t>
        </is>
      </c>
      <c r="B282" s="13" t="inlineStr">
        <is>
          <t>CIERRE DE CAJA</t>
        </is>
      </c>
      <c r="C282" s="13" t="inlineStr">
        <is>
          <t>IMPORTE</t>
        </is>
      </c>
      <c r="D282" s="69" t="n">
        <v>112695135</v>
      </c>
      <c r="E282" s="14" t="n">
        <v>112695345</v>
      </c>
      <c r="H282" s="9" t="n"/>
      <c r="I282" s="10" t="n"/>
      <c r="J282" s="8" t="n"/>
    </row>
    <row r="283">
      <c r="D283" s="81" t="inlineStr">
        <is>
          <t>BOOT</t>
        </is>
      </c>
    </row>
    <row r="285">
      <c r="A285" s="1" t="inlineStr">
        <is>
          <t>Cierre Caja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3" t="inlineStr">
        <is>
          <t>Del 02/02/2023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98" t="inlineStr">
        <is>
          <t>Cierre Caja</t>
        </is>
      </c>
      <c r="B287" s="98" t="inlineStr">
        <is>
          <t>Fecha</t>
        </is>
      </c>
      <c r="C287" s="98" t="inlineStr">
        <is>
          <t>Cajero</t>
        </is>
      </c>
      <c r="D287" s="98" t="inlineStr">
        <is>
          <t>Nro Voucher</t>
        </is>
      </c>
      <c r="E287" s="98" t="inlineStr">
        <is>
          <t>Nro Cuenta</t>
        </is>
      </c>
      <c r="F287" s="98" t="inlineStr">
        <is>
          <t>Tipo Ingreso</t>
        </is>
      </c>
      <c r="G287" s="99" t="n"/>
      <c r="H287" s="100" t="n"/>
      <c r="I287" s="98" t="inlineStr">
        <is>
          <t>TIPO DE INGRESO</t>
        </is>
      </c>
      <c r="J287" s="98" t="inlineStr">
        <is>
          <t>Cobrador</t>
        </is>
      </c>
    </row>
    <row r="288">
      <c r="A288" s="101" t="n"/>
      <c r="B288" s="101" t="n"/>
      <c r="C288" s="101" t="n"/>
      <c r="D288" s="101" t="n"/>
      <c r="E288" s="101" t="n"/>
      <c r="F288" s="4" t="inlineStr">
        <is>
          <t>EFECTIVO</t>
        </is>
      </c>
      <c r="G288" s="4" t="inlineStr">
        <is>
          <t>CHEQUE</t>
        </is>
      </c>
      <c r="H288" s="4" t="inlineStr">
        <is>
          <t>TRANSFERENCIA</t>
        </is>
      </c>
      <c r="I288" s="101" t="n"/>
      <c r="J288" s="101" t="n"/>
    </row>
    <row r="289">
      <c r="A289" s="5" t="inlineStr">
        <is>
          <t>CCAJ-EA58/26/23</t>
        </is>
      </c>
      <c r="B289" s="6" t="n">
        <v>44959.79454891204</v>
      </c>
      <c r="C289" s="5" t="inlineStr">
        <is>
          <t>261 ALICIA VIRGINIA QUISBERT MAMANI</t>
        </is>
      </c>
      <c r="D289" s="7" t="n"/>
      <c r="E289" s="8" t="n"/>
      <c r="F289" s="9" t="n">
        <v>2491.85</v>
      </c>
      <c r="I289" s="10" t="inlineStr">
        <is>
          <t>EFECTIVO</t>
        </is>
      </c>
      <c r="J289" s="5" t="inlineStr">
        <is>
          <t>261 ALICIA VIRGINIA QUISBERT MAMANI</t>
        </is>
      </c>
    </row>
    <row r="290">
      <c r="A290" s="5" t="inlineStr">
        <is>
          <t>CCAJ-EA58/26/23</t>
        </is>
      </c>
      <c r="B290" s="6" t="n">
        <v>44959.79454891204</v>
      </c>
      <c r="C290" s="5" t="inlineStr">
        <is>
          <t>261 ALICIA VIRGINIA QUISBERT MAMANI</t>
        </is>
      </c>
      <c r="D290" s="7" t="n"/>
      <c r="E290" s="8" t="n"/>
      <c r="H290" s="9" t="n">
        <v>1072.83</v>
      </c>
      <c r="I290" s="5" t="inlineStr">
        <is>
          <t>TARJETA DE DÉBITO/CRÉDITO</t>
        </is>
      </c>
      <c r="J290" s="5" t="inlineStr">
        <is>
          <t>261 ALICIA VIRGINIA QUISBERT MAMANI</t>
        </is>
      </c>
    </row>
    <row r="291">
      <c r="A291" s="11" t="inlineStr">
        <is>
          <t>SAP</t>
        </is>
      </c>
      <c r="B291" s="3" t="n"/>
      <c r="C291" s="3" t="n"/>
      <c r="D291" s="7" t="n"/>
      <c r="E291" s="8" t="n"/>
      <c r="H291" s="9" t="n"/>
      <c r="I291" s="10" t="n"/>
      <c r="J291" s="5" t="n"/>
    </row>
    <row r="292" ht="15.75" customHeight="1">
      <c r="A292" s="13" t="inlineStr">
        <is>
          <t>FECHA</t>
        </is>
      </c>
      <c r="B292" s="13" t="inlineStr">
        <is>
          <t>CIERRE DE CAJA</t>
        </is>
      </c>
      <c r="C292" s="13" t="inlineStr">
        <is>
          <t>IMPORTE</t>
        </is>
      </c>
      <c r="D292" s="69" t="n">
        <v>112728639</v>
      </c>
      <c r="E292" s="14" t="n">
        <v>112728969</v>
      </c>
      <c r="H292" s="9" t="n"/>
      <c r="I292" s="10" t="n"/>
      <c r="J292" s="5" t="n"/>
    </row>
    <row r="293">
      <c r="D293" s="81" t="inlineStr">
        <is>
          <t>BOOT</t>
        </is>
      </c>
    </row>
    <row r="295">
      <c r="A295" s="1" t="inlineStr">
        <is>
          <t>Cierre Caja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3" t="inlineStr">
        <is>
          <t>Del 03/02/2023</t>
        </is>
      </c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98" t="inlineStr">
        <is>
          <t>Cierre Caja</t>
        </is>
      </c>
      <c r="B297" s="98" t="inlineStr">
        <is>
          <t>Fecha</t>
        </is>
      </c>
      <c r="C297" s="98" t="inlineStr">
        <is>
          <t>Cajero</t>
        </is>
      </c>
      <c r="D297" s="98" t="inlineStr">
        <is>
          <t>Nro Voucher</t>
        </is>
      </c>
      <c r="E297" s="98" t="inlineStr">
        <is>
          <t>Nro Cuenta</t>
        </is>
      </c>
      <c r="F297" s="98" t="inlineStr">
        <is>
          <t>Tipo Ingreso</t>
        </is>
      </c>
      <c r="G297" s="99" t="n"/>
      <c r="H297" s="100" t="n"/>
      <c r="I297" s="98" t="inlineStr">
        <is>
          <t>TIPO DE INGRESO</t>
        </is>
      </c>
      <c r="J297" s="98" t="inlineStr">
        <is>
          <t>Cobrador</t>
        </is>
      </c>
    </row>
    <row r="298">
      <c r="A298" s="101" t="n"/>
      <c r="B298" s="101" t="n"/>
      <c r="C298" s="101" t="n"/>
      <c r="D298" s="101" t="n"/>
      <c r="E298" s="101" t="n"/>
      <c r="F298" s="4" t="inlineStr">
        <is>
          <t>EFECTIVO</t>
        </is>
      </c>
      <c r="G298" s="4" t="inlineStr">
        <is>
          <t>CHEQUE</t>
        </is>
      </c>
      <c r="H298" s="4" t="inlineStr">
        <is>
          <t>TRANSFERENCIA</t>
        </is>
      </c>
      <c r="I298" s="101" t="n"/>
      <c r="J298" s="101" t="n"/>
    </row>
    <row r="299">
      <c r="A299" s="5" t="inlineStr">
        <is>
          <t>CCAJ-EA58/27/23</t>
        </is>
      </c>
      <c r="B299" s="6" t="n">
        <v>44960.79416267361</v>
      </c>
      <c r="C299" s="5" t="inlineStr">
        <is>
          <t>261 ALICIA VIRGINIA QUISBERT MAMANI</t>
        </is>
      </c>
      <c r="D299" s="7" t="n"/>
      <c r="E299" s="8" t="n"/>
      <c r="F299" s="9" t="n">
        <v>1498.03</v>
      </c>
      <c r="I299" s="10" t="inlineStr">
        <is>
          <t>EFECTIVO</t>
        </is>
      </c>
      <c r="J299" s="5" t="inlineStr">
        <is>
          <t>261 ALICIA VIRGINIA QUISBERT MAMANI</t>
        </is>
      </c>
    </row>
    <row r="300">
      <c r="A300" s="5" t="inlineStr">
        <is>
          <t>CCAJ-EA58/27/23</t>
        </is>
      </c>
      <c r="B300" s="6" t="n">
        <v>44960.79416267361</v>
      </c>
      <c r="C300" s="5" t="inlineStr">
        <is>
          <t>261 ALICIA VIRGINIA QUISBERT MAMANI</t>
        </is>
      </c>
      <c r="D300" s="7" t="n"/>
      <c r="E300" s="8" t="n"/>
      <c r="H300" s="9" t="n">
        <v>64.81999999999999</v>
      </c>
      <c r="I300" s="5" t="inlineStr">
        <is>
          <t>TARJETA DE DÉBITO/CRÉDITO</t>
        </is>
      </c>
      <c r="J300" s="5" t="inlineStr">
        <is>
          <t>261 ALICIA VIRGINIA QUISBERT MAMANI</t>
        </is>
      </c>
    </row>
    <row r="301">
      <c r="A301" s="11" t="inlineStr">
        <is>
          <t>SAP</t>
        </is>
      </c>
      <c r="B301" s="3" t="n"/>
      <c r="C301" s="3" t="n"/>
      <c r="D301" s="7" t="n"/>
      <c r="E301" s="8" t="n"/>
      <c r="H301" s="9" t="n"/>
      <c r="I301" s="10" t="n"/>
      <c r="J301" s="5" t="n"/>
    </row>
    <row r="302" ht="15.75" customHeight="1">
      <c r="A302" s="13" t="inlineStr">
        <is>
          <t>FECHA</t>
        </is>
      </c>
      <c r="B302" s="13" t="inlineStr">
        <is>
          <t>CIERRE DE CAJA</t>
        </is>
      </c>
      <c r="C302" s="13" t="inlineStr">
        <is>
          <t>IMPORTE</t>
        </is>
      </c>
      <c r="D302" s="69" t="n">
        <v>112728709</v>
      </c>
      <c r="E302" s="14" t="n">
        <v>112728970</v>
      </c>
      <c r="H302" s="9" t="n"/>
      <c r="I302" s="10" t="n"/>
      <c r="J302" s="5" t="n"/>
    </row>
    <row r="303">
      <c r="A303" s="5" t="n"/>
      <c r="B303" s="6" t="n"/>
      <c r="C303" s="5" t="n"/>
      <c r="D303" s="81" t="inlineStr">
        <is>
          <t>BOOT</t>
        </is>
      </c>
      <c r="E303" s="8" t="n"/>
      <c r="H303" s="9" t="n"/>
      <c r="I303" s="10" t="n"/>
      <c r="J303" s="5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1" t="inlineStr">
        <is>
          <t>Cierre Caja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3" t="inlineStr">
        <is>
          <t>Del 04/02/2023</t>
        </is>
      </c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98" t="inlineStr">
        <is>
          <t>Cierre Caja</t>
        </is>
      </c>
      <c r="B307" s="98" t="inlineStr">
        <is>
          <t>Fecha</t>
        </is>
      </c>
      <c r="C307" s="98" t="inlineStr">
        <is>
          <t>Cajero</t>
        </is>
      </c>
      <c r="D307" s="98" t="inlineStr">
        <is>
          <t>Nro Voucher</t>
        </is>
      </c>
      <c r="E307" s="98" t="inlineStr">
        <is>
          <t>Nro Cuenta</t>
        </is>
      </c>
      <c r="F307" s="98" t="inlineStr">
        <is>
          <t>Tipo Ingreso</t>
        </is>
      </c>
      <c r="G307" s="99" t="n"/>
      <c r="H307" s="100" t="n"/>
      <c r="I307" s="98" t="inlineStr">
        <is>
          <t>TIPO DE INGRESO</t>
        </is>
      </c>
      <c r="J307" s="98" t="inlineStr">
        <is>
          <t>Cobrador</t>
        </is>
      </c>
    </row>
    <row r="308">
      <c r="A308" s="101" t="n"/>
      <c r="B308" s="101" t="n"/>
      <c r="C308" s="101" t="n"/>
      <c r="D308" s="101" t="n"/>
      <c r="E308" s="101" t="n"/>
      <c r="F308" s="4" t="inlineStr">
        <is>
          <t>EFECTIVO</t>
        </is>
      </c>
      <c r="G308" s="4" t="inlineStr">
        <is>
          <t>CHEQUE</t>
        </is>
      </c>
      <c r="H308" s="4" t="inlineStr">
        <is>
          <t>TRANSFERENCIA</t>
        </is>
      </c>
      <c r="I308" s="101" t="n"/>
      <c r="J308" s="101" t="n"/>
    </row>
    <row r="309">
      <c r="A309" s="5" t="inlineStr">
        <is>
          <t>CCAJ-EA58/28/23</t>
        </is>
      </c>
      <c r="B309" s="6" t="n">
        <v>44961.58943217593</v>
      </c>
      <c r="C309" s="5" t="inlineStr">
        <is>
          <t>261 ALICIA VIRGINIA QUISBERT MAMANI</t>
        </is>
      </c>
      <c r="D309" s="7" t="n"/>
      <c r="E309" s="8" t="n"/>
      <c r="F309" s="9" t="n">
        <v>1415.26</v>
      </c>
      <c r="I309" s="10" t="inlineStr">
        <is>
          <t>EFECTIVO</t>
        </is>
      </c>
      <c r="J309" s="5" t="inlineStr">
        <is>
          <t>261 ALICIA VIRGINIA QUISBERT MAMANI</t>
        </is>
      </c>
    </row>
    <row r="310">
      <c r="A310" s="5" t="inlineStr">
        <is>
          <t>CCAJ-EA58/28/23</t>
        </is>
      </c>
      <c r="B310" s="6" t="n">
        <v>44961.58943217593</v>
      </c>
      <c r="C310" s="5" t="inlineStr">
        <is>
          <t>261 ALICIA VIRGINIA QUISBERT MAMANI</t>
        </is>
      </c>
      <c r="D310" s="7" t="n"/>
      <c r="E310" s="8" t="n"/>
      <c r="H310" s="9" t="n">
        <v>230.8</v>
      </c>
      <c r="I310" s="5" t="inlineStr">
        <is>
          <t>TARJETA DE DÉBITO/CRÉDITO</t>
        </is>
      </c>
      <c r="J310" s="5" t="inlineStr">
        <is>
          <t>261 ALICIA VIRGINIA QUISBERT MAMANI</t>
        </is>
      </c>
    </row>
    <row r="311">
      <c r="A311" s="11" t="inlineStr">
        <is>
          <t>SAP</t>
        </is>
      </c>
      <c r="B311" s="3" t="n"/>
      <c r="C311" s="3" t="n"/>
      <c r="D311" s="7" t="n"/>
      <c r="E311" s="8" t="n"/>
      <c r="H311" s="9" t="n"/>
      <c r="I311" s="10" t="n"/>
      <c r="J311" s="5" t="n"/>
    </row>
    <row r="312" ht="15.75" customHeight="1">
      <c r="A312" s="13" t="inlineStr">
        <is>
          <t>FECHA</t>
        </is>
      </c>
      <c r="B312" s="13" t="inlineStr">
        <is>
          <t>CIERRE DE CAJA</t>
        </is>
      </c>
      <c r="C312" s="13" t="inlineStr">
        <is>
          <t>IMPORTE</t>
        </is>
      </c>
      <c r="D312" s="69" t="n">
        <v>112728615</v>
      </c>
      <c r="E312" s="14" t="n">
        <v>112728971</v>
      </c>
      <c r="H312" s="9" t="n"/>
      <c r="I312" s="10" t="n"/>
      <c r="J312" s="5" t="n"/>
    </row>
    <row r="313">
      <c r="D313" s="81" t="inlineStr">
        <is>
          <t>BOOT</t>
        </is>
      </c>
    </row>
    <row r="315">
      <c r="A315" s="1" t="inlineStr">
        <is>
          <t>Cierre Caja</t>
        </is>
      </c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3" t="inlineStr">
        <is>
          <t>Del 06/02/2023</t>
        </is>
      </c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98" t="inlineStr">
        <is>
          <t>Cierre Caja</t>
        </is>
      </c>
      <c r="B317" s="98" t="inlineStr">
        <is>
          <t>Fecha</t>
        </is>
      </c>
      <c r="C317" s="98" t="inlineStr">
        <is>
          <t>Cajero</t>
        </is>
      </c>
      <c r="D317" s="98" t="inlineStr">
        <is>
          <t>Nro Voucher</t>
        </is>
      </c>
      <c r="E317" s="98" t="inlineStr">
        <is>
          <t>Nro Cuenta</t>
        </is>
      </c>
      <c r="F317" s="98" t="inlineStr">
        <is>
          <t>Tipo Ingreso</t>
        </is>
      </c>
      <c r="G317" s="99" t="n"/>
      <c r="H317" s="100" t="n"/>
      <c r="I317" s="98" t="inlineStr">
        <is>
          <t>TIPO DE INGRESO</t>
        </is>
      </c>
      <c r="J317" s="98" t="inlineStr">
        <is>
          <t>Cobrador</t>
        </is>
      </c>
    </row>
    <row r="318">
      <c r="A318" s="101" t="n"/>
      <c r="B318" s="101" t="n"/>
      <c r="C318" s="101" t="n"/>
      <c r="D318" s="101" t="n"/>
      <c r="E318" s="101" t="n"/>
      <c r="F318" s="4" t="inlineStr">
        <is>
          <t>EFECTIVO</t>
        </is>
      </c>
      <c r="G318" s="4" t="inlineStr">
        <is>
          <t>CHEQUE</t>
        </is>
      </c>
      <c r="H318" s="4" t="inlineStr">
        <is>
          <t>TRANSFERENCIA</t>
        </is>
      </c>
      <c r="I318" s="101" t="n"/>
      <c r="J318" s="101" t="n"/>
    </row>
    <row r="319">
      <c r="A319" s="5" t="inlineStr">
        <is>
          <t>CCAJ-EA58/29/23</t>
        </is>
      </c>
      <c r="B319" s="6" t="n">
        <v>44963.79738217592</v>
      </c>
      <c r="C319" s="5" t="inlineStr">
        <is>
          <t>261 ALICIA VIRGINIA QUISBERT MAMANI</t>
        </is>
      </c>
      <c r="D319" s="7" t="n"/>
      <c r="E319" s="8" t="n"/>
      <c r="F319" s="9" t="n">
        <v>1773.36</v>
      </c>
      <c r="I319" s="10" t="inlineStr">
        <is>
          <t>EFECTIVO</t>
        </is>
      </c>
      <c r="J319" s="5" t="inlineStr">
        <is>
          <t>261 ALICIA VIRGINIA QUISBERT MAMANI</t>
        </is>
      </c>
    </row>
    <row r="320">
      <c r="A320" s="5" t="inlineStr">
        <is>
          <t>CCAJ-EA58/29/23</t>
        </is>
      </c>
      <c r="B320" s="6" t="n">
        <v>44963.79738217592</v>
      </c>
      <c r="C320" s="5" t="inlineStr">
        <is>
          <t>261 ALICIA VIRGINIA QUISBERT MAMANI</t>
        </is>
      </c>
      <c r="D320" s="7" t="n"/>
      <c r="E320" s="8" t="n"/>
      <c r="H320" s="9" t="n">
        <v>150.3</v>
      </c>
      <c r="I320" s="5" t="inlineStr">
        <is>
          <t>TARJETA DE DÉBITO/CRÉDITO</t>
        </is>
      </c>
      <c r="J320" s="5" t="inlineStr">
        <is>
          <t>261 ALICIA VIRGINIA QUISBERT MAMANI</t>
        </is>
      </c>
    </row>
    <row r="321">
      <c r="A321" s="5" t="inlineStr">
        <is>
          <t>CCAJ-EA58/29/23</t>
        </is>
      </c>
      <c r="B321" s="6" t="n">
        <v>44963.79738217592</v>
      </c>
      <c r="C321" s="5" t="inlineStr">
        <is>
          <t>261 ALICIA VIRGINIA QUISBERT MAMANI</t>
        </is>
      </c>
      <c r="D321" s="7" t="n"/>
      <c r="E321" s="8" t="n"/>
      <c r="H321" s="9" t="n">
        <v>19</v>
      </c>
      <c r="I321" s="10" t="inlineStr">
        <is>
          <t>CÓDIGO QR</t>
        </is>
      </c>
      <c r="J321" s="5" t="inlineStr">
        <is>
          <t>261 ALICIA VIRGINIA QUISBERT MAMANI</t>
        </is>
      </c>
    </row>
    <row r="322">
      <c r="A322" s="11" t="inlineStr">
        <is>
          <t>SAP</t>
        </is>
      </c>
      <c r="B322" s="3" t="n"/>
      <c r="C322" s="3" t="n"/>
      <c r="D322" s="7" t="n"/>
      <c r="E322" s="8" t="n"/>
      <c r="H322" s="9" t="n"/>
      <c r="I322" s="10" t="n"/>
      <c r="J322" s="5" t="n"/>
    </row>
    <row r="323">
      <c r="A323" s="13" t="inlineStr">
        <is>
          <t>FECHA</t>
        </is>
      </c>
      <c r="B323" s="13" t="inlineStr">
        <is>
          <t>CIERRE DE CAJA</t>
        </is>
      </c>
      <c r="C323" s="13" t="inlineStr">
        <is>
          <t>IMPORTE</t>
        </is>
      </c>
      <c r="D323" s="7" t="n"/>
      <c r="E323" s="8" t="n"/>
      <c r="H323" s="9" t="n"/>
      <c r="I323" s="10" t="n"/>
      <c r="J323" s="5" t="n"/>
    </row>
    <row r="324">
      <c r="A324" s="5" t="n"/>
      <c r="B324" s="6" t="n"/>
      <c r="C324" s="5" t="n"/>
      <c r="D324" s="7" t="n"/>
      <c r="E324" s="8" t="n"/>
      <c r="H324" s="9" t="n"/>
      <c r="I324" s="10" t="n"/>
      <c r="J324" s="5" t="n"/>
    </row>
  </sheetData>
  <mergeCells count="256">
    <mergeCell ref="A307:A308"/>
    <mergeCell ref="B307:B308"/>
    <mergeCell ref="C307:C308"/>
    <mergeCell ref="D307:D308"/>
    <mergeCell ref="E307:E308"/>
    <mergeCell ref="F307:H307"/>
    <mergeCell ref="I307:I308"/>
    <mergeCell ref="J307:J308"/>
    <mergeCell ref="A297:A298"/>
    <mergeCell ref="B297:B298"/>
    <mergeCell ref="C297:C298"/>
    <mergeCell ref="D297:D298"/>
    <mergeCell ref="E297:E298"/>
    <mergeCell ref="F297:H297"/>
    <mergeCell ref="I297:I298"/>
    <mergeCell ref="J297:J298"/>
    <mergeCell ref="E287:E288"/>
    <mergeCell ref="F287:H287"/>
    <mergeCell ref="I287:I288"/>
    <mergeCell ref="J287:J288"/>
    <mergeCell ref="A287:A288"/>
    <mergeCell ref="B287:B288"/>
    <mergeCell ref="C287:C288"/>
    <mergeCell ref="D287:D288"/>
    <mergeCell ref="I256:I257"/>
    <mergeCell ref="J256:J257"/>
    <mergeCell ref="A256:A257"/>
    <mergeCell ref="B256:B257"/>
    <mergeCell ref="C256:C257"/>
    <mergeCell ref="D256:D257"/>
    <mergeCell ref="E256:E257"/>
    <mergeCell ref="F256:H256"/>
    <mergeCell ref="I236:I237"/>
    <mergeCell ref="J236:J237"/>
    <mergeCell ref="A246:A247"/>
    <mergeCell ref="B246:B247"/>
    <mergeCell ref="C246:C247"/>
    <mergeCell ref="D246:D247"/>
    <mergeCell ref="E246:E247"/>
    <mergeCell ref="F246:H246"/>
    <mergeCell ref="I246:I247"/>
    <mergeCell ref="J246:J247"/>
    <mergeCell ref="A236:A237"/>
    <mergeCell ref="B236:B237"/>
    <mergeCell ref="C236:C237"/>
    <mergeCell ref="D236:D237"/>
    <mergeCell ref="E236:E237"/>
    <mergeCell ref="F236:H236"/>
    <mergeCell ref="A196:A197"/>
    <mergeCell ref="B196:B197"/>
    <mergeCell ref="C196:C197"/>
    <mergeCell ref="D196:D197"/>
    <mergeCell ref="E196:E197"/>
    <mergeCell ref="F196:H196"/>
    <mergeCell ref="I196:I197"/>
    <mergeCell ref="J196:J197"/>
    <mergeCell ref="I215:I216"/>
    <mergeCell ref="J215:J216"/>
    <mergeCell ref="A215:A216"/>
    <mergeCell ref="B215:B216"/>
    <mergeCell ref="C215:C216"/>
    <mergeCell ref="D215:D216"/>
    <mergeCell ref="E215:E216"/>
    <mergeCell ref="F215:H215"/>
    <mergeCell ref="I205:I206"/>
    <mergeCell ref="J205:J206"/>
    <mergeCell ref="A205:A206"/>
    <mergeCell ref="B205:B206"/>
    <mergeCell ref="C205:C206"/>
    <mergeCell ref="D205:D206"/>
    <mergeCell ref="E205:E206"/>
    <mergeCell ref="F205:H205"/>
    <mergeCell ref="I176:I177"/>
    <mergeCell ref="J176:J177"/>
    <mergeCell ref="A186:A187"/>
    <mergeCell ref="B186:B187"/>
    <mergeCell ref="C186:C187"/>
    <mergeCell ref="D186:D187"/>
    <mergeCell ref="E186:E187"/>
    <mergeCell ref="F186:H186"/>
    <mergeCell ref="I186:I187"/>
    <mergeCell ref="J186:J187"/>
    <mergeCell ref="A176:A177"/>
    <mergeCell ref="B176:B177"/>
    <mergeCell ref="C176:C177"/>
    <mergeCell ref="D176:D177"/>
    <mergeCell ref="E176:E177"/>
    <mergeCell ref="F176:H176"/>
    <mergeCell ref="I93:I94"/>
    <mergeCell ref="J93:J94"/>
    <mergeCell ref="A93:A94"/>
    <mergeCell ref="B93:B94"/>
    <mergeCell ref="C93:C94"/>
    <mergeCell ref="D93:D94"/>
    <mergeCell ref="E93:E94"/>
    <mergeCell ref="F93:H93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I103:I104"/>
    <mergeCell ref="J103:J104"/>
    <mergeCell ref="A103:A104"/>
    <mergeCell ref="B103:B104"/>
    <mergeCell ref="C103:C104"/>
    <mergeCell ref="D103:D104"/>
    <mergeCell ref="E103:E104"/>
    <mergeCell ref="F103:H103"/>
    <mergeCell ref="I3:I4"/>
    <mergeCell ref="J3:J4"/>
    <mergeCell ref="I22:I23"/>
    <mergeCell ref="J22:J23"/>
    <mergeCell ref="A22:A23"/>
    <mergeCell ref="B22:B23"/>
    <mergeCell ref="C22:C23"/>
    <mergeCell ref="D22:D23"/>
    <mergeCell ref="E22:E23"/>
    <mergeCell ref="F22:H22"/>
    <mergeCell ref="A3:A4"/>
    <mergeCell ref="B3:B4"/>
    <mergeCell ref="C3:C4"/>
    <mergeCell ref="D3:D4"/>
    <mergeCell ref="E3:E4"/>
    <mergeCell ref="F3:H3"/>
    <mergeCell ref="I42:I43"/>
    <mergeCell ref="J42:J43"/>
    <mergeCell ref="A42:A43"/>
    <mergeCell ref="B42:B43"/>
    <mergeCell ref="C42:C43"/>
    <mergeCell ref="D42:D43"/>
    <mergeCell ref="E42:E43"/>
    <mergeCell ref="F42:H42"/>
    <mergeCell ref="I13:I14"/>
    <mergeCell ref="J13:J14"/>
    <mergeCell ref="A13:A14"/>
    <mergeCell ref="B13:B14"/>
    <mergeCell ref="C13:C14"/>
    <mergeCell ref="D13:D14"/>
    <mergeCell ref="E13:E14"/>
    <mergeCell ref="F13:H13"/>
    <mergeCell ref="I32:I33"/>
    <mergeCell ref="J32:J33"/>
    <mergeCell ref="B32:B33"/>
    <mergeCell ref="D32:D33"/>
    <mergeCell ref="A32:A33"/>
    <mergeCell ref="C32:C33"/>
    <mergeCell ref="E32:E33"/>
    <mergeCell ref="F32:H32"/>
    <mergeCell ref="I52:I53"/>
    <mergeCell ref="J52:J53"/>
    <mergeCell ref="A52:A53"/>
    <mergeCell ref="B52:B53"/>
    <mergeCell ref="C52:C53"/>
    <mergeCell ref="D52:D53"/>
    <mergeCell ref="E52:E53"/>
    <mergeCell ref="F52:H52"/>
    <mergeCell ref="I62:I63"/>
    <mergeCell ref="J62:J63"/>
    <mergeCell ref="A62:A63"/>
    <mergeCell ref="B62:B63"/>
    <mergeCell ref="C62:C63"/>
    <mergeCell ref="D62:D63"/>
    <mergeCell ref="E62:E63"/>
    <mergeCell ref="F62:H62"/>
    <mergeCell ref="I72:I73"/>
    <mergeCell ref="J72:J73"/>
    <mergeCell ref="A72:A73"/>
    <mergeCell ref="B72:B73"/>
    <mergeCell ref="C72:C73"/>
    <mergeCell ref="D72:D73"/>
    <mergeCell ref="E72:E73"/>
    <mergeCell ref="F72:H72"/>
    <mergeCell ref="I83:I84"/>
    <mergeCell ref="J83:J84"/>
    <mergeCell ref="A83:A84"/>
    <mergeCell ref="B83:B84"/>
    <mergeCell ref="C83:C84"/>
    <mergeCell ref="D83:D84"/>
    <mergeCell ref="E83:E84"/>
    <mergeCell ref="F83:H83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114:I115"/>
    <mergeCell ref="J114:J115"/>
    <mergeCell ref="A125:A126"/>
    <mergeCell ref="B125:B126"/>
    <mergeCell ref="C125:C126"/>
    <mergeCell ref="D125:D126"/>
    <mergeCell ref="E125:E126"/>
    <mergeCell ref="F125:H125"/>
    <mergeCell ref="I125:I126"/>
    <mergeCell ref="J125:J126"/>
    <mergeCell ref="A114:A115"/>
    <mergeCell ref="B114:B115"/>
    <mergeCell ref="C114:C115"/>
    <mergeCell ref="D114:D115"/>
    <mergeCell ref="E114:E115"/>
    <mergeCell ref="F114:H114"/>
    <mergeCell ref="I267:I268"/>
    <mergeCell ref="J267:J268"/>
    <mergeCell ref="A267:A268"/>
    <mergeCell ref="B267:B268"/>
    <mergeCell ref="C267:C268"/>
    <mergeCell ref="D267:D268"/>
    <mergeCell ref="E267:E268"/>
    <mergeCell ref="F267:H267"/>
    <mergeCell ref="I146:I147"/>
    <mergeCell ref="J146:J147"/>
    <mergeCell ref="A146:A147"/>
    <mergeCell ref="B146:B147"/>
    <mergeCell ref="C146:C147"/>
    <mergeCell ref="D146:D147"/>
    <mergeCell ref="E146:E147"/>
    <mergeCell ref="F146:H146"/>
    <mergeCell ref="I166:I167"/>
    <mergeCell ref="J166:J167"/>
    <mergeCell ref="A166:A167"/>
    <mergeCell ref="B166:B167"/>
    <mergeCell ref="C166:C167"/>
    <mergeCell ref="D166:D167"/>
    <mergeCell ref="E166:E167"/>
    <mergeCell ref="F166:H166"/>
    <mergeCell ref="I317:I318"/>
    <mergeCell ref="J317:J318"/>
    <mergeCell ref="A317:A318"/>
    <mergeCell ref="B317:B318"/>
    <mergeCell ref="C317:C318"/>
    <mergeCell ref="D317:D318"/>
    <mergeCell ref="E317:E318"/>
    <mergeCell ref="F317:H317"/>
    <mergeCell ref="I225:I226"/>
    <mergeCell ref="J225:J226"/>
    <mergeCell ref="A225:A226"/>
    <mergeCell ref="B225:B226"/>
    <mergeCell ref="C225:C226"/>
    <mergeCell ref="D225:D226"/>
    <mergeCell ref="E225:E226"/>
    <mergeCell ref="F225:H225"/>
    <mergeCell ref="I277:I278"/>
    <mergeCell ref="J277:J278"/>
    <mergeCell ref="A277:A278"/>
    <mergeCell ref="B277:B278"/>
    <mergeCell ref="C277:C278"/>
    <mergeCell ref="D277:D278"/>
    <mergeCell ref="E277:E278"/>
    <mergeCell ref="F277:H277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2746"/>
  <sheetViews>
    <sheetView topLeftCell="A2730" workbookViewId="0">
      <selection activeCell="B2752" sqref="B275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7109375" customWidth="1" min="4" max="4"/>
    <col width="25.28515625" customWidth="1" min="5" max="5"/>
    <col width="10.425781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CCAJ-SC39/624/2022</t>
        </is>
      </c>
      <c r="B5" s="6" t="n">
        <v>44926.47541422454</v>
      </c>
      <c r="C5" s="5" t="inlineStr">
        <is>
          <t>1386 EINAR CHOQUETIJLLA - COBRADOR</t>
        </is>
      </c>
      <c r="D5" s="7" t="n"/>
      <c r="E5" s="8" t="n"/>
      <c r="F5" s="9" t="n">
        <v>6772.4</v>
      </c>
      <c r="I5" s="10" t="inlineStr">
        <is>
          <t>EFECTIVO</t>
        </is>
      </c>
      <c r="J5" s="8" t="inlineStr">
        <is>
          <t>2551 EDMUNDO CAYANI M.</t>
        </is>
      </c>
    </row>
    <row r="6">
      <c r="A6" s="5" t="inlineStr">
        <is>
          <t>CCAJ-SC39/624/2022</t>
        </is>
      </c>
      <c r="B6" s="6" t="n">
        <v>44926.47541422454</v>
      </c>
      <c r="C6" s="5" t="inlineStr">
        <is>
          <t>1386 EINAR CHOQUETIJLLA - COBRADOR</t>
        </is>
      </c>
      <c r="D6" s="7" t="n"/>
      <c r="E6" s="8" t="n"/>
      <c r="F6" s="9" t="n">
        <v>38226</v>
      </c>
      <c r="I6" s="10" t="inlineStr">
        <is>
          <t>EFECTIVO</t>
        </is>
      </c>
      <c r="J6" s="5" t="inlineStr">
        <is>
          <t>2552 ALVARO JAVIER LOAYZA CACERES</t>
        </is>
      </c>
    </row>
    <row r="7">
      <c r="A7" s="5" t="inlineStr">
        <is>
          <t>CCAJ-SC39/624/2022</t>
        </is>
      </c>
      <c r="B7" s="6" t="n">
        <v>44926.47541422454</v>
      </c>
      <c r="C7" s="5" t="inlineStr">
        <is>
          <t>1386 EINAR CHOQUETIJLLA - COBRADOR</t>
        </is>
      </c>
      <c r="D7" s="7" t="n"/>
      <c r="E7" s="8" t="n"/>
      <c r="F7" s="9" t="n">
        <v>660.8</v>
      </c>
      <c r="I7" s="10" t="inlineStr">
        <is>
          <t>EFECTIVO</t>
        </is>
      </c>
      <c r="J7" s="8" t="inlineStr">
        <is>
          <t>4309 RODRIGO RAMOS - T03</t>
        </is>
      </c>
    </row>
    <row r="8">
      <c r="A8" s="5" t="inlineStr">
        <is>
          <t>CCAJ-SC39/624/2022</t>
        </is>
      </c>
      <c r="B8" s="6" t="n">
        <v>44926.47541422454</v>
      </c>
      <c r="C8" s="5" t="inlineStr">
        <is>
          <t>1386 EINAR CHOQUETIJLLA - COBRADOR</t>
        </is>
      </c>
      <c r="D8" s="7" t="n"/>
      <c r="E8" s="8" t="n"/>
      <c r="F8" s="9" t="n">
        <v>4061.1</v>
      </c>
      <c r="I8" s="10" t="inlineStr">
        <is>
          <t>EFECTIVO</t>
        </is>
      </c>
      <c r="J8" s="8" t="inlineStr">
        <is>
          <t>4309 RODRIGO RAMOS - T04</t>
        </is>
      </c>
    </row>
    <row r="9">
      <c r="A9" s="5" t="inlineStr">
        <is>
          <t>CCAJ-SC39/624/2022</t>
        </is>
      </c>
      <c r="B9" s="6" t="n">
        <v>44926.47541422454</v>
      </c>
      <c r="C9" s="5" t="inlineStr">
        <is>
          <t>1386 EINAR CHOQUETIJLLA - COBRADOR</t>
        </is>
      </c>
      <c r="D9" s="7" t="n"/>
      <c r="E9" s="8" t="n"/>
      <c r="F9" s="9" t="n">
        <v>1749.8</v>
      </c>
      <c r="I9" s="10" t="inlineStr">
        <is>
          <t>EFECTIVO</t>
        </is>
      </c>
      <c r="J9" s="8" t="inlineStr">
        <is>
          <t>4309 RODRIGO RAMOS - T05</t>
        </is>
      </c>
    </row>
    <row r="10">
      <c r="A10" s="5" t="inlineStr">
        <is>
          <t>CCAJ-SC39/624/2022</t>
        </is>
      </c>
      <c r="B10" s="6" t="n">
        <v>44926.47541422454</v>
      </c>
      <c r="C10" s="5" t="inlineStr">
        <is>
          <t>1386 EINAR CHOQUETIJLLA - COBRADOR</t>
        </is>
      </c>
      <c r="D10" s="7" t="n"/>
      <c r="E10" s="8" t="n"/>
      <c r="F10" s="9" t="n">
        <v>6657</v>
      </c>
      <c r="I10" s="10" t="inlineStr">
        <is>
          <t>EFECTIVO</t>
        </is>
      </c>
      <c r="J10" s="8" t="inlineStr">
        <is>
          <t>4309 RODRIGO RAMOS - T11</t>
        </is>
      </c>
    </row>
    <row r="11">
      <c r="A11" s="5" t="inlineStr">
        <is>
          <t>CCAJ-SC39/624/2022</t>
        </is>
      </c>
      <c r="B11" s="6" t="n">
        <v>44926.47541422454</v>
      </c>
      <c r="C11" s="5" t="inlineStr">
        <is>
          <t>1386 EINAR CHOQUETIJLLA - COBRADOR</t>
        </is>
      </c>
      <c r="D11" s="7" t="n"/>
      <c r="E11" s="8" t="n"/>
      <c r="F11" s="9" t="n">
        <v>3978.1</v>
      </c>
      <c r="I11" s="10" t="inlineStr">
        <is>
          <t>EFECTIVO</t>
        </is>
      </c>
      <c r="J11" s="8" t="inlineStr">
        <is>
          <t>4309 RODRIGO RAMOS - T16</t>
        </is>
      </c>
    </row>
    <row r="12">
      <c r="A12" s="5" t="inlineStr">
        <is>
          <t>CCAJ-SC39/624/2022</t>
        </is>
      </c>
      <c r="B12" s="6" t="n">
        <v>44926.47541422454</v>
      </c>
      <c r="C12" s="5" t="inlineStr">
        <is>
          <t>1386 EINAR CHOQUETIJLLA - COBRADOR</t>
        </is>
      </c>
      <c r="D12" s="7" t="n"/>
      <c r="E12" s="8" t="n"/>
      <c r="F12" s="9" t="n">
        <v>8178.2</v>
      </c>
      <c r="I12" s="10" t="inlineStr">
        <is>
          <t>EFECTIVO</t>
        </is>
      </c>
      <c r="J12" s="8" t="inlineStr">
        <is>
          <t>4309 RODRIGO RAMOS - T17</t>
        </is>
      </c>
    </row>
    <row r="13">
      <c r="A13" s="11" t="inlineStr">
        <is>
          <t>SAP</t>
        </is>
      </c>
      <c r="B13" s="3" t="n"/>
      <c r="C13" s="3" t="n"/>
      <c r="D13" s="19">
        <f>67499.4+2784</f>
        <v/>
      </c>
      <c r="E13" s="8" t="n"/>
      <c r="F13" s="20">
        <f>SUM(F5:G12)</f>
        <v/>
      </c>
      <c r="H13" s="9" t="n"/>
      <c r="I13" s="10" t="n"/>
      <c r="J13" s="5" t="n"/>
    </row>
    <row r="14">
      <c r="A14" s="13" t="inlineStr">
        <is>
          <t>FECHA</t>
        </is>
      </c>
      <c r="B14" s="13" t="inlineStr">
        <is>
          <t>CIERRE DE CAJA</t>
        </is>
      </c>
      <c r="C14" s="13" t="inlineStr">
        <is>
          <t>IMPORTE</t>
        </is>
      </c>
      <c r="D14" s="7" t="n"/>
      <c r="E14" s="8" t="n"/>
      <c r="H14" s="9" t="n"/>
      <c r="I14" s="10" t="n"/>
      <c r="J14" s="5" t="n"/>
    </row>
    <row r="15" ht="15.75" customHeight="1">
      <c r="A15" s="5" t="n"/>
      <c r="B15" s="6" t="n"/>
      <c r="C15" s="5" t="n"/>
      <c r="D15" s="14" t="n">
        <v>112516747</v>
      </c>
      <c r="E15" s="8" t="n"/>
      <c r="H15" s="9" t="n"/>
      <c r="I15" s="10" t="n"/>
      <c r="J15" s="5" t="n"/>
    </row>
    <row r="16" ht="15.75" customHeight="1">
      <c r="A16" s="5" t="n"/>
      <c r="B16" s="6" t="n"/>
      <c r="C16" s="5" t="n"/>
      <c r="D16" s="14" t="n">
        <v>112516742</v>
      </c>
      <c r="E16" s="8" t="n"/>
      <c r="H16" s="9" t="n"/>
      <c r="I16" s="10" t="n"/>
      <c r="J16" s="5" t="n"/>
    </row>
    <row r="17">
      <c r="A17" s="5" t="n"/>
      <c r="B17" s="6" t="n"/>
      <c r="C17" s="5" t="n"/>
      <c r="D17" s="7" t="n"/>
      <c r="E17" s="8" t="n"/>
      <c r="H17" s="9" t="n"/>
      <c r="I17" s="10" t="n"/>
      <c r="J17" s="5" t="n"/>
    </row>
    <row r="18">
      <c r="A18" s="5" t="inlineStr">
        <is>
          <t>CCAJ-SC39/625/2022</t>
        </is>
      </c>
      <c r="B18" s="6" t="n">
        <v>44926.88623239583</v>
      </c>
      <c r="C18" s="5" t="inlineStr">
        <is>
          <t>1386 EINAR CHOQUETIJLLA - COBRADOR</t>
        </is>
      </c>
      <c r="D18" s="7" t="n"/>
      <c r="E18" s="8" t="n"/>
      <c r="G18" s="9" t="n">
        <v>11212.83</v>
      </c>
      <c r="I18" s="10" t="inlineStr">
        <is>
          <t>CHEQUE</t>
        </is>
      </c>
      <c r="J18" s="5" t="inlineStr">
        <is>
          <t>4307 PEDRO GALARZA TERCEROS</t>
        </is>
      </c>
    </row>
    <row r="19">
      <c r="A19" s="5" t="inlineStr">
        <is>
          <t>CCAJ-SC39/625/20</t>
        </is>
      </c>
      <c r="B19" s="6" t="n">
        <v>44926.88623239583</v>
      </c>
      <c r="C19" s="5" t="inlineStr">
        <is>
          <t xml:space="preserve">1386 EINAR CHOQUETIJLLA - </t>
        </is>
      </c>
      <c r="D19" s="15" t="n">
        <v>45123201172</v>
      </c>
      <c r="E19" s="5" t="inlineStr">
        <is>
          <t>BANCO INDUSTRIAL-100070049</t>
        </is>
      </c>
      <c r="H19" s="9" t="n">
        <v>355.2</v>
      </c>
      <c r="I19" s="5" t="inlineStr">
        <is>
          <t>DEPÓSITO BANCARIO</t>
        </is>
      </c>
      <c r="J19" s="8" t="inlineStr">
        <is>
          <t>1973 BASILIA CRUZ AJARACHI</t>
        </is>
      </c>
    </row>
    <row r="20">
      <c r="A20" s="5" t="inlineStr">
        <is>
          <t>CCAJ-SC39/625/20</t>
        </is>
      </c>
      <c r="B20" s="6" t="n">
        <v>44926.88623239583</v>
      </c>
      <c r="C20" s="5" t="inlineStr">
        <is>
          <t xml:space="preserve">1386 EINAR CHOQUETIJLLA - </t>
        </is>
      </c>
      <c r="D20" s="15" t="n">
        <v>297502002120002</v>
      </c>
      <c r="E20" s="5" t="inlineStr">
        <is>
          <t>PAGO EXPRESS M/N-101020101</t>
        </is>
      </c>
      <c r="H20" s="9" t="n">
        <v>3864.5</v>
      </c>
      <c r="I20" s="5" t="inlineStr">
        <is>
          <t>DEPÓSITO BANCARIO</t>
        </is>
      </c>
      <c r="J20" s="5" t="inlineStr">
        <is>
          <t>3046 CLAUDIA ELEN CASTRO DELGADILLO</t>
        </is>
      </c>
    </row>
    <row r="21">
      <c r="A21" s="5" t="inlineStr">
        <is>
          <t>CCAJ-SC39/625/2022</t>
        </is>
      </c>
      <c r="B21" s="6" t="n">
        <v>44926.88623239583</v>
      </c>
      <c r="C21" s="5" t="inlineStr">
        <is>
          <t>1386 EINAR CHOQUETIJLLA - COBRADOR</t>
        </is>
      </c>
      <c r="D21" s="15" t="n">
        <v>45143441533</v>
      </c>
      <c r="E21" s="5" t="inlineStr">
        <is>
          <t>BANCO INDUSTRIAL-100070049</t>
        </is>
      </c>
      <c r="H21" s="9" t="n">
        <v>57250.68</v>
      </c>
      <c r="I21" s="5" t="inlineStr">
        <is>
          <t>DEPÓSITO BANCARIO</t>
        </is>
      </c>
      <c r="J21" s="8" t="inlineStr">
        <is>
          <t>1973 BASILIA CRUZ AJARACHI</t>
        </is>
      </c>
    </row>
    <row r="22">
      <c r="A22" s="5" t="inlineStr">
        <is>
          <t>CCAJ-SC39/625/2022</t>
        </is>
      </c>
      <c r="B22" s="6" t="n">
        <v>44926.88623239583</v>
      </c>
      <c r="C22" s="5" t="inlineStr">
        <is>
          <t>1386 EINAR CHOQUETIJLLA - COBRADOR</t>
        </is>
      </c>
      <c r="D22" s="15" t="n">
        <v>45143441533</v>
      </c>
      <c r="E22" s="5" t="inlineStr">
        <is>
          <t>BANCO INDUSTRIAL-100070049</t>
        </is>
      </c>
      <c r="H22" s="9" t="n">
        <v>22998.96</v>
      </c>
      <c r="I22" s="5" t="inlineStr">
        <is>
          <t>DEPÓSITO BANCARIO</t>
        </is>
      </c>
      <c r="J22" s="8" t="inlineStr">
        <is>
          <t>1973 BASILIA CRUZ AJARACHI</t>
        </is>
      </c>
    </row>
    <row r="23">
      <c r="A23" s="5" t="inlineStr">
        <is>
          <t>CCAJ-SC39/625/2022</t>
        </is>
      </c>
      <c r="B23" s="6" t="n">
        <v>44926.88623239583</v>
      </c>
      <c r="C23" s="5" t="inlineStr">
        <is>
          <t>1386 EINAR CHOQUETIJLLA - COBRADOR</t>
        </is>
      </c>
      <c r="D23" s="15" t="n">
        <v>45143441533</v>
      </c>
      <c r="E23" s="5" t="inlineStr">
        <is>
          <t>BANCO INDUSTRIAL-100070049</t>
        </is>
      </c>
      <c r="H23" s="9" t="n">
        <v>4316.11</v>
      </c>
      <c r="I23" s="5" t="inlineStr">
        <is>
          <t>DEPÓSITO BANCARIO</t>
        </is>
      </c>
      <c r="J23" s="8" t="inlineStr">
        <is>
          <t>1973 BASILIA CRUZ AJARACHI</t>
        </is>
      </c>
    </row>
    <row r="24">
      <c r="A24" s="5" t="inlineStr">
        <is>
          <t>CCAJ-SC39/625/2022</t>
        </is>
      </c>
      <c r="B24" s="6" t="n">
        <v>44926.88623239583</v>
      </c>
      <c r="C24" s="5" t="inlineStr">
        <is>
          <t>1386 EINAR CHOQUETIJLLA - COBRADOR</t>
        </is>
      </c>
      <c r="D24" s="15" t="n">
        <v>45143441533</v>
      </c>
      <c r="E24" s="5" t="inlineStr">
        <is>
          <t>BANCO INDUSTRIAL-100070049</t>
        </is>
      </c>
      <c r="H24" s="9" t="n">
        <v>8859.379999999999</v>
      </c>
      <c r="I24" s="5" t="inlineStr">
        <is>
          <t>DEPÓSITO BANCARIO</t>
        </is>
      </c>
      <c r="J24" s="8" t="inlineStr">
        <is>
          <t>1973 BASILIA CRUZ AJARACHI</t>
        </is>
      </c>
    </row>
    <row r="25">
      <c r="A25" s="5" t="inlineStr">
        <is>
          <t>CCAJ-SC39/625/2022</t>
        </is>
      </c>
      <c r="B25" s="6" t="n">
        <v>44926.88623239583</v>
      </c>
      <c r="C25" s="5" t="inlineStr">
        <is>
          <t>1386 EINAR CHOQUETIJLLA - COBRADOR</t>
        </is>
      </c>
      <c r="D25" s="15" t="n">
        <v>45123201172</v>
      </c>
      <c r="E25" s="5" t="inlineStr">
        <is>
          <t>BANCO INDUSTRIAL-100070049</t>
        </is>
      </c>
      <c r="H25" s="9" t="n">
        <v>364.8</v>
      </c>
      <c r="I25" s="5" t="inlineStr">
        <is>
          <t>DEPÓSITO BANCARIO</t>
        </is>
      </c>
      <c r="J25" s="8" t="inlineStr">
        <is>
          <t>1973 BASILIA CRUZ AJARACHI</t>
        </is>
      </c>
    </row>
    <row r="26">
      <c r="A26" s="5" t="inlineStr">
        <is>
          <t>CCAJ-SC39/625/2022</t>
        </is>
      </c>
      <c r="B26" s="6" t="n">
        <v>44926.88623239583</v>
      </c>
      <c r="C26" s="5" t="inlineStr">
        <is>
          <t>1386 EINAR CHOQUETIJLLA - COBRADOR</t>
        </is>
      </c>
      <c r="D26" s="15" t="n">
        <v>45123201172</v>
      </c>
      <c r="E26" s="5" t="inlineStr">
        <is>
          <t>BANCO INDUSTRIAL-100070049</t>
        </is>
      </c>
      <c r="H26" s="9" t="n">
        <v>820.8</v>
      </c>
      <c r="I26" s="5" t="inlineStr">
        <is>
          <t>DEPÓSITO BANCARIO</t>
        </is>
      </c>
      <c r="J26" s="8" t="inlineStr">
        <is>
          <t>1973 BASILIA CRUZ AJARACHI</t>
        </is>
      </c>
    </row>
    <row r="27">
      <c r="A27" s="5" t="inlineStr">
        <is>
          <t>CCAJ-SC39/625/2022</t>
        </is>
      </c>
      <c r="B27" s="6" t="n">
        <v>44926.88623239583</v>
      </c>
      <c r="C27" s="5" t="inlineStr">
        <is>
          <t>1386 EINAR CHOQUETIJLLA - COBRADOR</t>
        </is>
      </c>
      <c r="D27" s="15" t="n">
        <v>45123201172</v>
      </c>
      <c r="E27" s="5" t="inlineStr">
        <is>
          <t>BANCO INDUSTRIAL-100070049</t>
        </is>
      </c>
      <c r="H27" s="9" t="n">
        <v>403.2</v>
      </c>
      <c r="I27" s="5" t="inlineStr">
        <is>
          <t>DEPÓSITO BANCARIO</t>
        </is>
      </c>
      <c r="J27" s="8" t="inlineStr">
        <is>
          <t>1973 BASILIA CRUZ AJARACHI</t>
        </is>
      </c>
    </row>
    <row r="28">
      <c r="A28" s="5" t="inlineStr">
        <is>
          <t>CCAJ-SC39/625/2022</t>
        </is>
      </c>
      <c r="B28" s="6" t="n">
        <v>44926.88623239583</v>
      </c>
      <c r="C28" s="5" t="inlineStr">
        <is>
          <t>1386 EINAR CHOQUETIJLLA - COBRADOR</t>
        </is>
      </c>
      <c r="D28" s="15" t="n">
        <v>45123201172</v>
      </c>
      <c r="E28" s="5" t="inlineStr">
        <is>
          <t>BANCO INDUSTRIAL-100070049</t>
        </is>
      </c>
      <c r="H28" s="9" t="n">
        <v>1222.4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CCAJ-SC39/625/2022</t>
        </is>
      </c>
      <c r="B29" s="6" t="n">
        <v>44926.88623239583</v>
      </c>
      <c r="C29" s="5" t="inlineStr">
        <is>
          <t>1386 EINAR CHOQUETIJLLA - COBRADOR</t>
        </is>
      </c>
      <c r="D29" s="15" t="n">
        <v>45123200697</v>
      </c>
      <c r="E29" s="5" t="inlineStr">
        <is>
          <t>BANCO INDUSTRIAL-100070049</t>
        </is>
      </c>
      <c r="H29" s="9" t="n">
        <v>5087.06</v>
      </c>
      <c r="I29" s="5" t="inlineStr">
        <is>
          <t>DEPÓSITO BANCARIO</t>
        </is>
      </c>
      <c r="J29" s="8" t="inlineStr">
        <is>
          <t>1973 BASILIA CRUZ AJARACHI</t>
        </is>
      </c>
    </row>
    <row r="30">
      <c r="A30" s="5" t="inlineStr">
        <is>
          <t>CCAJ-SC39/625/2022</t>
        </is>
      </c>
      <c r="B30" s="6" t="n">
        <v>44926.88623239583</v>
      </c>
      <c r="C30" s="5" t="inlineStr">
        <is>
          <t>1386 EINAR CHOQUETIJLLA - COBRADOR</t>
        </is>
      </c>
      <c r="D30" s="15" t="n">
        <v>45123200697</v>
      </c>
      <c r="E30" s="5" t="inlineStr">
        <is>
          <t>BANCO INDUSTRIAL-100070049</t>
        </is>
      </c>
      <c r="H30" s="9" t="n">
        <v>3141.93</v>
      </c>
      <c r="I30" s="5" t="inlineStr">
        <is>
          <t>DEPÓSITO BANCARIO</t>
        </is>
      </c>
      <c r="J30" s="8" t="inlineStr">
        <is>
          <t>1973 BASILIA CRUZ AJARACHI</t>
        </is>
      </c>
    </row>
    <row r="31">
      <c r="A31" s="5" t="inlineStr">
        <is>
          <t>CCAJ-SC39/625/2022</t>
        </is>
      </c>
      <c r="B31" s="6" t="n">
        <v>44926.88623239583</v>
      </c>
      <c r="C31" s="5" t="inlineStr">
        <is>
          <t>1386 EINAR CHOQUETIJLLA - COBRADOR</t>
        </is>
      </c>
      <c r="D31" s="15" t="n">
        <v>45123200697</v>
      </c>
      <c r="E31" s="5" t="inlineStr">
        <is>
          <t>BANCO INDUSTRIAL-100070049</t>
        </is>
      </c>
      <c r="H31" s="9" t="n">
        <v>4058.43</v>
      </c>
      <c r="I31" s="5" t="inlineStr">
        <is>
          <t>DEPÓSITO BANCARIO</t>
        </is>
      </c>
      <c r="J31" s="8" t="inlineStr">
        <is>
          <t>1973 BASILIA CRUZ AJARACHI</t>
        </is>
      </c>
    </row>
    <row r="32">
      <c r="A32" s="5" t="inlineStr">
        <is>
          <t>CCAJ-SC39/625/2022</t>
        </is>
      </c>
      <c r="B32" s="6" t="n">
        <v>44926.88623239583</v>
      </c>
      <c r="C32" s="5" t="inlineStr">
        <is>
          <t>1386 EINAR CHOQUETIJLLA - COBRADOR</t>
        </is>
      </c>
      <c r="D32" s="15" t="n">
        <v>45123200697</v>
      </c>
      <c r="E32" s="5" t="inlineStr">
        <is>
          <t>BANCO INDUSTRIAL-100070049</t>
        </is>
      </c>
      <c r="H32" s="9" t="n">
        <v>9916.16</v>
      </c>
      <c r="I32" s="5" t="inlineStr">
        <is>
          <t>DEPÓSITO BANCARIO</t>
        </is>
      </c>
      <c r="J32" s="8" t="inlineStr">
        <is>
          <t>1973 BASILIA CRUZ AJARACHI</t>
        </is>
      </c>
    </row>
    <row r="33">
      <c r="A33" s="5" t="inlineStr">
        <is>
          <t>CCAJ-SC39/625/2022</t>
        </is>
      </c>
      <c r="B33" s="6" t="n">
        <v>44926.88623239583</v>
      </c>
      <c r="C33" s="5" t="inlineStr">
        <is>
          <t>1386 EINAR CHOQUETIJLLA - COBRADOR</t>
        </is>
      </c>
      <c r="D33" s="15" t="n">
        <v>45123200697</v>
      </c>
      <c r="E33" s="5" t="inlineStr">
        <is>
          <t>BANCO INDUSTRIAL-100070049</t>
        </is>
      </c>
      <c r="H33" s="9" t="n">
        <v>2240.54</v>
      </c>
      <c r="I33" s="5" t="inlineStr">
        <is>
          <t>DEPÓSITO BANCARIO</t>
        </is>
      </c>
      <c r="J33" s="8" t="inlineStr">
        <is>
          <t>1973 BASILIA CRUZ AJARACHI</t>
        </is>
      </c>
    </row>
    <row r="34">
      <c r="A34" s="5" t="inlineStr">
        <is>
          <t>CCAJ-SC39/625/2022</t>
        </is>
      </c>
      <c r="B34" s="6" t="n">
        <v>44926.88623239583</v>
      </c>
      <c r="C34" s="5" t="inlineStr">
        <is>
          <t>1386 EINAR CHOQUETIJLLA - COBRADOR</t>
        </is>
      </c>
      <c r="D34" s="15" t="n">
        <v>45173131269</v>
      </c>
      <c r="E34" s="5" t="inlineStr">
        <is>
          <t>BANCO INDUSTRIAL-100070049</t>
        </is>
      </c>
      <c r="H34" s="9" t="n">
        <v>6639.07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CCAJ-SC39/625/2022</t>
        </is>
      </c>
      <c r="B35" s="6" t="n">
        <v>44926.88623239583</v>
      </c>
      <c r="C35" s="5" t="inlineStr">
        <is>
          <t>1386 EINAR CHOQUETIJLLA - COBRADOR</t>
        </is>
      </c>
      <c r="D35" s="15" t="n">
        <v>45123199791</v>
      </c>
      <c r="E35" s="5" t="inlineStr">
        <is>
          <t>BANCO INDUSTRIAL-100070049</t>
        </is>
      </c>
      <c r="H35" s="9" t="n">
        <v>1582.8</v>
      </c>
      <c r="I35" s="5" t="inlineStr">
        <is>
          <t>DEPÓSITO BANCARIO</t>
        </is>
      </c>
      <c r="J35" s="8" t="inlineStr">
        <is>
          <t>1973 BASILIA CRUZ AJARACHI</t>
        </is>
      </c>
    </row>
    <row r="36">
      <c r="A36" s="5" t="inlineStr">
        <is>
          <t>CCAJ-SC39/625/2022</t>
        </is>
      </c>
      <c r="B36" s="6" t="n">
        <v>44926.88623239583</v>
      </c>
      <c r="C36" s="5" t="inlineStr">
        <is>
          <t>1386 EINAR CHOQUETIJLLA - COBRADOR</t>
        </is>
      </c>
      <c r="D36" s="15" t="n">
        <v>45133070933</v>
      </c>
      <c r="E36" s="5" t="inlineStr">
        <is>
          <t>BANCO INDUSTRIAL-100070049</t>
        </is>
      </c>
      <c r="H36" s="9" t="n">
        <v>2557.22</v>
      </c>
      <c r="I36" s="5" t="inlineStr">
        <is>
          <t>DEPÓSITO BANCARIO</t>
        </is>
      </c>
      <c r="J36" s="8" t="inlineStr">
        <is>
          <t>1973 BASILIA CRUZ AJARACHI</t>
        </is>
      </c>
    </row>
    <row r="37">
      <c r="A37" s="5" t="inlineStr">
        <is>
          <t>CCAJ-SC39/625/2022</t>
        </is>
      </c>
      <c r="B37" s="6" t="n">
        <v>44926.88623239583</v>
      </c>
      <c r="C37" s="5" t="inlineStr">
        <is>
          <t>1386 EINAR CHOQUETIJLLA - COBRADOR</t>
        </is>
      </c>
      <c r="D37" s="15" t="n">
        <v>45133070933</v>
      </c>
      <c r="E37" s="5" t="inlineStr">
        <is>
          <t>BANCO INDUSTRIAL-100070049</t>
        </is>
      </c>
      <c r="H37" s="9" t="n">
        <v>31.6</v>
      </c>
      <c r="I37" s="5" t="inlineStr">
        <is>
          <t>DEPÓSITO BANCARIO</t>
        </is>
      </c>
      <c r="J37" s="8" t="inlineStr">
        <is>
          <t>1973 BASILIA CRUZ AJARACHI</t>
        </is>
      </c>
    </row>
    <row r="38">
      <c r="A38" s="5" t="inlineStr">
        <is>
          <t>CCAJ-SC39/625/2022</t>
        </is>
      </c>
      <c r="B38" s="6" t="n">
        <v>44926.88623239583</v>
      </c>
      <c r="C38" s="5" t="inlineStr">
        <is>
          <t>1386 EINAR CHOQUETIJLLA - COBRADOR</t>
        </is>
      </c>
      <c r="D38" s="15" t="n">
        <v>45173134793</v>
      </c>
      <c r="E38" s="5" t="inlineStr">
        <is>
          <t>BANCO INDUSTRIAL-100070049</t>
        </is>
      </c>
      <c r="H38" s="9" t="n">
        <v>25741.07</v>
      </c>
      <c r="I38" s="5" t="inlineStr">
        <is>
          <t>DEPÓSITO BANCARIO</t>
        </is>
      </c>
      <c r="J38" s="8" t="inlineStr">
        <is>
          <t>1973 BASILIA CRUZ AJARACHI</t>
        </is>
      </c>
    </row>
    <row r="39">
      <c r="A39" s="5" t="inlineStr">
        <is>
          <t>CCAJ-SC39/625/2022</t>
        </is>
      </c>
      <c r="B39" s="6" t="n">
        <v>44926.88623239583</v>
      </c>
      <c r="C39" s="5" t="inlineStr">
        <is>
          <t>1386 EINAR CHOQUETIJLLA - COBRADOR</t>
        </is>
      </c>
      <c r="D39" s="15" t="n">
        <v>45153068130</v>
      </c>
      <c r="E39" s="5" t="inlineStr">
        <is>
          <t>BANCO INDUSTRIAL-100070049</t>
        </is>
      </c>
      <c r="H39" s="9" t="n">
        <v>21087.65</v>
      </c>
      <c r="I39" s="5" t="inlineStr">
        <is>
          <t>DEPÓSITO BANCARIO</t>
        </is>
      </c>
      <c r="J39" s="8" t="inlineStr">
        <is>
          <t>1973 BASILIA CRUZ AJARACHI</t>
        </is>
      </c>
    </row>
    <row r="40">
      <c r="A40" s="5" t="inlineStr">
        <is>
          <t>CCAJ-SC39/625/2022</t>
        </is>
      </c>
      <c r="B40" s="6" t="n">
        <v>44926.88623239583</v>
      </c>
      <c r="C40" s="5" t="inlineStr">
        <is>
          <t>1386 EINAR CHOQUETIJLLA - COBRADOR</t>
        </is>
      </c>
      <c r="D40" s="15" t="n">
        <v>45163163805</v>
      </c>
      <c r="E40" s="5" t="inlineStr">
        <is>
          <t>BANCO INDUSTRIAL-100070049</t>
        </is>
      </c>
      <c r="H40" s="9" t="n">
        <v>2220</v>
      </c>
      <c r="I40" s="5" t="inlineStr">
        <is>
          <t>DEPÓSITO BANCARIO</t>
        </is>
      </c>
      <c r="J40" s="5" t="inlineStr">
        <is>
          <t>4863 MOISES MENACHO MONTAÑO</t>
        </is>
      </c>
    </row>
    <row r="41">
      <c r="A41" s="5" t="inlineStr">
        <is>
          <t>CCAJ-SC39/625/2022</t>
        </is>
      </c>
      <c r="B41" s="6" t="n">
        <v>44926.88623239583</v>
      </c>
      <c r="C41" s="5" t="inlineStr">
        <is>
          <t>1386 EINAR CHOQUETIJLLA - COBRADOR</t>
        </is>
      </c>
      <c r="D41" s="7" t="n">
        <v>579519</v>
      </c>
      <c r="E41" s="5" t="inlineStr">
        <is>
          <t>MERCANTIL SANTA CRUZ-4010678183</t>
        </is>
      </c>
      <c r="H41" s="9" t="n">
        <v>14350.07</v>
      </c>
      <c r="I41" s="5" t="inlineStr">
        <is>
          <t>DEPÓSITO BANCARIO</t>
        </is>
      </c>
      <c r="J41" s="5" t="inlineStr">
        <is>
          <t>4307 PEDRO GALARZA TERCEROS</t>
        </is>
      </c>
    </row>
    <row r="42">
      <c r="A42" s="5" t="inlineStr">
        <is>
          <t>CCAJ-SC39/625/2022</t>
        </is>
      </c>
      <c r="B42" s="6" t="n">
        <v>44926.88623239583</v>
      </c>
      <c r="C42" s="5" t="inlineStr">
        <is>
          <t>1386 EINAR CHOQUETIJLLA - COBRADOR</t>
        </is>
      </c>
      <c r="D42" s="15" t="n">
        <v>45173135163</v>
      </c>
      <c r="E42" s="5" t="inlineStr">
        <is>
          <t>BANCO INDUSTRIAL-100070049</t>
        </is>
      </c>
      <c r="H42" s="9" t="n">
        <v>1649.07</v>
      </c>
      <c r="I42" s="5" t="inlineStr">
        <is>
          <t>DEPÓSITO BANCARIO</t>
        </is>
      </c>
      <c r="J42" s="5" t="inlineStr">
        <is>
          <t>4307 PEDRO GALARZA TERCEROS</t>
        </is>
      </c>
    </row>
    <row r="43">
      <c r="A43" s="5" t="inlineStr">
        <is>
          <t>CCAJ-SC39/625/2022</t>
        </is>
      </c>
      <c r="B43" s="6" t="n">
        <v>44926.88623239583</v>
      </c>
      <c r="C43" s="5" t="inlineStr">
        <is>
          <t>1386 EINAR CHOQUETIJLLA - COBRADOR</t>
        </is>
      </c>
      <c r="D43" s="15" t="n">
        <v>45153068338</v>
      </c>
      <c r="E43" s="5" t="inlineStr">
        <is>
          <t>BANCO INDUSTRIAL-100070049</t>
        </is>
      </c>
      <c r="H43" s="9" t="n">
        <v>197.96</v>
      </c>
      <c r="I43" s="5" t="inlineStr">
        <is>
          <t>DEPÓSITO BANCARIO</t>
        </is>
      </c>
      <c r="J43" s="5" t="inlineStr">
        <is>
          <t>4307 PEDRO GALARZA TERCEROS</t>
        </is>
      </c>
    </row>
    <row r="44">
      <c r="A44" s="5" t="inlineStr">
        <is>
          <t>CCAJ-SC39/625/2022</t>
        </is>
      </c>
      <c r="B44" s="6" t="n">
        <v>44926.88623239583</v>
      </c>
      <c r="C44" s="5" t="inlineStr">
        <is>
          <t>1386 EINAR CHOQUETIJLLA - COBRADOR</t>
        </is>
      </c>
      <c r="D44" s="15" t="n">
        <v>52216722612</v>
      </c>
      <c r="E44" s="5" t="inlineStr">
        <is>
          <t>BANCO INDUSTRIAL-100070049</t>
        </is>
      </c>
      <c r="H44" s="9" t="n">
        <v>328.3</v>
      </c>
      <c r="I44" s="5" t="inlineStr">
        <is>
          <t>DEPÓSITO BANCARIO</t>
        </is>
      </c>
      <c r="J44" s="5" t="inlineStr">
        <is>
          <t>4307 PEDRO GALARZA TERCEROS</t>
        </is>
      </c>
    </row>
    <row r="45">
      <c r="A45" s="5" t="inlineStr">
        <is>
          <t>CCAJ-SC39/625/2022</t>
        </is>
      </c>
      <c r="B45" s="6" t="n">
        <v>44926.88623239583</v>
      </c>
      <c r="C45" s="5" t="inlineStr">
        <is>
          <t>1386 EINAR CHOQUETIJLLA - COBRADOR</t>
        </is>
      </c>
      <c r="D45" s="15" t="n">
        <v>52216722612</v>
      </c>
      <c r="E45" s="5" t="inlineStr">
        <is>
          <t>BANCO INDUSTRIAL-100070049</t>
        </is>
      </c>
      <c r="H45" s="9" t="n">
        <v>456.19</v>
      </c>
      <c r="I45" s="5" t="inlineStr">
        <is>
          <t>DEPÓSITO BANCARIO</t>
        </is>
      </c>
      <c r="J45" s="5" t="inlineStr">
        <is>
          <t>4307 PEDRO GALARZA TERCEROS</t>
        </is>
      </c>
    </row>
    <row r="46">
      <c r="A46" s="5" t="inlineStr">
        <is>
          <t>CCAJ-SC39/625/2022</t>
        </is>
      </c>
      <c r="B46" s="6" t="n">
        <v>44926.88623239583</v>
      </c>
      <c r="C46" s="5" t="inlineStr">
        <is>
          <t>1386 EINAR CHOQUETIJLLA - COBRADOR</t>
        </is>
      </c>
      <c r="D46" s="15" t="n">
        <v>52216722612</v>
      </c>
      <c r="E46" s="5" t="inlineStr">
        <is>
          <t>BANCO INDUSTRIAL-100070049</t>
        </is>
      </c>
      <c r="H46" s="9" t="n">
        <v>52.43</v>
      </c>
      <c r="I46" s="5" t="inlineStr">
        <is>
          <t>DEPÓSITO BANCARIO</t>
        </is>
      </c>
      <c r="J46" s="5" t="inlineStr">
        <is>
          <t>4307 PEDRO GALARZA TERCEROS</t>
        </is>
      </c>
    </row>
    <row r="47">
      <c r="A47" s="5" t="inlineStr">
        <is>
          <t>CCAJ-SC39/625/2022</t>
        </is>
      </c>
      <c r="B47" s="6" t="n">
        <v>44926.88623239583</v>
      </c>
      <c r="C47" s="5" t="inlineStr">
        <is>
          <t>1386 EINAR CHOQUETIJLLA - COBRADOR</t>
        </is>
      </c>
      <c r="D47" s="15" t="n">
        <v>52216722612</v>
      </c>
      <c r="E47" s="5" t="inlineStr">
        <is>
          <t>BANCO INDUSTRIAL-100070049</t>
        </is>
      </c>
      <c r="H47" s="9" t="n">
        <v>65.66</v>
      </c>
      <c r="I47" s="5" t="inlineStr">
        <is>
          <t>DEPÓSITO BANCARIO</t>
        </is>
      </c>
      <c r="J47" s="5" t="inlineStr">
        <is>
          <t>4307 PEDRO GALARZA TERCEROS</t>
        </is>
      </c>
    </row>
    <row r="48">
      <c r="A48" s="5" t="inlineStr">
        <is>
          <t>CCAJ-SC39/625/2022</t>
        </is>
      </c>
      <c r="B48" s="6" t="n">
        <v>44926.88623239583</v>
      </c>
      <c r="C48" s="5" t="inlineStr">
        <is>
          <t>1386 EINAR CHOQUETIJLLA - COBRADOR</t>
        </is>
      </c>
      <c r="D48" s="15" t="n">
        <v>52216722612</v>
      </c>
      <c r="E48" s="5" t="inlineStr">
        <is>
          <t>BANCO INDUSTRIAL-100070049</t>
        </is>
      </c>
      <c r="H48" s="9" t="n">
        <v>194.53</v>
      </c>
      <c r="I48" s="5" t="inlineStr">
        <is>
          <t>DEPÓSITO BANCARIO</t>
        </is>
      </c>
      <c r="J48" s="5" t="inlineStr">
        <is>
          <t>4307 PEDRO GALARZA TERCEROS</t>
        </is>
      </c>
    </row>
    <row r="49">
      <c r="A49" s="5" t="inlineStr">
        <is>
          <t>CCAJ-SC39/625/2022</t>
        </is>
      </c>
      <c r="B49" s="6" t="n">
        <v>44926.88623239583</v>
      </c>
      <c r="C49" s="5" t="inlineStr">
        <is>
          <t>1386 EINAR CHOQUETIJLLA - COBRADOR</t>
        </is>
      </c>
      <c r="D49" s="15" t="n">
        <v>52216722612</v>
      </c>
      <c r="E49" s="5" t="inlineStr">
        <is>
          <t>BANCO INDUSTRIAL-100070049</t>
        </is>
      </c>
      <c r="H49" s="9" t="n">
        <v>419.93</v>
      </c>
      <c r="I49" s="5" t="inlineStr">
        <is>
          <t>DEPÓSITO BANCARIO</t>
        </is>
      </c>
      <c r="J49" s="5" t="inlineStr">
        <is>
          <t>4307 PEDRO GALARZA TERCEROS</t>
        </is>
      </c>
    </row>
    <row r="50">
      <c r="A50" s="5" t="inlineStr">
        <is>
          <t>CCAJ-SC39/625/2022</t>
        </is>
      </c>
      <c r="B50" s="6" t="n">
        <v>44926.88623239583</v>
      </c>
      <c r="C50" s="5" t="inlineStr">
        <is>
          <t>1386 EINAR CHOQUETIJLLA - COBRADOR</t>
        </is>
      </c>
      <c r="D50" s="15" t="n">
        <v>45163163616</v>
      </c>
      <c r="E50" s="5" t="inlineStr">
        <is>
          <t>BANCO INDUSTRIAL-100070049</t>
        </is>
      </c>
      <c r="H50" s="9" t="n">
        <v>1024.69</v>
      </c>
      <c r="I50" s="5" t="inlineStr">
        <is>
          <t>DEPÓSITO BANCARIO</t>
        </is>
      </c>
      <c r="J50" s="5" t="inlineStr">
        <is>
          <t>4307 PEDRO GALARZA TERCEROS</t>
        </is>
      </c>
    </row>
    <row r="51">
      <c r="A51" s="5" t="inlineStr">
        <is>
          <t>CCAJ-SC39/625/2022</t>
        </is>
      </c>
      <c r="B51" s="6" t="n">
        <v>44926.88623239583</v>
      </c>
      <c r="C51" s="5" t="inlineStr">
        <is>
          <t>1386 EINAR CHOQUETIJLLA - COBRADOR</t>
        </is>
      </c>
      <c r="D51" s="7" t="n">
        <v>18654</v>
      </c>
      <c r="E51" s="5" t="inlineStr">
        <is>
          <t>BANCO DE CREDITO-7015054675359</t>
        </is>
      </c>
      <c r="H51" s="9" t="n">
        <v>20808</v>
      </c>
      <c r="I51" s="5" t="inlineStr">
        <is>
          <t>DEPÓSITO BANCARIO</t>
        </is>
      </c>
      <c r="J51" s="5" t="inlineStr">
        <is>
          <t>4307 PEDRO GALARZA TERCEROS</t>
        </is>
      </c>
    </row>
    <row r="52">
      <c r="A52" s="5" t="inlineStr">
        <is>
          <t>CCAJ-SC39/625/2022</t>
        </is>
      </c>
      <c r="B52" s="6" t="n">
        <v>44926.88623239583</v>
      </c>
      <c r="C52" s="5" t="inlineStr">
        <is>
          <t>1386 EINAR CHOQUETIJLLA - COBRADOR</t>
        </is>
      </c>
      <c r="D52" s="7" t="n">
        <v>18686</v>
      </c>
      <c r="E52" s="5" t="inlineStr">
        <is>
          <t>BANCO DE CREDITO-7015054675359</t>
        </is>
      </c>
      <c r="H52" s="9" t="n">
        <v>5553</v>
      </c>
      <c r="I52" s="5" t="inlineStr">
        <is>
          <t>DEPÓSITO BANCARIO</t>
        </is>
      </c>
      <c r="J52" s="5" t="inlineStr">
        <is>
          <t>4307 PEDRO GALARZA TERCEROS</t>
        </is>
      </c>
    </row>
    <row r="53">
      <c r="A53" s="5" t="inlineStr">
        <is>
          <t>CCAJ-SC39/625/2022</t>
        </is>
      </c>
      <c r="B53" s="6" t="n">
        <v>44926.88623239583</v>
      </c>
      <c r="C53" s="5" t="inlineStr">
        <is>
          <t>1386 EINAR CHOQUETIJLLA - COBRADOR</t>
        </is>
      </c>
      <c r="D53" s="7" t="n">
        <v>18715</v>
      </c>
      <c r="E53" s="5" t="inlineStr">
        <is>
          <t>BANCO DE CREDITO-7015054675359</t>
        </is>
      </c>
      <c r="H53" s="9" t="n">
        <v>45764.17</v>
      </c>
      <c r="I53" s="5" t="inlineStr">
        <is>
          <t>DEPÓSITO BANCARIO</t>
        </is>
      </c>
      <c r="J53" s="5" t="inlineStr">
        <is>
          <t>4307 PEDRO GALARZA TERCEROS</t>
        </is>
      </c>
    </row>
    <row r="54">
      <c r="A54" s="5" t="inlineStr">
        <is>
          <t>CCAJ-SC39/625/2022</t>
        </is>
      </c>
      <c r="B54" s="6" t="n">
        <v>44926.88623239583</v>
      </c>
      <c r="C54" s="5" t="inlineStr">
        <is>
          <t>1386 EINAR CHOQUETIJLLA - COBRADOR</t>
        </is>
      </c>
      <c r="D54" s="7" t="n">
        <v>18747</v>
      </c>
      <c r="E54" s="5" t="inlineStr">
        <is>
          <t>BANCO DE CREDITO-7015054675359</t>
        </is>
      </c>
      <c r="H54" s="9" t="n">
        <v>16514.18</v>
      </c>
      <c r="I54" s="5" t="inlineStr">
        <is>
          <t>DEPÓSITO BANCARIO</t>
        </is>
      </c>
      <c r="J54" s="5" t="inlineStr">
        <is>
          <t>4307 PEDRO GALARZA TERCEROS</t>
        </is>
      </c>
    </row>
    <row r="55">
      <c r="A55" s="5" t="inlineStr">
        <is>
          <t>CCAJ-SC39/625/2022</t>
        </is>
      </c>
      <c r="B55" s="6" t="n">
        <v>44926.88623239583</v>
      </c>
      <c r="C55" s="5" t="inlineStr">
        <is>
          <t>1386 EINAR CHOQUETIJLLA - COBRADOR</t>
        </is>
      </c>
      <c r="D55" s="15" t="n">
        <v>45173136730</v>
      </c>
      <c r="E55" s="5" t="inlineStr">
        <is>
          <t>BANCO INDUSTRIAL-100070049</t>
        </is>
      </c>
      <c r="H55" s="9" t="n">
        <v>27787.5</v>
      </c>
      <c r="I55" s="5" t="inlineStr">
        <is>
          <t>DEPÓSITO BANCARIO</t>
        </is>
      </c>
      <c r="J55" s="5" t="inlineStr">
        <is>
          <t>4307 PEDRO GALARZA TERCEROS</t>
        </is>
      </c>
    </row>
    <row r="56">
      <c r="A56" s="5" t="inlineStr">
        <is>
          <t>CCAJ-SC39/625/2022</t>
        </is>
      </c>
      <c r="B56" s="6" t="n">
        <v>44926.88623239583</v>
      </c>
      <c r="C56" s="5" t="inlineStr">
        <is>
          <t>1386 EINAR CHOQUETIJLLA - COBRADOR</t>
        </is>
      </c>
      <c r="D56" s="7" t="n">
        <v>107520</v>
      </c>
      <c r="E56" s="5" t="inlineStr">
        <is>
          <t>MERCANTIL SANTA CRUZ-4010678183</t>
        </is>
      </c>
      <c r="H56" s="9" t="n">
        <v>5422.4</v>
      </c>
      <c r="I56" s="5" t="inlineStr">
        <is>
          <t>DEPÓSITO BANCARIO</t>
        </is>
      </c>
      <c r="J56" s="5" t="inlineStr">
        <is>
          <t>4307 PEDRO GALARZA TERCEROS</t>
        </is>
      </c>
    </row>
    <row r="57">
      <c r="A57" s="5" t="inlineStr">
        <is>
          <t>CCAJ-SC39/625/2022</t>
        </is>
      </c>
      <c r="B57" s="6" t="n">
        <v>44926.88623239583</v>
      </c>
      <c r="C57" s="5" t="inlineStr">
        <is>
          <t>1386 EINAR CHOQUETIJLLA - COBRADOR</t>
        </is>
      </c>
      <c r="D57" s="7" t="n">
        <v>3067143624</v>
      </c>
      <c r="E57" s="8" t="inlineStr">
        <is>
          <t>BANCO UNION-120271437</t>
        </is>
      </c>
      <c r="H57" s="9" t="n">
        <v>4000</v>
      </c>
      <c r="I57" s="5" t="inlineStr">
        <is>
          <t>DEPÓSITO BANCARIO</t>
        </is>
      </c>
      <c r="J57" s="5" t="inlineStr">
        <is>
          <t>1271 SANDRA SALAZAR ESCOBAR</t>
        </is>
      </c>
    </row>
    <row r="58">
      <c r="A58" s="5" t="inlineStr">
        <is>
          <t>CCAJ-SC39/625/2022</t>
        </is>
      </c>
      <c r="B58" s="6" t="n">
        <v>44926.88623239583</v>
      </c>
      <c r="C58" s="5" t="inlineStr">
        <is>
          <t>1386 EINAR CHOQUETIJLLA - COBRADOR</t>
        </is>
      </c>
      <c r="D58" s="7" t="n">
        <v>395909</v>
      </c>
      <c r="E58" s="5" t="inlineStr">
        <is>
          <t>BANCO DE CREDITO-7015054675359</t>
        </is>
      </c>
      <c r="H58" s="9" t="n">
        <v>240</v>
      </c>
      <c r="I58" s="5" t="inlineStr">
        <is>
          <t>DEPÓSITO BANCARIO</t>
        </is>
      </c>
      <c r="J58" s="5" t="inlineStr">
        <is>
          <t>1271 SANDRA SALAZAR ESCOBAR</t>
        </is>
      </c>
    </row>
    <row r="59">
      <c r="A59" s="5" t="inlineStr">
        <is>
          <t>CCAJ-SC39/625/2022</t>
        </is>
      </c>
      <c r="B59" s="6" t="n">
        <v>44926.88623239583</v>
      </c>
      <c r="C59" s="5" t="inlineStr">
        <is>
          <t>1386 EINAR CHOQUETIJLLA - COBRADOR</t>
        </is>
      </c>
      <c r="D59" s="7" t="n">
        <v>230101</v>
      </c>
      <c r="E59" s="5" t="inlineStr">
        <is>
          <t>BANCO DE CREDITO-7015054675359</t>
        </is>
      </c>
      <c r="H59" s="9" t="n">
        <v>60.8</v>
      </c>
      <c r="I59" s="5" t="inlineStr">
        <is>
          <t>DEPÓSITO BANCARIO</t>
        </is>
      </c>
      <c r="J59" s="5" t="inlineStr">
        <is>
          <t>1271 SANDRA SALAZAR ESCOBAR</t>
        </is>
      </c>
    </row>
    <row r="60">
      <c r="A60" s="5" t="inlineStr">
        <is>
          <t>CCAJ-SC39/625/2022</t>
        </is>
      </c>
      <c r="B60" s="6" t="n">
        <v>44926.88623239583</v>
      </c>
      <c r="C60" s="5" t="inlineStr">
        <is>
          <t>1386 EINAR CHOQUETIJLLA - COBRADOR</t>
        </is>
      </c>
      <c r="D60" s="7" t="n">
        <v>99237</v>
      </c>
      <c r="E60" s="5" t="inlineStr">
        <is>
          <t>BANCO DE CREDITO-7015054675359</t>
        </is>
      </c>
      <c r="H60" s="9" t="n">
        <v>347.47</v>
      </c>
      <c r="I60" s="5" t="inlineStr">
        <is>
          <t>DEPÓSITO BANCARIO</t>
        </is>
      </c>
      <c r="J60" s="5" t="inlineStr">
        <is>
          <t>1271 SANDRA SALAZAR ESCOBAR</t>
        </is>
      </c>
    </row>
    <row r="61">
      <c r="A61" s="5" t="inlineStr">
        <is>
          <t>CCAJ-SC39/625/2022</t>
        </is>
      </c>
      <c r="B61" s="6" t="n">
        <v>44926.88623239583</v>
      </c>
      <c r="C61" s="5" t="inlineStr">
        <is>
          <t>1386 EINAR CHOQUETIJLLA - COBRADOR</t>
        </is>
      </c>
      <c r="D61" s="15" t="n">
        <v>45123202313</v>
      </c>
      <c r="E61" s="5" t="inlineStr">
        <is>
          <t>BANCO INDUSTRIAL-100070049</t>
        </is>
      </c>
      <c r="H61" s="9" t="n">
        <v>195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CCAJ-SC39/625/2022</t>
        </is>
      </c>
      <c r="B62" s="6" t="n">
        <v>44926.88623239583</v>
      </c>
      <c r="C62" s="5" t="inlineStr">
        <is>
          <t>1386 EINAR CHOQUETIJLLA - COBRADOR</t>
        </is>
      </c>
      <c r="D62" s="15" t="n">
        <v>45133074545</v>
      </c>
      <c r="E62" s="5" t="inlineStr">
        <is>
          <t>BANCO INDUSTRIAL-100070049</t>
        </is>
      </c>
      <c r="H62" s="9" t="n">
        <v>1025.29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CCAJ-SC39/625/2022</t>
        </is>
      </c>
      <c r="B63" s="6" t="n">
        <v>44926.88623239583</v>
      </c>
      <c r="C63" s="5" t="inlineStr">
        <is>
          <t>1386 EINAR CHOQUETIJLLA - COBRADOR</t>
        </is>
      </c>
      <c r="D63" s="15" t="n">
        <v>52516599430</v>
      </c>
      <c r="E63" s="5" t="inlineStr">
        <is>
          <t>BANCO INDUSTRIAL-100070049</t>
        </is>
      </c>
      <c r="H63" s="9" t="n">
        <v>1508.86</v>
      </c>
      <c r="I63" s="5" t="inlineStr">
        <is>
          <t>DEPÓSITO BANCARIO</t>
        </is>
      </c>
      <c r="J63" s="5" t="inlineStr">
        <is>
          <t>1271 SANDRA SALAZAR ESCOBAR</t>
        </is>
      </c>
    </row>
    <row r="64">
      <c r="A64" s="5" t="inlineStr">
        <is>
          <t>CCAJ-SC39/625/2022</t>
        </is>
      </c>
      <c r="B64" s="6" t="n">
        <v>44926.88623239583</v>
      </c>
      <c r="C64" s="5" t="inlineStr">
        <is>
          <t>1386 EINAR CHOQUETIJLLA - COBRADOR</t>
        </is>
      </c>
      <c r="D64" s="15" t="n">
        <v>45163163844</v>
      </c>
      <c r="E64" s="5" t="inlineStr">
        <is>
          <t>BANCO INDUSTRIAL-100070049</t>
        </is>
      </c>
      <c r="H64" s="9" t="n">
        <v>10000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CCAJ-SC39/625/2022</t>
        </is>
      </c>
      <c r="B65" s="6" t="n">
        <v>44926.88623239583</v>
      </c>
      <c r="C65" s="5" t="inlineStr">
        <is>
          <t>1386 EINAR CHOQUETIJLLA - COBRADOR</t>
        </is>
      </c>
      <c r="D65" s="15" t="n">
        <v>45133076280</v>
      </c>
      <c r="E65" s="5" t="inlineStr">
        <is>
          <t>BANCO INDUSTRIAL-100070049</t>
        </is>
      </c>
      <c r="H65" s="9" t="n">
        <v>5616</v>
      </c>
      <c r="I65" s="5" t="inlineStr">
        <is>
          <t>DEPÓSITO BANCARIO</t>
        </is>
      </c>
      <c r="J65" s="5" t="inlineStr">
        <is>
          <t>1271 SANDRA SALAZAR ESCOBAR</t>
        </is>
      </c>
    </row>
    <row r="66">
      <c r="A66" s="5" t="inlineStr">
        <is>
          <t>CCAJ-SC39/625/2022</t>
        </is>
      </c>
      <c r="B66" s="6" t="n">
        <v>44926.88623239583</v>
      </c>
      <c r="C66" s="5" t="inlineStr">
        <is>
          <t>1386 EINAR CHOQUETIJLLA - COBRADOR</t>
        </is>
      </c>
      <c r="D66" s="15" t="n">
        <v>45123205482</v>
      </c>
      <c r="E66" s="5" t="inlineStr">
        <is>
          <t>BANCO INDUSTRIAL-100070049</t>
        </is>
      </c>
      <c r="H66" s="9" t="n">
        <v>651</v>
      </c>
      <c r="I66" s="5" t="inlineStr">
        <is>
          <t>DEPÓSITO BANCARIO</t>
        </is>
      </c>
      <c r="J66" s="5" t="inlineStr">
        <is>
          <t>1271 SANDRA SALAZAR ESCOBAR</t>
        </is>
      </c>
    </row>
    <row r="67">
      <c r="A67" s="5" t="inlineStr">
        <is>
          <t>CCAJ-SC39/625/2022</t>
        </is>
      </c>
      <c r="B67" s="6" t="n">
        <v>44926.88623239583</v>
      </c>
      <c r="C67" s="5" t="inlineStr">
        <is>
          <t>1386 EINAR CHOQUETIJLLA - COBRADOR</t>
        </is>
      </c>
      <c r="D67" s="7" t="n">
        <v>133234</v>
      </c>
      <c r="E67" s="5" t="inlineStr">
        <is>
          <t>MERCANTIL SANTA CRUZ-4010678183</t>
        </is>
      </c>
      <c r="H67" s="9" t="n">
        <v>16175.2</v>
      </c>
      <c r="I67" s="5" t="inlineStr">
        <is>
          <t>DEPÓSITO BANCARIO</t>
        </is>
      </c>
      <c r="J67" s="5" t="inlineStr">
        <is>
          <t>4863 MOISES MENACHO MONTAÑO</t>
        </is>
      </c>
    </row>
    <row r="68">
      <c r="A68" s="5" t="inlineStr">
        <is>
          <t>CCAJ-SC39/625/2022</t>
        </is>
      </c>
      <c r="B68" s="6" t="n">
        <v>44926.88623239583</v>
      </c>
      <c r="C68" s="5" t="inlineStr">
        <is>
          <t>1386 EINAR CHOQUETIJLLA - COBRADOR</t>
        </is>
      </c>
      <c r="D68" s="15" t="n">
        <v>45163164290</v>
      </c>
      <c r="E68" s="5" t="inlineStr">
        <is>
          <t>BANCO INDUSTRIAL-100070049</t>
        </is>
      </c>
      <c r="H68" s="9" t="n">
        <v>16353.2</v>
      </c>
      <c r="I68" s="5" t="inlineStr">
        <is>
          <t>DEPÓSITO BANCARIO</t>
        </is>
      </c>
      <c r="J68" s="5" t="inlineStr">
        <is>
          <t>1271 SANDRA SALAZAR ESCOBAR</t>
        </is>
      </c>
    </row>
    <row r="69">
      <c r="A69" s="5" t="inlineStr">
        <is>
          <t>CCAJ-SC39/625/2022</t>
        </is>
      </c>
      <c r="B69" s="6" t="n">
        <v>44926.88623239583</v>
      </c>
      <c r="C69" s="5" t="inlineStr">
        <is>
          <t>1386 EINAR CHOQUETIJLLA - COBRADOR</t>
        </is>
      </c>
      <c r="D69" s="7" t="n">
        <v>81</v>
      </c>
      <c r="E69" s="5" t="inlineStr">
        <is>
          <t>BANCO DE CREDITO-7015054675359</t>
        </is>
      </c>
      <c r="H69" s="9" t="n">
        <v>44260</v>
      </c>
      <c r="I69" s="5" t="inlineStr">
        <is>
          <t>DEPÓSITO BANCARIO</t>
        </is>
      </c>
      <c r="J69" s="5" t="inlineStr">
        <is>
          <t>3046 CLAUDIA ELEN CASTRO DELGADILLO</t>
        </is>
      </c>
    </row>
    <row r="70">
      <c r="A70" s="5" t="inlineStr">
        <is>
          <t>CCAJ-SC39/625/2022</t>
        </is>
      </c>
      <c r="B70" s="6" t="n">
        <v>44926.88623239583</v>
      </c>
      <c r="C70" s="5" t="inlineStr">
        <is>
          <t>1386 EINAR CHOQUETIJLLA - COBRADOR</t>
        </is>
      </c>
      <c r="D70" s="7" t="n">
        <v>161010</v>
      </c>
      <c r="E70" s="5" t="inlineStr">
        <is>
          <t>MERCANTIL SANTA CRUZ-4010678183</t>
        </is>
      </c>
      <c r="H70" s="9" t="n">
        <v>57087</v>
      </c>
      <c r="I70" s="5" t="inlineStr">
        <is>
          <t>DEPÓSITO BANCARIO</t>
        </is>
      </c>
      <c r="J70" s="8" t="inlineStr">
        <is>
          <t>1972 FLAVIA GALEAN MALLON</t>
        </is>
      </c>
    </row>
    <row r="71">
      <c r="A71" s="5" t="inlineStr">
        <is>
          <t>CCAJ-SC39/625/2022</t>
        </is>
      </c>
      <c r="B71" s="6" t="n">
        <v>44926.88623239583</v>
      </c>
      <c r="C71" s="5" t="inlineStr">
        <is>
          <t>1386 EINAR CHOQUETIJLLA - COBRADOR</t>
        </is>
      </c>
      <c r="D71" s="7" t="n">
        <v>155925</v>
      </c>
      <c r="E71" s="5" t="inlineStr">
        <is>
          <t>MERCANTIL SANTA CRUZ-4010640108</t>
        </is>
      </c>
      <c r="H71" s="9" t="n">
        <v>696</v>
      </c>
      <c r="I71" s="5" t="inlineStr">
        <is>
          <t>DEPÓSITO BANCARIO</t>
        </is>
      </c>
      <c r="J71" s="8" t="inlineStr">
        <is>
          <t>1972 FLAVIA GALEAN MALLON</t>
        </is>
      </c>
    </row>
    <row r="72">
      <c r="A72" s="5" t="inlineStr">
        <is>
          <t>CCAJ-SC39/625/2022</t>
        </is>
      </c>
      <c r="B72" s="6" t="n">
        <v>44926.88623239583</v>
      </c>
      <c r="C72" s="5" t="inlineStr">
        <is>
          <t>1386 EINAR CHOQUETIJLLA - COBRADOR</t>
        </is>
      </c>
      <c r="D72" s="15" t="n">
        <v>45133076602</v>
      </c>
      <c r="E72" s="5" t="inlineStr">
        <is>
          <t>BANCO INDUSTRIAL-100070049</t>
        </is>
      </c>
      <c r="H72" s="9" t="n">
        <v>1206.8</v>
      </c>
      <c r="I72" s="5" t="inlineStr">
        <is>
          <t>DEPÓSITO BANCARIO</t>
        </is>
      </c>
      <c r="J72" s="5" t="inlineStr">
        <is>
          <t>1271 SANDRA SALAZAR ESCOBAR</t>
        </is>
      </c>
    </row>
    <row r="73">
      <c r="A73" s="5" t="inlineStr">
        <is>
          <t>CCAJ-SC39/625/2022</t>
        </is>
      </c>
      <c r="B73" s="6" t="n">
        <v>44926.88623239583</v>
      </c>
      <c r="C73" s="5" t="inlineStr">
        <is>
          <t>1386 EINAR CHOQUETIJLLA - COBRADOR</t>
        </is>
      </c>
      <c r="D73" s="15" t="n">
        <v>45173136986</v>
      </c>
      <c r="E73" s="5" t="inlineStr">
        <is>
          <t>BANCO INDUSTRIAL-100070049</t>
        </is>
      </c>
      <c r="H73" s="9" t="n">
        <v>12743.82</v>
      </c>
      <c r="I73" s="5" t="inlineStr">
        <is>
          <t>DEPÓSITO BANCARIO</t>
        </is>
      </c>
      <c r="J73" s="5" t="inlineStr">
        <is>
          <t>1271 SANDRA SALAZAR ESCOBAR</t>
        </is>
      </c>
    </row>
    <row r="74">
      <c r="A74" s="5" t="inlineStr">
        <is>
          <t>CCAJ-SC39/625/2022</t>
        </is>
      </c>
      <c r="B74" s="6" t="n">
        <v>44926.88623239583</v>
      </c>
      <c r="C74" s="5" t="inlineStr">
        <is>
          <t>1386 EINAR CHOQUETIJLLA - COBRADOR</t>
        </is>
      </c>
      <c r="D74" s="15" t="n">
        <v>45173135770</v>
      </c>
      <c r="E74" s="5" t="inlineStr">
        <is>
          <t>BANCO INDUSTRIAL-100070049</t>
        </is>
      </c>
      <c r="H74" s="9" t="n">
        <v>51.2</v>
      </c>
      <c r="I74" s="5" t="inlineStr">
        <is>
          <t>DEPÓSITO BANCARIO</t>
        </is>
      </c>
      <c r="J74" s="5" t="inlineStr">
        <is>
          <t>1271 SANDRA SALAZAR ESCOBAR</t>
        </is>
      </c>
    </row>
    <row r="75">
      <c r="A75" s="5" t="inlineStr">
        <is>
          <t>CCAJ-SC39/625/2022</t>
        </is>
      </c>
      <c r="B75" s="6" t="n">
        <v>44926.88623239583</v>
      </c>
      <c r="C75" s="5" t="inlineStr">
        <is>
          <t>1386 EINAR CHOQUETIJLLA - COBRADOR</t>
        </is>
      </c>
      <c r="D75" s="15" t="n">
        <v>45173135770</v>
      </c>
      <c r="E75" s="5" t="inlineStr">
        <is>
          <t>BANCO INDUSTRIAL-100070049</t>
        </is>
      </c>
      <c r="H75" s="9" t="n">
        <v>71.01000000000001</v>
      </c>
      <c r="I75" s="5" t="inlineStr">
        <is>
          <t>DEPÓSITO BANCARIO</t>
        </is>
      </c>
      <c r="J75" s="5" t="inlineStr">
        <is>
          <t>1271 SANDRA SALAZAR ESCOBAR</t>
        </is>
      </c>
    </row>
    <row r="76">
      <c r="A76" s="5" t="inlineStr">
        <is>
          <t>CCAJ-SC39/625/2022</t>
        </is>
      </c>
      <c r="B76" s="6" t="n">
        <v>44926.88623239583</v>
      </c>
      <c r="C76" s="5" t="inlineStr">
        <is>
          <t>1386 EINAR CHOQUETIJLLA - COBRADOR</t>
        </is>
      </c>
      <c r="D76" s="15" t="n">
        <v>45173135770</v>
      </c>
      <c r="E76" s="5" t="inlineStr">
        <is>
          <t>BANCO INDUSTRIAL-100070049</t>
        </is>
      </c>
      <c r="H76" s="9" t="n">
        <v>213.7</v>
      </c>
      <c r="I76" s="5" t="inlineStr">
        <is>
          <t>DEPÓSITO BANCARIO</t>
        </is>
      </c>
      <c r="J76" s="5" t="inlineStr">
        <is>
          <t>1271 SANDRA SALAZAR ESCOBAR</t>
        </is>
      </c>
    </row>
    <row r="77">
      <c r="A77" s="5" t="inlineStr">
        <is>
          <t>CCAJ-SC39/625/2022</t>
        </is>
      </c>
      <c r="B77" s="6" t="n">
        <v>44926.88623239583</v>
      </c>
      <c r="C77" s="5" t="inlineStr">
        <is>
          <t>1386 EINAR CHOQUETIJLLA - COBRADOR</t>
        </is>
      </c>
      <c r="D77" s="15" t="n">
        <v>45173135770</v>
      </c>
      <c r="E77" s="5" t="inlineStr">
        <is>
          <t>BANCO INDUSTRIAL-100070049</t>
        </is>
      </c>
      <c r="H77" s="9" t="n">
        <v>204</v>
      </c>
      <c r="I77" s="5" t="inlineStr">
        <is>
          <t>DEPÓSITO BANCARIO</t>
        </is>
      </c>
      <c r="J77" s="5" t="inlineStr">
        <is>
          <t>1271 SANDRA SALAZAR ESCOBAR</t>
        </is>
      </c>
    </row>
    <row r="78">
      <c r="A78" s="5" t="inlineStr">
        <is>
          <t>CCAJ-SC39/625/2022</t>
        </is>
      </c>
      <c r="B78" s="6" t="n">
        <v>44926.88623239583</v>
      </c>
      <c r="C78" s="5" t="inlineStr">
        <is>
          <t>1386 EINAR CHOQUETIJLLA - COBRADOR</t>
        </is>
      </c>
      <c r="D78" s="15" t="n">
        <v>45173135770</v>
      </c>
      <c r="E78" s="5" t="inlineStr">
        <is>
          <t>BANCO INDUSTRIAL-100070049</t>
        </is>
      </c>
      <c r="H78" s="9" t="n">
        <v>86.19</v>
      </c>
      <c r="I78" s="5" t="inlineStr">
        <is>
          <t>DEPÓSITO BANCARIO</t>
        </is>
      </c>
      <c r="J78" s="5" t="inlineStr">
        <is>
          <t>1271 SANDRA SALAZAR ESCOBAR</t>
        </is>
      </c>
    </row>
    <row r="79">
      <c r="A79" s="5" t="inlineStr">
        <is>
          <t>CCAJ-SC39/625/2022</t>
        </is>
      </c>
      <c r="B79" s="6" t="n">
        <v>44926.88623239583</v>
      </c>
      <c r="C79" s="5" t="inlineStr">
        <is>
          <t>1386 EINAR CHOQUETIJLLA - COBRADOR</t>
        </is>
      </c>
      <c r="D79" s="15" t="n">
        <v>45173135770</v>
      </c>
      <c r="E79" s="5" t="inlineStr">
        <is>
          <t>BANCO INDUSTRIAL-100070049</t>
        </is>
      </c>
      <c r="H79" s="9" t="n">
        <v>94.56</v>
      </c>
      <c r="I79" s="5" t="inlineStr">
        <is>
          <t>DEPÓSITO BANCARIO</t>
        </is>
      </c>
      <c r="J79" s="5" t="inlineStr">
        <is>
          <t>1271 SANDRA SALAZAR ESCOBAR</t>
        </is>
      </c>
    </row>
    <row r="80">
      <c r="A80" s="5" t="inlineStr">
        <is>
          <t>CCAJ-SC39/625/2022</t>
        </is>
      </c>
      <c r="B80" s="6" t="n">
        <v>44926.88623239583</v>
      </c>
      <c r="C80" s="5" t="inlineStr">
        <is>
          <t>1386 EINAR CHOQUETIJLLA - COBRADOR</t>
        </is>
      </c>
      <c r="D80" s="15" t="n">
        <v>45173135770</v>
      </c>
      <c r="E80" s="5" t="inlineStr">
        <is>
          <t>BANCO INDUSTRIAL-100070049</t>
        </is>
      </c>
      <c r="H80" s="9" t="n">
        <v>176.72</v>
      </c>
      <c r="I80" s="5" t="inlineStr">
        <is>
          <t>DEPÓSITO BANCARIO</t>
        </is>
      </c>
      <c r="J80" s="5" t="inlineStr">
        <is>
          <t>1271 SANDRA SALAZAR ESCOBAR</t>
        </is>
      </c>
    </row>
    <row r="81">
      <c r="A81" s="5" t="inlineStr">
        <is>
          <t>CCAJ-SC39/625/2022</t>
        </is>
      </c>
      <c r="B81" s="6" t="n">
        <v>44926.88623239583</v>
      </c>
      <c r="C81" s="5" t="inlineStr">
        <is>
          <t>1386 EINAR CHOQUETIJLLA - COBRADOR</t>
        </is>
      </c>
      <c r="D81" s="15" t="n">
        <v>45173135770</v>
      </c>
      <c r="E81" s="5" t="inlineStr">
        <is>
          <t>BANCO INDUSTRIAL-100070049</t>
        </is>
      </c>
      <c r="H81" s="9" t="n">
        <v>205.72</v>
      </c>
      <c r="I81" s="5" t="inlineStr">
        <is>
          <t>DEPÓSITO BANCARIO</t>
        </is>
      </c>
      <c r="J81" s="5" t="inlineStr">
        <is>
          <t>1271 SANDRA SALAZAR ESCOBAR</t>
        </is>
      </c>
    </row>
    <row r="82">
      <c r="A82" s="5" t="inlineStr">
        <is>
          <t>CCAJ-SC39/625/2022</t>
        </is>
      </c>
      <c r="B82" s="6" t="n">
        <v>44926.88623239583</v>
      </c>
      <c r="C82" s="5" t="inlineStr">
        <is>
          <t>1386 EINAR CHOQUETIJLLA - COBRADOR</t>
        </is>
      </c>
      <c r="D82" s="15" t="n">
        <v>45173135770</v>
      </c>
      <c r="E82" s="5" t="inlineStr">
        <is>
          <t>BANCO INDUSTRIAL-100070049</t>
        </is>
      </c>
      <c r="H82" s="9" t="n">
        <v>570.04</v>
      </c>
      <c r="I82" s="5" t="inlineStr">
        <is>
          <t>DEPÓSITO BANCARIO</t>
        </is>
      </c>
      <c r="J82" s="5" t="inlineStr">
        <is>
          <t>1271 SANDRA SALAZAR ESCOBAR</t>
        </is>
      </c>
    </row>
    <row r="83">
      <c r="A83" s="5" t="inlineStr">
        <is>
          <t>CCAJ-SC39/625/2022</t>
        </is>
      </c>
      <c r="B83" s="6" t="n">
        <v>44926.88623239583</v>
      </c>
      <c r="C83" s="5" t="inlineStr">
        <is>
          <t>1386 EINAR CHOQUETIJLLA - COBRADOR</t>
        </is>
      </c>
      <c r="D83" s="15" t="n">
        <v>45173135770</v>
      </c>
      <c r="E83" s="5" t="inlineStr">
        <is>
          <t>BANCO INDUSTRIAL-100070049</t>
        </is>
      </c>
      <c r="H83" s="9" t="n">
        <v>140.36</v>
      </c>
      <c r="I83" s="5" t="inlineStr">
        <is>
          <t>DEPÓSITO BANCARIO</t>
        </is>
      </c>
      <c r="J83" s="5" t="inlineStr">
        <is>
          <t>1271 SANDRA SALAZAR ESCOBAR</t>
        </is>
      </c>
    </row>
    <row r="84">
      <c r="A84" s="5" t="inlineStr">
        <is>
          <t>CCAJ-SC39/625/2022</t>
        </is>
      </c>
      <c r="B84" s="6" t="n">
        <v>44926.88623239583</v>
      </c>
      <c r="C84" s="5" t="inlineStr">
        <is>
          <t>1386 EINAR CHOQUETIJLLA - COBRADOR</t>
        </is>
      </c>
      <c r="D84" s="15" t="n">
        <v>45173135770</v>
      </c>
      <c r="E84" s="5" t="inlineStr">
        <is>
          <t>BANCO INDUSTRIAL-100070049</t>
        </is>
      </c>
      <c r="H84" s="9" t="n">
        <v>165.12</v>
      </c>
      <c r="I84" s="5" t="inlineStr">
        <is>
          <t>DEPÓSITO BANCARIO</t>
        </is>
      </c>
      <c r="J84" s="5" t="inlineStr">
        <is>
          <t>1271 SANDRA SALAZAR ESCOBAR</t>
        </is>
      </c>
    </row>
    <row r="85">
      <c r="A85" s="5" t="inlineStr">
        <is>
          <t>CCAJ-SC39/625/2022</t>
        </is>
      </c>
      <c r="B85" s="6" t="n">
        <v>44926.88623239583</v>
      </c>
      <c r="C85" s="5" t="inlineStr">
        <is>
          <t>1386 EINAR CHOQUETIJLLA - COBRADOR</t>
        </is>
      </c>
      <c r="D85" s="15" t="n">
        <v>45173135770</v>
      </c>
      <c r="E85" s="5" t="inlineStr">
        <is>
          <t>BANCO INDUSTRIAL-100070049</t>
        </is>
      </c>
      <c r="H85" s="9" t="n">
        <v>121.67</v>
      </c>
      <c r="I85" s="5" t="inlineStr">
        <is>
          <t>DEPÓSITO BANCARIO</t>
        </is>
      </c>
      <c r="J85" s="5" t="inlineStr">
        <is>
          <t>1271 SANDRA SALAZAR ESCOBAR</t>
        </is>
      </c>
    </row>
    <row r="86">
      <c r="A86" s="5" t="inlineStr">
        <is>
          <t>CCAJ-SC39/625/2022</t>
        </is>
      </c>
      <c r="B86" s="6" t="n">
        <v>44926.88623239583</v>
      </c>
      <c r="C86" s="5" t="inlineStr">
        <is>
          <t>1386 EINAR CHOQUETIJLLA - COBRADOR</t>
        </is>
      </c>
      <c r="D86" s="15" t="n">
        <v>45173135770</v>
      </c>
      <c r="E86" s="5" t="inlineStr">
        <is>
          <t>BANCO INDUSTRIAL-100070049</t>
        </is>
      </c>
      <c r="H86" s="9" t="n">
        <v>879.23</v>
      </c>
      <c r="I86" s="5" t="inlineStr">
        <is>
          <t>DEPÓSITO BANCARIO</t>
        </is>
      </c>
      <c r="J86" s="5" t="inlineStr">
        <is>
          <t>1271 SANDRA SALAZAR ESCOBAR</t>
        </is>
      </c>
    </row>
    <row r="87">
      <c r="A87" s="5" t="inlineStr">
        <is>
          <t>CCAJ-SC39/625/2022</t>
        </is>
      </c>
      <c r="B87" s="6" t="n">
        <v>44926.88623239583</v>
      </c>
      <c r="C87" s="5" t="inlineStr">
        <is>
          <t>1386 EINAR CHOQUETIJLLA - COBRADOR</t>
        </is>
      </c>
      <c r="D87" s="15" t="n">
        <v>45173135770</v>
      </c>
      <c r="E87" s="5" t="inlineStr">
        <is>
          <t>BANCO INDUSTRIAL-100070049</t>
        </is>
      </c>
      <c r="H87" s="9" t="n">
        <v>126.68</v>
      </c>
      <c r="I87" s="5" t="inlineStr">
        <is>
          <t>DEPÓSITO BANCARIO</t>
        </is>
      </c>
      <c r="J87" s="5" t="inlineStr">
        <is>
          <t>1271 SANDRA SALAZAR ESCOBAR</t>
        </is>
      </c>
    </row>
    <row r="88">
      <c r="A88" s="5" t="inlineStr">
        <is>
          <t>CCAJ-SC39/625/2022</t>
        </is>
      </c>
      <c r="B88" s="6" t="n">
        <v>44926.88623239583</v>
      </c>
      <c r="C88" s="5" t="inlineStr">
        <is>
          <t>1386 EINAR CHOQUETIJLLA - COBRADOR</t>
        </is>
      </c>
      <c r="D88" s="15" t="n">
        <v>45173135770</v>
      </c>
      <c r="E88" s="5" t="inlineStr">
        <is>
          <t>BANCO INDUSTRIAL-100070049</t>
        </is>
      </c>
      <c r="H88" s="9" t="n">
        <v>262.68</v>
      </c>
      <c r="I88" s="5" t="inlineStr">
        <is>
          <t>DEPÓSITO BANCARIO</t>
        </is>
      </c>
      <c r="J88" s="5" t="inlineStr">
        <is>
          <t>1271 SANDRA SALAZAR ESCOBAR</t>
        </is>
      </c>
    </row>
    <row r="89">
      <c r="A89" s="5" t="inlineStr">
        <is>
          <t>CCAJ-SC39/625/2022</t>
        </is>
      </c>
      <c r="B89" s="6" t="n">
        <v>44926.88623239583</v>
      </c>
      <c r="C89" s="5" t="inlineStr">
        <is>
          <t>1386 EINAR CHOQUETIJLLA - COBRADOR</t>
        </is>
      </c>
      <c r="D89" s="7" t="n">
        <v>23290</v>
      </c>
      <c r="E89" s="5" t="inlineStr">
        <is>
          <t>BANCO DE CREDITO-7015054675359</t>
        </is>
      </c>
      <c r="H89" s="9" t="n">
        <v>160</v>
      </c>
      <c r="I89" s="5" t="inlineStr">
        <is>
          <t>DEPÓSITO BANCARIO</t>
        </is>
      </c>
      <c r="J89" s="5" t="inlineStr">
        <is>
          <t>1271 SANDRA SALAZAR ESCOBAR</t>
        </is>
      </c>
    </row>
    <row r="90">
      <c r="A90" s="5" t="inlineStr">
        <is>
          <t>CCAJ-SC39/625/2022</t>
        </is>
      </c>
      <c r="B90" s="6" t="n">
        <v>44926.88623239583</v>
      </c>
      <c r="C90" s="5" t="inlineStr">
        <is>
          <t>1386 EINAR CHOQUETIJLLA - COBRADOR</t>
        </is>
      </c>
      <c r="D90" s="15" t="n">
        <v>45173135770</v>
      </c>
      <c r="E90" s="5" t="inlineStr">
        <is>
          <t>BANCO INDUSTRIAL-100070049</t>
        </is>
      </c>
      <c r="H90" s="9" t="n">
        <v>139.44</v>
      </c>
      <c r="I90" s="5" t="inlineStr">
        <is>
          <t>DEPÓSITO BANCARIO</t>
        </is>
      </c>
      <c r="J90" s="5" t="inlineStr">
        <is>
          <t>1271 SANDRA SALAZAR ESCOBAR</t>
        </is>
      </c>
    </row>
    <row r="91">
      <c r="A91" s="5" t="inlineStr">
        <is>
          <t>CCAJ-SC39/625/2022</t>
        </is>
      </c>
      <c r="B91" s="6" t="n">
        <v>44926.88623239583</v>
      </c>
      <c r="C91" s="5" t="inlineStr">
        <is>
          <t>1386 EINAR CHOQUETIJLLA - COBRADOR</t>
        </is>
      </c>
      <c r="D91" s="15" t="n">
        <v>45173135770</v>
      </c>
      <c r="E91" s="5" t="inlineStr">
        <is>
          <t>BANCO INDUSTRIAL-100070049</t>
        </is>
      </c>
      <c r="H91" s="9" t="n">
        <v>36</v>
      </c>
      <c r="I91" s="5" t="inlineStr">
        <is>
          <t>DEPÓSITO BANCARIO</t>
        </is>
      </c>
      <c r="J91" s="5" t="inlineStr">
        <is>
          <t>1271 SANDRA SALAZAR ESCOBAR</t>
        </is>
      </c>
    </row>
    <row r="92">
      <c r="A92" s="5" t="inlineStr">
        <is>
          <t>CCAJ-SC39/625/2022</t>
        </is>
      </c>
      <c r="B92" s="6" t="n">
        <v>44926.88623239583</v>
      </c>
      <c r="C92" s="5" t="inlineStr">
        <is>
          <t>1386 EINAR CHOQUETIJLLA - COBRADOR</t>
        </is>
      </c>
      <c r="D92" s="15" t="n">
        <v>45173135770</v>
      </c>
      <c r="E92" s="5" t="inlineStr">
        <is>
          <t>BANCO INDUSTRIAL-100070049</t>
        </is>
      </c>
      <c r="H92" s="9" t="n">
        <v>228.65</v>
      </c>
      <c r="I92" s="5" t="inlineStr">
        <is>
          <t>DEPÓSITO BANCARIO</t>
        </is>
      </c>
      <c r="J92" s="5" t="inlineStr">
        <is>
          <t>1271 SANDRA SALAZAR ESCOBAR</t>
        </is>
      </c>
    </row>
    <row r="93">
      <c r="A93" s="5" t="inlineStr">
        <is>
          <t>CCAJ-SC39/625/2022</t>
        </is>
      </c>
      <c r="B93" s="6" t="n">
        <v>44926.88623239583</v>
      </c>
      <c r="C93" s="5" t="inlineStr">
        <is>
          <t>1386 EINAR CHOQUETIJLLA - COBRADOR</t>
        </is>
      </c>
      <c r="D93" s="15" t="n">
        <v>45123196119</v>
      </c>
      <c r="E93" s="5" t="inlineStr">
        <is>
          <t>BANCO INDUSTRIAL-100070049</t>
        </is>
      </c>
      <c r="H93" s="9" t="n">
        <v>6609.93</v>
      </c>
      <c r="I93" s="5" t="inlineStr">
        <is>
          <t>DEPÓSITO BANCARIO</t>
        </is>
      </c>
      <c r="J93" s="8" t="inlineStr">
        <is>
          <t>1973 BASILIA CRUZ AJARACHI</t>
        </is>
      </c>
    </row>
    <row r="94">
      <c r="A94" s="5" t="inlineStr">
        <is>
          <t>CCAJ-SC39/625/2022</t>
        </is>
      </c>
      <c r="B94" s="6" t="n">
        <v>44926.88623239583</v>
      </c>
      <c r="C94" s="5" t="inlineStr">
        <is>
          <t>1386 EINAR CHOQUETIJLLA - COBRADOR</t>
        </is>
      </c>
      <c r="D94" s="15" t="n">
        <v>45123196119</v>
      </c>
      <c r="E94" s="5" t="inlineStr">
        <is>
          <t>BANCO INDUSTRIAL-100070049</t>
        </is>
      </c>
      <c r="H94" s="9" t="n">
        <v>4661.24</v>
      </c>
      <c r="I94" s="5" t="inlineStr">
        <is>
          <t>DEPÓSITO BANCARIO</t>
        </is>
      </c>
      <c r="J94" s="8" t="inlineStr">
        <is>
          <t>1973 BASILIA CRUZ AJARACHI</t>
        </is>
      </c>
    </row>
    <row r="95">
      <c r="A95" s="5" t="inlineStr">
        <is>
          <t>CCAJ-SC39/625/2022</t>
        </is>
      </c>
      <c r="B95" s="6" t="n">
        <v>44926.88623239583</v>
      </c>
      <c r="C95" s="5" t="inlineStr">
        <is>
          <t>1386 EINAR CHOQUETIJLLA - COBRADOR</t>
        </is>
      </c>
      <c r="D95" s="7" t="n">
        <v>173731</v>
      </c>
      <c r="E95" s="5" t="inlineStr">
        <is>
          <t>MERCANTIL SANTA CRUZ-4010678183</t>
        </is>
      </c>
      <c r="H95" s="9" t="n">
        <v>90690.07000000001</v>
      </c>
      <c r="I95" s="5" t="inlineStr">
        <is>
          <t>DEPÓSITO BANCARIO</t>
        </is>
      </c>
      <c r="J95" s="5" t="inlineStr">
        <is>
          <t>4307 PEDRO GALARZA TERCEROS</t>
        </is>
      </c>
    </row>
    <row r="96">
      <c r="A96" s="5" t="inlineStr">
        <is>
          <t>CCAJ-SC39/625/2022</t>
        </is>
      </c>
      <c r="B96" s="6" t="n">
        <v>44926.88623239583</v>
      </c>
      <c r="C96" s="5" t="inlineStr">
        <is>
          <t>1386 EINAR CHOQUETIJLLA - COBRADOR</t>
        </is>
      </c>
      <c r="D96" s="7" t="n">
        <v>251357</v>
      </c>
      <c r="E96" s="5" t="inlineStr">
        <is>
          <t>BANCO DE CREDITO-7015054675359</t>
        </is>
      </c>
      <c r="H96" s="9" t="n">
        <v>173</v>
      </c>
      <c r="I96" s="5" t="inlineStr">
        <is>
          <t>DEPÓSITO BANCARIO</t>
        </is>
      </c>
      <c r="J96" s="5" t="inlineStr">
        <is>
          <t>1271 SANDRA SALAZAR ESCOBAR</t>
        </is>
      </c>
    </row>
    <row r="97">
      <c r="A97" s="5" t="inlineStr">
        <is>
          <t>CCAJ-SC39/625/2022</t>
        </is>
      </c>
      <c r="B97" s="6" t="n">
        <v>44926.88623239583</v>
      </c>
      <c r="C97" s="5" t="inlineStr">
        <is>
          <t>1386 EINAR CHOQUETIJLLA - COBRADOR</t>
        </is>
      </c>
      <c r="D97" s="15" t="n">
        <v>45163164464</v>
      </c>
      <c r="E97" s="5" t="inlineStr">
        <is>
          <t>BANCO INDUSTRIAL-100070049</t>
        </is>
      </c>
      <c r="H97" s="9" t="n">
        <v>395.92</v>
      </c>
      <c r="I97" s="5" t="inlineStr">
        <is>
          <t>DEPÓSITO BANCARIO</t>
        </is>
      </c>
      <c r="J97" s="5" t="inlineStr">
        <is>
          <t>1271 SANDRA SALAZAR ESCOBAR</t>
        </is>
      </c>
    </row>
    <row r="98">
      <c r="A98" s="5" t="inlineStr">
        <is>
          <t>CCAJ-SC39/625/2022</t>
        </is>
      </c>
      <c r="B98" s="6" t="n">
        <v>44926.88623239583</v>
      </c>
      <c r="C98" s="5" t="inlineStr">
        <is>
          <t>1386 EINAR CHOQUETIJLLA - COBRADOR</t>
        </is>
      </c>
      <c r="D98" s="15" t="n">
        <v>45163165117</v>
      </c>
      <c r="E98" s="5" t="inlineStr">
        <is>
          <t>BANCO INDUSTRIAL-100070049</t>
        </is>
      </c>
      <c r="H98" s="9" t="n">
        <v>1010</v>
      </c>
      <c r="I98" s="5" t="inlineStr">
        <is>
          <t>DEPÓSITO BANCARIO</t>
        </is>
      </c>
      <c r="J98" s="5" t="inlineStr">
        <is>
          <t>1271 SANDRA SALAZAR ESCOBAR</t>
        </is>
      </c>
    </row>
    <row r="99">
      <c r="A99" s="5" t="inlineStr">
        <is>
          <t>CCAJ-SC39/625/2022</t>
        </is>
      </c>
      <c r="B99" s="6" t="n">
        <v>44926.88623239583</v>
      </c>
      <c r="C99" s="5" t="inlineStr">
        <is>
          <t>1386 EINAR CHOQUETIJLLA - COBRADOR</t>
        </is>
      </c>
      <c r="D99" s="15" t="n">
        <v>45113224586</v>
      </c>
      <c r="E99" s="5" t="inlineStr">
        <is>
          <t>BANCO INDUSTRIAL-100070049</t>
        </is>
      </c>
      <c r="H99" s="9" t="n">
        <v>1108.98</v>
      </c>
      <c r="I99" s="5" t="inlineStr">
        <is>
          <t>DEPÓSITO BANCARIO</t>
        </is>
      </c>
      <c r="J99" s="5" t="inlineStr">
        <is>
          <t>1271 SANDRA SALAZAR ESCOBAR</t>
        </is>
      </c>
    </row>
    <row r="100">
      <c r="A100" s="5" t="inlineStr">
        <is>
          <t>CCAJ-SC39/625/2022</t>
        </is>
      </c>
      <c r="B100" s="6" t="n">
        <v>44926.88623239583</v>
      </c>
      <c r="C100" s="5" t="inlineStr">
        <is>
          <t>1386 EINAR CHOQUETIJLLA - COBRADOR</t>
        </is>
      </c>
      <c r="D100" s="15" t="n">
        <v>45113222419</v>
      </c>
      <c r="E100" s="5" t="inlineStr">
        <is>
          <t>BANCO INDUSTRIAL-100070049</t>
        </is>
      </c>
      <c r="H100" s="9" t="n">
        <v>81</v>
      </c>
      <c r="I100" s="5" t="inlineStr">
        <is>
          <t>DEPÓSITO BANCARIO</t>
        </is>
      </c>
      <c r="J100" s="5" t="inlineStr">
        <is>
          <t>1271 SANDRA SALAZAR ESCOBAR</t>
        </is>
      </c>
    </row>
    <row r="101">
      <c r="A101" s="5" t="inlineStr">
        <is>
          <t>CCAJ-SC39/625/20</t>
        </is>
      </c>
      <c r="B101" s="6" t="n">
        <v>44926.88623239583</v>
      </c>
      <c r="C101" s="5" t="inlineStr">
        <is>
          <t xml:space="preserve">1386 EINAR CHOQUETIJLLA - </t>
        </is>
      </c>
      <c r="D101" s="7" t="n"/>
      <c r="E101" s="8" t="n"/>
      <c r="F101" s="9" t="n">
        <v>2487.6</v>
      </c>
      <c r="I101" s="10" t="inlineStr">
        <is>
          <t>EFECTIVO</t>
        </is>
      </c>
      <c r="J101" s="8" t="inlineStr">
        <is>
          <t>4309 RODRIGO RAMOS - T07</t>
        </is>
      </c>
    </row>
    <row r="102">
      <c r="A102" s="5" t="inlineStr">
        <is>
          <t>CCAJ-SC39/625/2022</t>
        </is>
      </c>
      <c r="B102" s="6" t="n">
        <v>44926.88623239583</v>
      </c>
      <c r="C102" s="5" t="inlineStr">
        <is>
          <t>1386 EINAR CHOQUETIJLLA - COBRADOR</t>
        </is>
      </c>
      <c r="D102" s="7" t="n"/>
      <c r="E102" s="8" t="n"/>
      <c r="F102" s="9" t="n">
        <v>379464</v>
      </c>
      <c r="I102" s="10" t="inlineStr">
        <is>
          <t>EFECTIVO</t>
        </is>
      </c>
      <c r="J102" s="8" t="inlineStr">
        <is>
          <t>2913 MARSOLINI APURANI VACA</t>
        </is>
      </c>
    </row>
    <row r="103">
      <c r="A103" s="5" t="inlineStr">
        <is>
          <t>CCAJ-SC39/625/2022</t>
        </is>
      </c>
      <c r="B103" s="6" t="n">
        <v>44926.88623239583</v>
      </c>
      <c r="C103" s="5" t="inlineStr">
        <is>
          <t>1386 EINAR CHOQUETIJLLA - COBRADOR</t>
        </is>
      </c>
      <c r="D103" s="7" t="n"/>
      <c r="E103" s="8" t="n"/>
      <c r="F103" s="9" t="n">
        <v>6608.5</v>
      </c>
      <c r="I103" s="10" t="inlineStr">
        <is>
          <t>EFECTIVO</t>
        </is>
      </c>
      <c r="J103" s="5" t="inlineStr">
        <is>
          <t>2917 MILAN HUANCOLLO JUCUMARI</t>
        </is>
      </c>
    </row>
    <row r="104">
      <c r="A104" s="5" t="inlineStr">
        <is>
          <t>CCAJ-SC39/625/2022</t>
        </is>
      </c>
      <c r="B104" s="6" t="n">
        <v>44926.88623239583</v>
      </c>
      <c r="C104" s="5" t="inlineStr">
        <is>
          <t>1386 EINAR CHOQUETIJLLA - COBRADOR</t>
        </is>
      </c>
      <c r="D104" s="7" t="n"/>
      <c r="E104" s="8" t="n"/>
      <c r="F104" s="9" t="n">
        <v>1374.4</v>
      </c>
      <c r="I104" s="10" t="inlineStr">
        <is>
          <t>EFECTIVO</t>
        </is>
      </c>
      <c r="J104" s="8" t="inlineStr">
        <is>
          <t>2932 EUGENIO LOPEZ CESPEDES</t>
        </is>
      </c>
    </row>
    <row r="105">
      <c r="A105" s="5" t="inlineStr">
        <is>
          <t>CCAJ-SC39/625/2022</t>
        </is>
      </c>
      <c r="B105" s="6" t="n">
        <v>44926.88623239583</v>
      </c>
      <c r="C105" s="5" t="inlineStr">
        <is>
          <t>1386 EINAR CHOQUETIJLLA - COBRADOR</t>
        </is>
      </c>
      <c r="D105" s="7" t="n"/>
      <c r="E105" s="8" t="n"/>
      <c r="F105" s="9" t="n">
        <v>2418</v>
      </c>
      <c r="I105" s="10" t="inlineStr">
        <is>
          <t>EFECTIVO</t>
        </is>
      </c>
      <c r="J105" s="5" t="inlineStr">
        <is>
          <t>2994 CRISTIAN DEIBY PARDO VILLEGAS</t>
        </is>
      </c>
    </row>
    <row r="106">
      <c r="A106" s="5" t="inlineStr">
        <is>
          <t>CCAJ-SC39/625/2022</t>
        </is>
      </c>
      <c r="B106" s="6" t="n">
        <v>44926.88623239583</v>
      </c>
      <c r="C106" s="5" t="inlineStr">
        <is>
          <t>1386 EINAR CHOQUETIJLLA - COBRADOR</t>
        </is>
      </c>
      <c r="D106" s="7" t="n"/>
      <c r="E106" s="8" t="n"/>
      <c r="F106" s="9" t="n">
        <v>5893</v>
      </c>
      <c r="I106" s="10" t="inlineStr">
        <is>
          <t>EFECTIVO</t>
        </is>
      </c>
      <c r="J106" s="5" t="inlineStr">
        <is>
          <t>4307 PEDRO GALARZA TERCEROS</t>
        </is>
      </c>
    </row>
    <row r="107">
      <c r="A107" s="5" t="inlineStr">
        <is>
          <t>CCAJ-SC39/625/2022</t>
        </is>
      </c>
      <c r="B107" s="6" t="n">
        <v>44926.88623239583</v>
      </c>
      <c r="C107" s="5" t="inlineStr">
        <is>
          <t>1386 EINAR CHOQUETIJLLA - COBRADOR</t>
        </is>
      </c>
      <c r="D107" s="7" t="n"/>
      <c r="E107" s="8" t="n"/>
      <c r="F107" s="9" t="n">
        <v>7831.1</v>
      </c>
      <c r="I107" s="10" t="inlineStr">
        <is>
          <t>EFECTIVO</t>
        </is>
      </c>
      <c r="J107" s="8" t="inlineStr">
        <is>
          <t>4309 RODRIGO RAMOS - T04</t>
        </is>
      </c>
    </row>
    <row r="108">
      <c r="A108" s="5" t="inlineStr">
        <is>
          <t>CCAJ-SC39/625/2022</t>
        </is>
      </c>
      <c r="B108" s="6" t="n">
        <v>44926.88623239583</v>
      </c>
      <c r="C108" s="5" t="inlineStr">
        <is>
          <t>1386 EINAR CHOQUETIJLLA - COBRADOR</t>
        </is>
      </c>
      <c r="D108" s="7" t="n"/>
      <c r="E108" s="8" t="n"/>
      <c r="F108" s="9" t="n">
        <v>2078.5</v>
      </c>
      <c r="I108" s="10" t="inlineStr">
        <is>
          <t>EFECTIVO</t>
        </is>
      </c>
      <c r="J108" s="8" t="inlineStr">
        <is>
          <t>4309 RODRIGO RAMOS - T05</t>
        </is>
      </c>
    </row>
    <row r="109">
      <c r="A109" s="5" t="inlineStr">
        <is>
          <t>CCAJ-SC39/625/2022</t>
        </is>
      </c>
      <c r="B109" s="6" t="n">
        <v>44926.88623239583</v>
      </c>
      <c r="C109" s="5" t="inlineStr">
        <is>
          <t>1386 EINAR CHOQUETIJLLA - COBRADOR</t>
        </is>
      </c>
      <c r="D109" s="7" t="n"/>
      <c r="E109" s="8" t="n"/>
      <c r="F109" s="9" t="n">
        <v>6819.8</v>
      </c>
      <c r="I109" s="10" t="inlineStr">
        <is>
          <t>EFECTIVO</t>
        </is>
      </c>
      <c r="J109" s="8" t="inlineStr">
        <is>
          <t>4309 RODRIGO RAMOS - T06</t>
        </is>
      </c>
    </row>
    <row r="110">
      <c r="A110" s="5" t="inlineStr">
        <is>
          <t>CCAJ-SC39/625/2022</t>
        </is>
      </c>
      <c r="B110" s="6" t="n">
        <v>44926.88623239583</v>
      </c>
      <c r="C110" s="5" t="inlineStr">
        <is>
          <t>1386 EINAR CHOQUETIJLLA - COBRADOR</t>
        </is>
      </c>
      <c r="D110" s="7" t="n"/>
      <c r="E110" s="8" t="n"/>
      <c r="F110" s="9" t="n">
        <v>7963.4</v>
      </c>
      <c r="I110" s="10" t="inlineStr">
        <is>
          <t>EFECTIVO</t>
        </is>
      </c>
      <c r="J110" s="8" t="inlineStr">
        <is>
          <t>4309 RODRIGO RAMOS - T10</t>
        </is>
      </c>
    </row>
    <row r="111">
      <c r="A111" s="5" t="inlineStr">
        <is>
          <t>CCAJ-SC39/625/2022</t>
        </is>
      </c>
      <c r="B111" s="6" t="n">
        <v>44926.88623239583</v>
      </c>
      <c r="C111" s="5" t="inlineStr">
        <is>
          <t>1386 EINAR CHOQUETIJLLA - COBRADOR</t>
        </is>
      </c>
      <c r="D111" s="7" t="n"/>
      <c r="E111" s="8" t="n"/>
      <c r="F111" s="9" t="n">
        <v>5703.7</v>
      </c>
      <c r="I111" s="10" t="inlineStr">
        <is>
          <t>EFECTIVO</t>
        </is>
      </c>
      <c r="J111" s="8" t="inlineStr">
        <is>
          <t>4309 RODRIGO RAMOS - T11</t>
        </is>
      </c>
    </row>
    <row r="112">
      <c r="A112" s="5" t="inlineStr">
        <is>
          <t>CCAJ-SC39/625/2022</t>
        </is>
      </c>
      <c r="B112" s="6" t="n">
        <v>44926.88623239583</v>
      </c>
      <c r="C112" s="5" t="inlineStr">
        <is>
          <t>1386 EINAR CHOQUETIJLLA - COBRADOR</t>
        </is>
      </c>
      <c r="D112" s="7" t="n"/>
      <c r="E112" s="8" t="n"/>
      <c r="F112" s="9" t="n">
        <v>8636.4</v>
      </c>
      <c r="I112" s="10" t="inlineStr">
        <is>
          <t>EFECTIVO</t>
        </is>
      </c>
      <c r="J112" s="8" t="inlineStr">
        <is>
          <t>4309 RODRIGO RAMOS - T14</t>
        </is>
      </c>
    </row>
    <row r="113">
      <c r="A113" s="5" t="inlineStr">
        <is>
          <t>CCAJ-SC39/625/2022</t>
        </is>
      </c>
      <c r="B113" s="6" t="n">
        <v>44926.88623239583</v>
      </c>
      <c r="C113" s="5" t="inlineStr">
        <is>
          <t>1386 EINAR CHOQUETIJLLA - COBRADOR</t>
        </is>
      </c>
      <c r="D113" s="7" t="n"/>
      <c r="E113" s="8" t="n"/>
      <c r="F113" s="9" t="n">
        <v>6180.9</v>
      </c>
      <c r="I113" s="10" t="inlineStr">
        <is>
          <t>EFECTIVO</t>
        </is>
      </c>
      <c r="J113" s="8" t="inlineStr">
        <is>
          <t>4309 RODRIGO RAMOS - T15</t>
        </is>
      </c>
    </row>
    <row r="114">
      <c r="A114" s="5" t="inlineStr">
        <is>
          <t>CCAJ-SC39/625/2022</t>
        </is>
      </c>
      <c r="B114" s="6" t="n">
        <v>44926.88623239583</v>
      </c>
      <c r="C114" s="5" t="inlineStr">
        <is>
          <t>1386 EINAR CHOQUETIJLLA - COBRADOR</t>
        </is>
      </c>
      <c r="D114" s="7" t="n"/>
      <c r="E114" s="8" t="n"/>
      <c r="F114" s="9" t="n">
        <v>46831.2</v>
      </c>
      <c r="I114" s="10" t="inlineStr">
        <is>
          <t>EFECTIVO</t>
        </is>
      </c>
      <c r="J114" s="8" t="inlineStr">
        <is>
          <t>4309 RODRIGO RAMOS - T17</t>
        </is>
      </c>
    </row>
    <row r="115">
      <c r="A115" s="5" t="inlineStr">
        <is>
          <t>CCAJ-SC39/625/2022</t>
        </is>
      </c>
      <c r="B115" s="6" t="n">
        <v>44926.88623239583</v>
      </c>
      <c r="C115" s="5" t="inlineStr">
        <is>
          <t>1386 EINAR CHOQUETIJLLA - COBRADOR</t>
        </is>
      </c>
      <c r="D115" s="7" t="n"/>
      <c r="E115" s="8" t="n"/>
      <c r="F115" s="9" t="n">
        <v>8812.5</v>
      </c>
      <c r="I115" s="10" t="inlineStr">
        <is>
          <t>EFECTIVO</t>
        </is>
      </c>
      <c r="J115" s="8" t="inlineStr">
        <is>
          <t>4309 RODRIGO RAMOS - T18</t>
        </is>
      </c>
    </row>
    <row r="116">
      <c r="A116" s="5" t="inlineStr">
        <is>
          <t>CCAJ-SC39/625/2022</t>
        </is>
      </c>
      <c r="B116" s="6" t="n">
        <v>44926.88623239583</v>
      </c>
      <c r="C116" s="5" t="inlineStr">
        <is>
          <t>1386 EINAR CHOQUETIJLLA - COBRADOR</t>
        </is>
      </c>
      <c r="D116" s="7" t="n"/>
      <c r="E116" s="8" t="n"/>
      <c r="F116" s="9" t="n">
        <v>58676.9</v>
      </c>
      <c r="I116" s="10" t="inlineStr">
        <is>
          <t>EFECTIVO</t>
        </is>
      </c>
      <c r="J116" s="8" t="inlineStr">
        <is>
          <t>4309 RODRIGO RAMOS - T19</t>
        </is>
      </c>
    </row>
    <row r="117">
      <c r="A117" s="5" t="inlineStr">
        <is>
          <t>CCAJ-SC39/625/2022</t>
        </is>
      </c>
      <c r="B117" s="6" t="n">
        <v>44926.88623239583</v>
      </c>
      <c r="C117" s="5" t="inlineStr">
        <is>
          <t>1386 EINAR CHOQUETIJLLA - COBRADOR</t>
        </is>
      </c>
      <c r="D117" s="7" t="n"/>
      <c r="E117" s="8" t="n"/>
      <c r="F117" s="9" t="n">
        <v>228.5</v>
      </c>
      <c r="I117" s="10" t="inlineStr">
        <is>
          <t>EFECTIVO</t>
        </is>
      </c>
      <c r="J117" s="8" t="inlineStr">
        <is>
          <t>4309 RODRIGO RAMOS - T20</t>
        </is>
      </c>
    </row>
    <row r="118">
      <c r="A118" s="5" t="inlineStr">
        <is>
          <t>CCAJ-SC39/625/2022</t>
        </is>
      </c>
      <c r="B118" s="6" t="n">
        <v>44926.88623239583</v>
      </c>
      <c r="C118" s="5" t="inlineStr">
        <is>
          <t>1386 EINAR CHOQUETIJLLA - COBRADOR</t>
        </is>
      </c>
      <c r="D118" s="7" t="n"/>
      <c r="E118" s="8" t="n"/>
      <c r="F118" s="9" t="n">
        <v>49459</v>
      </c>
      <c r="I118" s="10" t="inlineStr">
        <is>
          <t>EFECTIVO</t>
        </is>
      </c>
      <c r="J118" s="8" t="inlineStr">
        <is>
          <t>4309 RODRIGO RAMOS - T24</t>
        </is>
      </c>
    </row>
    <row r="119">
      <c r="A119" s="5" t="inlineStr">
        <is>
          <t>CCAJ-SC39/625/2022</t>
        </is>
      </c>
      <c r="B119" s="6" t="n">
        <v>44926.88623239583</v>
      </c>
      <c r="C119" s="5" t="inlineStr">
        <is>
          <t>1386 EINAR CHOQUETIJLLA - COBRADOR</t>
        </is>
      </c>
      <c r="D119" s="7" t="n"/>
      <c r="E119" s="8" t="n"/>
      <c r="F119" s="9" t="n">
        <v>17714.5</v>
      </c>
      <c r="I119" s="10" t="inlineStr">
        <is>
          <t>EFECTIVO</t>
        </is>
      </c>
      <c r="J119" s="8" t="inlineStr">
        <is>
          <t>4309 RODRIGO RAMOS - T25</t>
        </is>
      </c>
    </row>
    <row r="120">
      <c r="A120" s="11" t="inlineStr">
        <is>
          <t>SAP</t>
        </is>
      </c>
      <c r="B120" s="3" t="n"/>
      <c r="C120" s="3" t="n"/>
      <c r="D120" s="19">
        <f>618159.53+18235.2</f>
        <v/>
      </c>
      <c r="E120" s="8" t="n"/>
      <c r="F120" s="17">
        <f>SUM(F18:G119)</f>
        <v/>
      </c>
      <c r="H120" s="9" t="n"/>
      <c r="I120" s="10" t="n"/>
      <c r="J120" s="5" t="n"/>
    </row>
    <row r="121">
      <c r="A121" s="13" t="inlineStr">
        <is>
          <t>FECHA</t>
        </is>
      </c>
      <c r="B121" s="13" t="inlineStr">
        <is>
          <t>CIERRE DE CAJA</t>
        </is>
      </c>
      <c r="C121" s="13" t="inlineStr">
        <is>
          <t>IMPORTE</t>
        </is>
      </c>
      <c r="D121" s="7" t="n"/>
      <c r="E121" s="8" t="n"/>
      <c r="H121" s="9" t="n"/>
      <c r="I121" s="10" t="n"/>
      <c r="J121" s="5" t="n"/>
    </row>
    <row r="122" ht="15.75" customHeight="1">
      <c r="D122" s="14" t="n">
        <v>112519136</v>
      </c>
    </row>
    <row r="123" ht="15.75" customHeight="1">
      <c r="D123" s="14" t="n">
        <v>112519234</v>
      </c>
    </row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02/01/2022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98" t="inlineStr">
        <is>
          <t>Cierre Caja</t>
        </is>
      </c>
      <c r="B127" s="98" t="inlineStr">
        <is>
          <t>Fecha</t>
        </is>
      </c>
      <c r="C127" s="98" t="inlineStr">
        <is>
          <t>Cajero</t>
        </is>
      </c>
      <c r="D127" s="98" t="inlineStr">
        <is>
          <t>Nro Voucher</t>
        </is>
      </c>
      <c r="E127" s="98" t="inlineStr">
        <is>
          <t>Nro Cuenta</t>
        </is>
      </c>
      <c r="F127" s="98" t="inlineStr">
        <is>
          <t>Tipo Ingreso</t>
        </is>
      </c>
      <c r="G127" s="99" t="n"/>
      <c r="H127" s="100" t="n"/>
      <c r="I127" s="98" t="inlineStr">
        <is>
          <t>TIPO DE INGRESO</t>
        </is>
      </c>
      <c r="J127" s="98" t="inlineStr">
        <is>
          <t>Cobrador</t>
        </is>
      </c>
    </row>
    <row r="128">
      <c r="A128" s="101" t="n"/>
      <c r="B128" s="101" t="n"/>
      <c r="C128" s="101" t="n"/>
      <c r="D128" s="101" t="n"/>
      <c r="E128" s="101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101" t="n"/>
      <c r="J128" s="101" t="n"/>
    </row>
    <row r="129">
      <c r="A129" s="17" t="inlineStr">
        <is>
          <t>NO HUBO CIERRES DE CAJA, DEBIDO A FERIADO POR AÑO NUEVO</t>
        </is>
      </c>
      <c r="B129" s="30" t="n"/>
      <c r="C129" s="30" t="n"/>
    </row>
    <row r="130">
      <c r="A130" s="11" t="inlineStr">
        <is>
          <t>SAP</t>
        </is>
      </c>
      <c r="B130" s="3" t="n"/>
      <c r="C130" s="3" t="n"/>
    </row>
    <row r="131">
      <c r="A131" s="13" t="inlineStr">
        <is>
          <t>FECHA</t>
        </is>
      </c>
      <c r="B131" s="13" t="inlineStr">
        <is>
          <t>CIERRE DE CAJA</t>
        </is>
      </c>
      <c r="C131" s="13" t="inlineStr">
        <is>
          <t>IMPORTE</t>
        </is>
      </c>
    </row>
    <row r="132">
      <c r="A132" s="29" t="n"/>
      <c r="B132" s="29" t="n"/>
      <c r="C132" s="29" t="n"/>
    </row>
    <row r="134">
      <c r="A134" s="1" t="inlineStr">
        <is>
          <t>Cierre Caja</t>
        </is>
      </c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3" t="inlineStr">
        <is>
          <t>Del 03/01/2022</t>
        </is>
      </c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98" t="inlineStr">
        <is>
          <t>Cierre Caja</t>
        </is>
      </c>
      <c r="B136" s="98" t="inlineStr">
        <is>
          <t>Fecha</t>
        </is>
      </c>
      <c r="C136" s="98" t="inlineStr">
        <is>
          <t>Cajero</t>
        </is>
      </c>
      <c r="D136" s="98" t="inlineStr">
        <is>
          <t>Nro Voucher</t>
        </is>
      </c>
      <c r="E136" s="98" t="inlineStr">
        <is>
          <t>Nro Cuenta</t>
        </is>
      </c>
      <c r="F136" s="98" t="inlineStr">
        <is>
          <t>Tipo Ingreso</t>
        </is>
      </c>
      <c r="G136" s="99" t="n"/>
      <c r="H136" s="100" t="n"/>
      <c r="I136" s="98" t="inlineStr">
        <is>
          <t>TIPO DE INGRESO</t>
        </is>
      </c>
      <c r="J136" s="98" t="inlineStr">
        <is>
          <t>Cobrador</t>
        </is>
      </c>
    </row>
    <row r="137">
      <c r="A137" s="101" t="n"/>
      <c r="B137" s="101" t="n"/>
      <c r="C137" s="101" t="n"/>
      <c r="D137" s="101" t="n"/>
      <c r="E137" s="101" t="n"/>
      <c r="F137" s="4" t="inlineStr">
        <is>
          <t>EFECTIVO</t>
        </is>
      </c>
      <c r="G137" s="4" t="inlineStr">
        <is>
          <t>CHEQUE</t>
        </is>
      </c>
      <c r="H137" s="4" t="inlineStr">
        <is>
          <t>TRANSFERENCIA</t>
        </is>
      </c>
      <c r="I137" s="101" t="n"/>
      <c r="J137" s="101" t="n"/>
    </row>
    <row r="138">
      <c r="A138" s="5" t="inlineStr">
        <is>
          <t>CCAJ-SC39/1/2023</t>
        </is>
      </c>
      <c r="B138" s="6" t="n">
        <v>44929.73338613426</v>
      </c>
      <c r="C138" s="5" t="inlineStr">
        <is>
          <t>1386 EINAR CHOQUETIJLLA - COBRADOR</t>
        </is>
      </c>
      <c r="D138" s="15" t="n">
        <v>45173138309</v>
      </c>
      <c r="E138" s="5" t="inlineStr">
        <is>
          <t>BANCO INDUSTRIAL-100070049</t>
        </is>
      </c>
      <c r="H138" s="9" t="n">
        <v>1858.04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CCAJ-SC39/1/2023</t>
        </is>
      </c>
      <c r="B139" s="6" t="n">
        <v>44929.73338613426</v>
      </c>
      <c r="C139" s="5" t="inlineStr">
        <is>
          <t>1386 EINAR CHOQUETIJLLA - COBRADOR</t>
        </is>
      </c>
      <c r="D139" s="15" t="n">
        <v>52416646918</v>
      </c>
      <c r="E139" s="5" t="inlineStr">
        <is>
          <t>BANCO INDUSTRIAL-100070049</t>
        </is>
      </c>
      <c r="H139" s="9" t="n">
        <v>249.6</v>
      </c>
      <c r="I139" s="5" t="inlineStr">
        <is>
          <t>DEPÓSITO BANCARIO</t>
        </is>
      </c>
      <c r="J139" s="5" t="inlineStr">
        <is>
          <t>1271 SANDRA SALAZAR ESCOBAR</t>
        </is>
      </c>
    </row>
    <row r="140">
      <c r="A140" s="5" t="inlineStr">
        <is>
          <t>CCAJ-SC39/1/2023</t>
        </is>
      </c>
      <c r="B140" s="6" t="n">
        <v>44929.73338613426</v>
      </c>
      <c r="C140" s="5" t="inlineStr">
        <is>
          <t>1386 EINAR CHOQUETIJLLA - COBRADOR</t>
        </is>
      </c>
      <c r="D140" s="7" t="n">
        <v>387129</v>
      </c>
      <c r="E140" s="5" t="inlineStr">
        <is>
          <t>BANCO DE CREDITO-7015054675359</t>
        </is>
      </c>
      <c r="H140" s="9" t="n">
        <v>825</v>
      </c>
      <c r="I140" s="5" t="inlineStr">
        <is>
          <t>DEPÓSITO BANCARIO</t>
        </is>
      </c>
      <c r="J140" s="5" t="inlineStr">
        <is>
          <t>1271 SANDRA SALAZAR ESCOBAR</t>
        </is>
      </c>
    </row>
    <row r="141">
      <c r="A141" s="5" t="inlineStr">
        <is>
          <t>CCAJ-SC39/1/2023</t>
        </is>
      </c>
      <c r="B141" s="6" t="n">
        <v>44929.73338613426</v>
      </c>
      <c r="C141" s="5" t="inlineStr">
        <is>
          <t>1386 EINAR CHOQUETIJLLA - COBRADOR</t>
        </is>
      </c>
      <c r="D141" s="15" t="n">
        <v>52316626370</v>
      </c>
      <c r="E141" s="5" t="inlineStr">
        <is>
          <t>BANCO INDUSTRIAL-100070049</t>
        </is>
      </c>
      <c r="H141" s="9" t="n">
        <v>417.81</v>
      </c>
      <c r="I141" s="5" t="inlineStr">
        <is>
          <t>DEPÓSITO BANCARIO</t>
        </is>
      </c>
      <c r="J141" s="5" t="inlineStr">
        <is>
          <t>1271 SANDRA SALAZAR ESCOBAR</t>
        </is>
      </c>
    </row>
    <row r="142">
      <c r="A142" s="5" t="inlineStr">
        <is>
          <t>CCAJ-SC39/1/2023</t>
        </is>
      </c>
      <c r="B142" s="6" t="n">
        <v>44929.73338613426</v>
      </c>
      <c r="C142" s="5" t="inlineStr">
        <is>
          <t>1386 EINAR CHOQUETIJLLA - COBRADOR</t>
        </is>
      </c>
      <c r="D142" s="15" t="n">
        <v>45133081361</v>
      </c>
      <c r="E142" s="5" t="inlineStr">
        <is>
          <t>BANCO INDUSTRIAL-100070049</t>
        </is>
      </c>
      <c r="H142" s="9" t="n">
        <v>1928</v>
      </c>
      <c r="I142" s="5" t="inlineStr">
        <is>
          <t>DEPÓSITO BANCARIO</t>
        </is>
      </c>
      <c r="J142" s="5" t="inlineStr">
        <is>
          <t>1271 SANDRA SALAZAR ESCOBAR</t>
        </is>
      </c>
    </row>
    <row r="143">
      <c r="A143" s="5" t="inlineStr">
        <is>
          <t>CCAJ-SC39/1/2023</t>
        </is>
      </c>
      <c r="B143" s="6" t="n">
        <v>44929.73338613426</v>
      </c>
      <c r="C143" s="5" t="inlineStr">
        <is>
          <t>1386 EINAR CHOQUETIJLLA - COBRADOR</t>
        </is>
      </c>
      <c r="D143" s="7" t="n"/>
      <c r="E143" s="8" t="n"/>
      <c r="F143" s="9" t="n">
        <v>13584.3</v>
      </c>
      <c r="I143" s="10" t="inlineStr">
        <is>
          <t>EFECTIVO</t>
        </is>
      </c>
      <c r="J143" s="8" t="inlineStr">
        <is>
          <t>1970 CARLOS CAMPOS ORTIZ</t>
        </is>
      </c>
    </row>
    <row r="144">
      <c r="A144" s="5" t="inlineStr">
        <is>
          <t>CCAJ-SC39/1/2023</t>
        </is>
      </c>
      <c r="B144" s="6" t="n">
        <v>44929.73338613426</v>
      </c>
      <c r="C144" s="5" t="inlineStr">
        <is>
          <t>1386 EINAR CHOQUETIJLLA - COBRADOR</t>
        </is>
      </c>
      <c r="D144" s="7" t="n"/>
      <c r="E144" s="8" t="n"/>
      <c r="F144" s="9" t="n">
        <v>16610.2</v>
      </c>
      <c r="I144" s="10" t="inlineStr">
        <is>
          <t>EFECTIVO</t>
        </is>
      </c>
      <c r="J144" s="8" t="inlineStr">
        <is>
          <t>2551 EDMUNDO CAYANI M.</t>
        </is>
      </c>
    </row>
    <row r="145">
      <c r="A145" s="5" t="inlineStr">
        <is>
          <t>CCAJ-SC39/1/2023</t>
        </is>
      </c>
      <c r="B145" s="6" t="n">
        <v>44929.73338613426</v>
      </c>
      <c r="C145" s="5" t="inlineStr">
        <is>
          <t>1386 EINAR CHOQUETIJLLA - COBRADOR</t>
        </is>
      </c>
      <c r="D145" s="7" t="n"/>
      <c r="E145" s="8" t="n"/>
      <c r="F145" s="9" t="n">
        <v>74260.10000000001</v>
      </c>
      <c r="I145" s="10" t="inlineStr">
        <is>
          <t>EFECTIVO</t>
        </is>
      </c>
      <c r="J145" s="5" t="inlineStr">
        <is>
          <t>2552 ALVARO JAVIER LOAYZA CACERES</t>
        </is>
      </c>
    </row>
    <row r="146">
      <c r="A146" s="5" t="inlineStr">
        <is>
          <t>CCAJ-SC39/1/2023</t>
        </is>
      </c>
      <c r="B146" s="6" t="n">
        <v>44929.73338613426</v>
      </c>
      <c r="C146" s="5" t="inlineStr">
        <is>
          <t>1386 EINAR CHOQUETIJLLA - COBRADOR</t>
        </is>
      </c>
      <c r="D146" s="7" t="n"/>
      <c r="E146" s="8" t="n"/>
      <c r="F146" s="9" t="n">
        <v>3745.2</v>
      </c>
      <c r="I146" s="10" t="inlineStr">
        <is>
          <t>EFECTIVO</t>
        </is>
      </c>
      <c r="J146" s="5" t="inlineStr">
        <is>
          <t>2994 CRISTIAN DEIBY PARDO VILLEGAS</t>
        </is>
      </c>
    </row>
    <row r="147">
      <c r="A147" s="5" t="inlineStr">
        <is>
          <t>CCAJ-SC39/1/2023</t>
        </is>
      </c>
      <c r="B147" s="6" t="n">
        <v>44929.73338613426</v>
      </c>
      <c r="C147" s="5" t="inlineStr">
        <is>
          <t>1386 EINAR CHOQUETIJLLA - COBRADOR</t>
        </is>
      </c>
      <c r="D147" s="7" t="n"/>
      <c r="E147" s="8" t="n"/>
      <c r="F147" s="9" t="n">
        <v>52468.5</v>
      </c>
      <c r="I147" s="10" t="inlineStr">
        <is>
          <t>EFECTIVO</t>
        </is>
      </c>
      <c r="J147" s="8" t="inlineStr">
        <is>
          <t>3211 PEDRO CAYALO COCA</t>
        </is>
      </c>
    </row>
    <row r="148">
      <c r="A148" s="5" t="inlineStr">
        <is>
          <t>CCAJ-SC39/1/2023</t>
        </is>
      </c>
      <c r="B148" s="6" t="n">
        <v>44929.73338613426</v>
      </c>
      <c r="C148" s="5" t="inlineStr">
        <is>
          <t>1386 EINAR CHOQUETIJLLA - COBRADOR</t>
        </is>
      </c>
      <c r="D148" s="7" t="n"/>
      <c r="E148" s="8" t="n"/>
      <c r="F148" s="9" t="n">
        <v>488840.3</v>
      </c>
      <c r="I148" s="10" t="inlineStr">
        <is>
          <t>EFECTIVO</t>
        </is>
      </c>
      <c r="J148" s="8" t="inlineStr">
        <is>
          <t>3323 JORGE SUBIRANA SANCHEZ</t>
        </is>
      </c>
    </row>
    <row r="149">
      <c r="A149" s="5" t="inlineStr">
        <is>
          <t>CCAJ-SC39/1/2023</t>
        </is>
      </c>
      <c r="B149" s="6" t="n">
        <v>44929.73338613426</v>
      </c>
      <c r="C149" s="5" t="inlineStr">
        <is>
          <t>1386 EINAR CHOQUETIJLLA - COBRADOR</t>
        </is>
      </c>
      <c r="D149" s="7" t="n"/>
      <c r="E149" s="8" t="n"/>
      <c r="F149" s="9" t="n">
        <v>120</v>
      </c>
      <c r="I149" s="10" t="inlineStr">
        <is>
          <t>EFECTIVO</t>
        </is>
      </c>
      <c r="J149" s="8" t="inlineStr">
        <is>
          <t>4309 RODRIGO RAMOS - T02</t>
        </is>
      </c>
    </row>
    <row r="150">
      <c r="A150" s="5" t="inlineStr">
        <is>
          <t>CCAJ-SC39/1/2023</t>
        </is>
      </c>
      <c r="B150" s="6" t="n">
        <v>44929.73338613426</v>
      </c>
      <c r="C150" s="5" t="inlineStr">
        <is>
          <t>1386 EINAR CHOQUETIJLLA - COBRADOR</t>
        </is>
      </c>
      <c r="D150" s="7" t="n"/>
      <c r="E150" s="8" t="n"/>
      <c r="F150" s="9" t="n">
        <v>351.4</v>
      </c>
      <c r="I150" s="10" t="inlineStr">
        <is>
          <t>EFECTIVO</t>
        </is>
      </c>
      <c r="J150" s="8" t="inlineStr">
        <is>
          <t>4309 RODRIGO RAMOS - T03</t>
        </is>
      </c>
    </row>
    <row r="151">
      <c r="A151" s="5" t="inlineStr">
        <is>
          <t>CCAJ-SC39/1/2023</t>
        </is>
      </c>
      <c r="B151" s="6" t="n">
        <v>44929.73338613426</v>
      </c>
      <c r="C151" s="5" t="inlineStr">
        <is>
          <t>1386 EINAR CHOQUETIJLLA - COBRADOR</t>
        </is>
      </c>
      <c r="D151" s="7" t="n"/>
      <c r="E151" s="8" t="n"/>
      <c r="F151" s="9" t="n">
        <v>46600.9</v>
      </c>
      <c r="I151" s="10" t="inlineStr">
        <is>
          <t>EFECTIVO</t>
        </is>
      </c>
      <c r="J151" s="8" t="inlineStr">
        <is>
          <t>4309 RODRIGO RAMOS - T09</t>
        </is>
      </c>
    </row>
    <row r="152">
      <c r="A152" s="5" t="inlineStr">
        <is>
          <t>CCAJ-SC39/1/2023</t>
        </is>
      </c>
      <c r="B152" s="6" t="n">
        <v>44929.73338613426</v>
      </c>
      <c r="C152" s="5" t="inlineStr">
        <is>
          <t>1386 EINAR CHOQUETIJLLA - COBRADOR</t>
        </is>
      </c>
      <c r="D152" s="7" t="n"/>
      <c r="E152" s="8" t="n"/>
      <c r="F152" s="9" t="n">
        <v>200</v>
      </c>
      <c r="I152" s="10" t="inlineStr">
        <is>
          <t>EFECTIVO</t>
        </is>
      </c>
      <c r="J152" s="8" t="inlineStr">
        <is>
          <t>4309 RODRIGO RAMOS - T14</t>
        </is>
      </c>
    </row>
    <row r="153">
      <c r="A153" s="5" t="inlineStr">
        <is>
          <t>CCAJ-SC39/1/2023</t>
        </is>
      </c>
      <c r="B153" s="6" t="n">
        <v>44929.73338613426</v>
      </c>
      <c r="C153" s="5" t="inlineStr">
        <is>
          <t>1386 EINAR CHOQUETIJLLA - COBRADOR</t>
        </is>
      </c>
      <c r="D153" s="7" t="n"/>
      <c r="E153" s="8" t="n"/>
      <c r="F153" s="9" t="n">
        <v>6913.7</v>
      </c>
      <c r="I153" s="10" t="inlineStr">
        <is>
          <t>EFECTIVO</t>
        </is>
      </c>
      <c r="J153" s="8" t="inlineStr">
        <is>
          <t>4309 RODRIGO RAMOS - T16</t>
        </is>
      </c>
    </row>
    <row r="154">
      <c r="A154" s="5" t="inlineStr">
        <is>
          <t>CCAJ-SC39/1/2023</t>
        </is>
      </c>
      <c r="B154" s="6" t="n">
        <v>44929.73338613426</v>
      </c>
      <c r="C154" s="5" t="inlineStr">
        <is>
          <t>1386 EINAR CHOQUETIJLLA - COBRADOR</t>
        </is>
      </c>
      <c r="D154" s="7" t="n"/>
      <c r="E154" s="8" t="n"/>
      <c r="F154" s="9" t="n">
        <v>83877.2</v>
      </c>
      <c r="I154" s="10" t="inlineStr">
        <is>
          <t>EFECTIVO</t>
        </is>
      </c>
      <c r="J154" s="8" t="inlineStr">
        <is>
          <t>4309 RODRIGO RAMOS - T22</t>
        </is>
      </c>
    </row>
    <row r="155">
      <c r="A155" s="5" t="inlineStr">
        <is>
          <t>CCAJ-SC39/1/2023</t>
        </is>
      </c>
      <c r="B155" s="6" t="n">
        <v>44929.73338613426</v>
      </c>
      <c r="C155" s="5" t="inlineStr">
        <is>
          <t>1386 EINAR CHOQUETIJLLA - COBRADOR</t>
        </is>
      </c>
      <c r="D155" s="7" t="n"/>
      <c r="E155" s="8" t="n"/>
      <c r="F155" s="9" t="n">
        <v>62417.9</v>
      </c>
      <c r="I155" s="10" t="inlineStr">
        <is>
          <t>EFECTIVO</t>
        </is>
      </c>
      <c r="J155" s="8" t="inlineStr">
        <is>
          <t>4309 RODRIGO RAMOS - T23</t>
        </is>
      </c>
    </row>
    <row r="156">
      <c r="A156" s="11" t="inlineStr">
        <is>
          <t>SAP</t>
        </is>
      </c>
      <c r="B156" s="3" t="n"/>
      <c r="C156" s="3" t="n"/>
      <c r="D156" s="19">
        <f>750541.3+98762.4</f>
        <v/>
      </c>
      <c r="E156" s="27">
        <f>D156-F156</f>
        <v/>
      </c>
      <c r="F156" s="12">
        <f>SUM(F138:G155)</f>
        <v/>
      </c>
      <c r="H156" s="9" t="n"/>
      <c r="I156" s="10" t="n"/>
      <c r="J156" s="8" t="n"/>
    </row>
    <row r="157">
      <c r="A157" s="13" t="inlineStr">
        <is>
          <t>FECHA</t>
        </is>
      </c>
      <c r="B157" s="13" t="inlineStr">
        <is>
          <t>CIERRE DE CAJA</t>
        </is>
      </c>
      <c r="C157" s="13" t="inlineStr">
        <is>
          <t>IMPORTE</t>
        </is>
      </c>
      <c r="D157" s="7" t="n"/>
      <c r="E157" s="8" t="n"/>
      <c r="H157" s="9" t="n"/>
      <c r="I157" s="10" t="n"/>
      <c r="J157" s="8" t="n"/>
    </row>
    <row r="158" ht="15.75" customHeight="1">
      <c r="A158" s="5" t="n"/>
      <c r="B158" s="6" t="n"/>
      <c r="C158" s="5" t="n"/>
      <c r="D158" s="14" t="n">
        <v>112519230</v>
      </c>
      <c r="E158" s="8" t="n"/>
      <c r="H158" s="9" t="n"/>
      <c r="I158" s="10" t="n"/>
      <c r="J158" s="8" t="n"/>
    </row>
    <row r="159" ht="15.75" customHeight="1">
      <c r="A159" s="5" t="n"/>
      <c r="B159" s="6" t="n"/>
      <c r="C159" s="5" t="n"/>
      <c r="D159" s="14" t="n">
        <v>112519236</v>
      </c>
      <c r="E159" s="8" t="n"/>
      <c r="H159" s="9" t="n"/>
      <c r="I159" s="10" t="n"/>
      <c r="J159" s="8" t="n"/>
    </row>
    <row r="160">
      <c r="A160" s="5" t="n"/>
      <c r="B160" s="6" t="n"/>
      <c r="C160" s="5" t="n"/>
      <c r="D160" s="7" t="n"/>
      <c r="E160" s="8" t="n"/>
      <c r="H160" s="9" t="n"/>
      <c r="I160" s="10" t="n"/>
      <c r="J160" s="8" t="n"/>
    </row>
    <row r="161">
      <c r="A161" s="5" t="n"/>
      <c r="B161" s="6" t="n"/>
      <c r="C161" s="5" t="n"/>
      <c r="D161" s="7" t="n"/>
      <c r="E161" s="8" t="n"/>
      <c r="H161" s="9" t="n"/>
      <c r="I161" s="10" t="n"/>
      <c r="J161" s="8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8" t="n"/>
    </row>
    <row r="163">
      <c r="A163" s="5" t="inlineStr">
        <is>
          <t>CCAJ-SC39/2/2023</t>
        </is>
      </c>
      <c r="B163" s="6" t="n">
        <v>44929.90508532408</v>
      </c>
      <c r="C163" s="5" t="inlineStr">
        <is>
          <t>1386 EINAR CHOQUETIJLLA - COBRADOR</t>
        </is>
      </c>
      <c r="D163" s="7" t="n"/>
      <c r="E163" s="8" t="n"/>
      <c r="G163" s="9" t="n">
        <v>684.98</v>
      </c>
      <c r="I163" s="10" t="inlineStr">
        <is>
          <t>CHEQUE</t>
        </is>
      </c>
      <c r="J163" s="8" t="inlineStr">
        <is>
          <t>4309 RODRIGO RAMOS - T18</t>
        </is>
      </c>
    </row>
    <row r="164">
      <c r="A164" s="5" t="inlineStr">
        <is>
          <t>CCAJ-SC39/2/2023</t>
        </is>
      </c>
      <c r="B164" s="6" t="n">
        <v>44929.90508532408</v>
      </c>
      <c r="C164" s="5" t="inlineStr">
        <is>
          <t>1386 EINAR CHOQUETIJLLA - COBRADOR</t>
        </is>
      </c>
      <c r="D164" s="15" t="n">
        <v>45123210464</v>
      </c>
      <c r="E164" s="5" t="inlineStr">
        <is>
          <t>BANCO INDUSTRIAL-100070049</t>
        </is>
      </c>
      <c r="H164" s="9" t="n">
        <v>14134.35</v>
      </c>
      <c r="I164" s="5" t="inlineStr">
        <is>
          <t>DEPÓSITO BANCARIO</t>
        </is>
      </c>
      <c r="J164" s="5" t="inlineStr">
        <is>
          <t>4307 PEDRO GALARZA TERCEROS</t>
        </is>
      </c>
    </row>
    <row r="165">
      <c r="A165" s="5" t="inlineStr">
        <is>
          <t>CCAJ-SC39/2/2023</t>
        </is>
      </c>
      <c r="B165" s="6" t="n">
        <v>44929.90508532408</v>
      </c>
      <c r="C165" s="5" t="inlineStr">
        <is>
          <t>1386 EINAR CHOQUETIJLLA - COBRADOR</t>
        </is>
      </c>
      <c r="D165" s="15" t="n">
        <v>45113228334</v>
      </c>
      <c r="E165" s="5" t="inlineStr">
        <is>
          <t>BANCO INDUSTRIAL-100070049</t>
        </is>
      </c>
      <c r="H165" s="9" t="n">
        <v>2400</v>
      </c>
      <c r="I165" s="5" t="inlineStr">
        <is>
          <t>DEPÓSITO BANCARIO</t>
        </is>
      </c>
      <c r="J165" s="5" t="inlineStr">
        <is>
          <t>4307 PEDRO GALARZA TERCEROS</t>
        </is>
      </c>
    </row>
    <row r="166">
      <c r="A166" s="5" t="inlineStr">
        <is>
          <t>CCAJ-SC39/2/2023</t>
        </is>
      </c>
      <c r="B166" s="6" t="n">
        <v>44929.90508532408</v>
      </c>
      <c r="C166" s="5" t="inlineStr">
        <is>
          <t xml:space="preserve">1386 EINAR CHOQUETIJLLA - </t>
        </is>
      </c>
      <c r="D166" s="15" t="n">
        <v>45163167505</v>
      </c>
      <c r="E166" s="5" t="inlineStr">
        <is>
          <t>BANCO INDUSTRIAL-100070049</t>
        </is>
      </c>
      <c r="H166" s="9" t="n">
        <v>1322.62</v>
      </c>
      <c r="I166" s="5" t="inlineStr">
        <is>
          <t>DEPÓSITO BANCARIO</t>
        </is>
      </c>
      <c r="J166" s="5" t="inlineStr">
        <is>
          <t>4307 PEDRO GALARZA TERCEROS</t>
        </is>
      </c>
    </row>
    <row r="167">
      <c r="A167" s="5" t="inlineStr">
        <is>
          <t>CCAJ-SC39/2/2023</t>
        </is>
      </c>
      <c r="B167" s="6" t="n">
        <v>44929.90508532408</v>
      </c>
      <c r="C167" s="5" t="inlineStr">
        <is>
          <t>1386 EINAR CHOQUETIJLLA - COBRADOR</t>
        </is>
      </c>
      <c r="D167" s="15" t="n">
        <v>45173141863</v>
      </c>
      <c r="E167" s="5" t="inlineStr">
        <is>
          <t>BANCO INDUSTRIAL-100070049</t>
        </is>
      </c>
      <c r="H167" s="9" t="n">
        <v>5607.2</v>
      </c>
      <c r="I167" s="5" t="inlineStr">
        <is>
          <t>DEPÓSITO BANCARIO</t>
        </is>
      </c>
      <c r="J167" s="5" t="inlineStr">
        <is>
          <t>4307 PEDRO GALARZA TERCEROS</t>
        </is>
      </c>
    </row>
    <row r="168">
      <c r="A168" s="5" t="inlineStr">
        <is>
          <t>CCAJ-SC39/2/2023</t>
        </is>
      </c>
      <c r="B168" s="6" t="n">
        <v>44929.90508532408</v>
      </c>
      <c r="C168" s="5" t="inlineStr">
        <is>
          <t>1386 EINAR CHOQUETIJLLA - COBRADOR</t>
        </is>
      </c>
      <c r="D168" s="7" t="n">
        <v>5002468</v>
      </c>
      <c r="E168" s="5" t="inlineStr">
        <is>
          <t>BANCO UNION-10000020161539</t>
        </is>
      </c>
      <c r="H168" s="9" t="n">
        <v>7625.05</v>
      </c>
      <c r="I168" s="5" t="inlineStr">
        <is>
          <t>DEPÓSITO BANCARIO</t>
        </is>
      </c>
      <c r="J168" s="5" t="inlineStr">
        <is>
          <t>4307 PEDRO GALARZA TERCEROS</t>
        </is>
      </c>
    </row>
    <row r="169">
      <c r="A169" s="5" t="inlineStr">
        <is>
          <t>CCAJ-SC39/2/2023</t>
        </is>
      </c>
      <c r="B169" s="6" t="n">
        <v>44929.90508532408</v>
      </c>
      <c r="C169" s="5" t="inlineStr">
        <is>
          <t>1386 EINAR CHOQUETIJLLA - COBRADOR</t>
        </is>
      </c>
      <c r="D169" s="7" t="n">
        <v>343166</v>
      </c>
      <c r="E169" s="5" t="inlineStr">
        <is>
          <t>BANCO DE CREDITO-7015054675359</t>
        </is>
      </c>
      <c r="H169" s="9" t="n">
        <v>1000</v>
      </c>
      <c r="I169" s="5" t="inlineStr">
        <is>
          <t>DEPÓSITO BANCARIO</t>
        </is>
      </c>
      <c r="J169" s="8" t="inlineStr">
        <is>
          <t>1972 FLAVIA GALEAN MALLON</t>
        </is>
      </c>
    </row>
    <row r="170">
      <c r="A170" s="5" t="inlineStr">
        <is>
          <t>CCAJ-SC39/2/2023</t>
        </is>
      </c>
      <c r="B170" s="6" t="n">
        <v>44929.90508532408</v>
      </c>
      <c r="C170" s="5" t="inlineStr">
        <is>
          <t>1386 EINAR CHOQUETIJLLA - COBRADOR</t>
        </is>
      </c>
      <c r="D170" s="7" t="n">
        <v>303705</v>
      </c>
      <c r="E170" s="5" t="inlineStr">
        <is>
          <t>BANCO DE CREDITO-7015054675359</t>
        </is>
      </c>
      <c r="H170" s="9" t="n">
        <v>710.1</v>
      </c>
      <c r="I170" s="5" t="inlineStr">
        <is>
          <t>DEPÓSITO BANCARIO</t>
        </is>
      </c>
      <c r="J170" s="5" t="inlineStr">
        <is>
          <t>1271 SANDRA SALAZAR ESCOBAR</t>
        </is>
      </c>
    </row>
    <row r="171">
      <c r="A171" s="5" t="inlineStr">
        <is>
          <t>CCAJ-SC39/2/2023</t>
        </is>
      </c>
      <c r="B171" s="6" t="n">
        <v>44929.90508532408</v>
      </c>
      <c r="C171" s="5" t="inlineStr">
        <is>
          <t>1386 EINAR CHOQUETIJLLA - COBRADOR</t>
        </is>
      </c>
      <c r="D171" s="15" t="n">
        <v>45123211237</v>
      </c>
      <c r="E171" s="5" t="inlineStr">
        <is>
          <t>BANCO INDUSTRIAL-100070049</t>
        </is>
      </c>
      <c r="H171" s="9" t="n">
        <v>15364</v>
      </c>
      <c r="I171" s="5" t="inlineStr">
        <is>
          <t>DEPÓSITO BANCARIO</t>
        </is>
      </c>
      <c r="J171" s="5" t="inlineStr">
        <is>
          <t>1271 SANDRA SALAZAR ESCOBAR</t>
        </is>
      </c>
    </row>
    <row r="172">
      <c r="A172" s="5" t="inlineStr">
        <is>
          <t>CCAJ-SC39/2/2023</t>
        </is>
      </c>
      <c r="B172" s="6" t="n">
        <v>44929.90508532408</v>
      </c>
      <c r="C172" s="5" t="inlineStr">
        <is>
          <t>1386 EINAR CHOQUETIJLLA - COBRADOR</t>
        </is>
      </c>
      <c r="D172" s="15" t="n">
        <v>45133082082</v>
      </c>
      <c r="E172" s="5" t="inlineStr">
        <is>
          <t>BANCO INDUSTRIAL-100070049</t>
        </is>
      </c>
      <c r="H172" s="9" t="n">
        <v>1219.8</v>
      </c>
      <c r="I172" s="5" t="inlineStr">
        <is>
          <t>DEPÓSITO BANCARIO</t>
        </is>
      </c>
      <c r="J172" s="5" t="inlineStr">
        <is>
          <t>1271 SANDRA SALAZAR ESCOBAR</t>
        </is>
      </c>
    </row>
    <row r="173">
      <c r="A173" s="5" t="inlineStr">
        <is>
          <t>CCAJ-SC39/2/2023</t>
        </is>
      </c>
      <c r="B173" s="6" t="n">
        <v>44929.90508532408</v>
      </c>
      <c r="C173" s="5" t="inlineStr">
        <is>
          <t>1386 EINAR CHOQUETIJLLA - COBRADOR</t>
        </is>
      </c>
      <c r="D173" s="15" t="n">
        <v>45113229918</v>
      </c>
      <c r="E173" s="5" t="inlineStr">
        <is>
          <t>BANCO INDUSTRIAL-100070049</t>
        </is>
      </c>
      <c r="H173" s="9" t="n">
        <v>201.39</v>
      </c>
      <c r="I173" s="5" t="inlineStr">
        <is>
          <t>DEPÓSITO BANCARIO</t>
        </is>
      </c>
      <c r="J173" s="5" t="inlineStr">
        <is>
          <t>1271 SANDRA SALAZAR ESCOBAR</t>
        </is>
      </c>
    </row>
    <row r="174">
      <c r="A174" s="5" t="inlineStr">
        <is>
          <t>CCAJ-SC39/2/2023</t>
        </is>
      </c>
      <c r="B174" s="6" t="n">
        <v>44929.90508532408</v>
      </c>
      <c r="C174" s="5" t="inlineStr">
        <is>
          <t>1386 EINAR CHOQUETIJLLA - COBRADOR</t>
        </is>
      </c>
      <c r="D174" s="15" t="n">
        <v>45113229329</v>
      </c>
      <c r="E174" s="5" t="inlineStr">
        <is>
          <t>BANCO INDUSTRIAL-100070049</t>
        </is>
      </c>
      <c r="H174" s="9" t="n">
        <v>7548</v>
      </c>
      <c r="I174" s="5" t="inlineStr">
        <is>
          <t>DEPÓSITO BANCARIO</t>
        </is>
      </c>
      <c r="J174" s="5" t="inlineStr">
        <is>
          <t>1271 SANDRA SALAZAR ESCOBAR</t>
        </is>
      </c>
    </row>
    <row r="175">
      <c r="A175" s="5" t="inlineStr">
        <is>
          <t>CCAJ-SC39/2/2023</t>
        </is>
      </c>
      <c r="B175" s="6" t="n">
        <v>44929.90508532408</v>
      </c>
      <c r="C175" s="5" t="inlineStr">
        <is>
          <t>1386 EINAR CHOQUETIJLLA - COBRADOR</t>
        </is>
      </c>
      <c r="D175" s="15" t="n">
        <v>297502002130037</v>
      </c>
      <c r="E175" s="5" t="inlineStr">
        <is>
          <t>PAGO EXPRESS M/N-101020101</t>
        </is>
      </c>
      <c r="H175" s="9" t="n">
        <v>2358.8</v>
      </c>
      <c r="I175" s="5" t="inlineStr">
        <is>
          <t>DEPÓSITO BANCARIO</t>
        </is>
      </c>
      <c r="J175" s="5" t="inlineStr">
        <is>
          <t>3046 CLAUDIA ELEN CASTRO DELGADILLO</t>
        </is>
      </c>
    </row>
    <row r="176">
      <c r="A176" s="5" t="inlineStr">
        <is>
          <t>CCAJ-SC39/2/2023</t>
        </is>
      </c>
      <c r="B176" s="6" t="n">
        <v>44929.90508532408</v>
      </c>
      <c r="C176" s="5" t="inlineStr">
        <is>
          <t>1386 EINAR CHOQUETIJLLA - COBRADOR</t>
        </is>
      </c>
      <c r="D176" s="15" t="n">
        <v>295401006650033</v>
      </c>
      <c r="E176" s="5" t="inlineStr">
        <is>
          <t>PAGO EXPRESS M/E-101020203</t>
        </is>
      </c>
      <c r="H176" s="9" t="n">
        <v>9048</v>
      </c>
      <c r="I176" s="5" t="inlineStr">
        <is>
          <t>DEPÓSITO BANCARIO</t>
        </is>
      </c>
      <c r="J176" s="8" t="inlineStr">
        <is>
          <t>1972 FLAVIA GALEAN MALLON</t>
        </is>
      </c>
    </row>
    <row r="177">
      <c r="A177" s="5" t="inlineStr">
        <is>
          <t>CCAJ-SC39/2/2023</t>
        </is>
      </c>
      <c r="B177" s="6" t="n">
        <v>44929.90508532408</v>
      </c>
      <c r="C177" s="5" t="inlineStr">
        <is>
          <t>1386 EINAR CHOQUETIJLLA - COBRADOR</t>
        </is>
      </c>
      <c r="D177" s="15" t="n">
        <v>295401006650033</v>
      </c>
      <c r="E177" s="5" t="inlineStr">
        <is>
          <t>PAGO EXPRESS M/N-101020101</t>
        </is>
      </c>
      <c r="H177" s="9" t="n">
        <v>48517.88</v>
      </c>
      <c r="I177" s="5" t="inlineStr">
        <is>
          <t>DEPÓSITO BANCARIO</t>
        </is>
      </c>
      <c r="J177" s="8" t="inlineStr">
        <is>
          <t>1972 FLAVIA GALEAN MALLON</t>
        </is>
      </c>
    </row>
    <row r="178">
      <c r="A178" s="5" t="inlineStr">
        <is>
          <t>CCAJ-SC39/2/2023</t>
        </is>
      </c>
      <c r="B178" s="6" t="n">
        <v>44929.90508532408</v>
      </c>
      <c r="C178" s="5" t="inlineStr">
        <is>
          <t>1386 EINAR CHOQUETIJLLA - COBRADOR</t>
        </is>
      </c>
      <c r="D178" s="7" t="n">
        <v>15256</v>
      </c>
      <c r="E178" s="5" t="inlineStr">
        <is>
          <t>MERCANTIL SANTA CRUZ-4010678183</t>
        </is>
      </c>
      <c r="H178" s="9" t="n">
        <v>108768.61</v>
      </c>
      <c r="I178" s="5" t="inlineStr">
        <is>
          <t>DEPÓSITO BANCARIO</t>
        </is>
      </c>
      <c r="J178" s="5" t="inlineStr">
        <is>
          <t>4307 PEDRO GALARZA TERCEROS</t>
        </is>
      </c>
    </row>
    <row r="179">
      <c r="A179" s="5" t="inlineStr">
        <is>
          <t>CCAJ-SC39/2/2023</t>
        </is>
      </c>
      <c r="B179" s="6" t="n">
        <v>44929.90508532408</v>
      </c>
      <c r="C179" s="5" t="inlineStr">
        <is>
          <t>1386 EINAR CHOQUETIJLLA - COBRADOR</t>
        </is>
      </c>
      <c r="D179" s="7" t="n"/>
      <c r="E179" s="8" t="n"/>
      <c r="F179" s="9" t="n">
        <v>5181.5</v>
      </c>
      <c r="I179" s="10" t="inlineStr">
        <is>
          <t>EFECTIVO</t>
        </is>
      </c>
      <c r="J179" s="8" t="inlineStr">
        <is>
          <t>2551 EDMUNDO CAYANI M.</t>
        </is>
      </c>
    </row>
    <row r="180">
      <c r="A180" s="5" t="inlineStr">
        <is>
          <t>CCAJ-SC39/2/2023</t>
        </is>
      </c>
      <c r="B180" s="6" t="n">
        <v>44929.90508532408</v>
      </c>
      <c r="C180" s="5" t="inlineStr">
        <is>
          <t>1386 EINAR CHOQUETIJLLA - COBRADOR</t>
        </is>
      </c>
      <c r="D180" s="7" t="n"/>
      <c r="E180" s="8" t="n"/>
      <c r="F180" s="9" t="n">
        <v>15853.2</v>
      </c>
      <c r="I180" s="10" t="inlineStr">
        <is>
          <t>EFECTIVO</t>
        </is>
      </c>
      <c r="J180" s="5" t="inlineStr">
        <is>
          <t>2552 ALVARO JAVIER LOAYZA CACERES</t>
        </is>
      </c>
    </row>
    <row r="181">
      <c r="A181" s="5" t="inlineStr">
        <is>
          <t>CCAJ-SC39/2/2023</t>
        </is>
      </c>
      <c r="B181" s="6" t="n">
        <v>44929.90508532408</v>
      </c>
      <c r="C181" s="5" t="inlineStr">
        <is>
          <t>1386 EINAR CHOQUETIJLLA - COBRADOR</t>
        </is>
      </c>
      <c r="D181" s="7" t="n"/>
      <c r="E181" s="8" t="n"/>
      <c r="F181" s="9" t="n">
        <v>4429.4</v>
      </c>
      <c r="I181" s="10" t="inlineStr">
        <is>
          <t>EFECTIVO</t>
        </is>
      </c>
      <c r="J181" s="8" t="inlineStr">
        <is>
          <t>2932 EUGENIO LOPEZ CESPEDES</t>
        </is>
      </c>
    </row>
    <row r="182">
      <c r="A182" s="5" t="inlineStr">
        <is>
          <t>CCAJ-SC39/2/2023</t>
        </is>
      </c>
      <c r="B182" s="6" t="n">
        <v>44929.90508532408</v>
      </c>
      <c r="C182" s="5" t="inlineStr">
        <is>
          <t>1386 EINAR CHOQUETIJLLA - COBRADOR</t>
        </is>
      </c>
      <c r="D182" s="7" t="n"/>
      <c r="E182" s="8" t="n"/>
      <c r="F182" s="9" t="n">
        <v>5130</v>
      </c>
      <c r="I182" s="10" t="inlineStr">
        <is>
          <t>EFECTIVO</t>
        </is>
      </c>
      <c r="J182" s="5" t="inlineStr">
        <is>
          <t>2994 CRISTIAN DEIBY PARDO VILLEGAS</t>
        </is>
      </c>
    </row>
    <row r="183">
      <c r="A183" s="5" t="inlineStr">
        <is>
          <t>CCAJ-SC39/2/2023</t>
        </is>
      </c>
      <c r="B183" s="6" t="n">
        <v>44929.90508532408</v>
      </c>
      <c r="C183" s="5" t="inlineStr">
        <is>
          <t>1386 EINAR CHOQUETIJLLA - COBRADOR</t>
        </is>
      </c>
      <c r="D183" s="7" t="n"/>
      <c r="E183" s="8" t="n"/>
      <c r="F183" s="9" t="n">
        <v>4754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CCAJ-SC39/2/2023</t>
        </is>
      </c>
      <c r="B184" s="6" t="n">
        <v>44929.90508532408</v>
      </c>
      <c r="C184" s="5" t="inlineStr">
        <is>
          <t>1386 EINAR CHOQUETIJLLA - COBRADOR</t>
        </is>
      </c>
      <c r="D184" s="7" t="n"/>
      <c r="E184" s="8" t="n"/>
      <c r="F184" s="9" t="n">
        <v>631.3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CCAJ-SC39/2/2023</t>
        </is>
      </c>
      <c r="B185" s="6" t="n">
        <v>44929.90508532408</v>
      </c>
      <c r="C185" s="5" t="inlineStr">
        <is>
          <t>1386 EINAR CHOQUETIJLLA - COBRADOR</t>
        </is>
      </c>
      <c r="D185" s="7" t="n"/>
      <c r="E185" s="8" t="n"/>
      <c r="F185" s="9" t="n">
        <v>7473.2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CCAJ-SC39/2/2023</t>
        </is>
      </c>
      <c r="B186" s="6" t="n">
        <v>44929.90508532408</v>
      </c>
      <c r="C186" s="5" t="inlineStr">
        <is>
          <t>1386 EINAR CHOQUETIJLLA - COBRADOR</t>
        </is>
      </c>
      <c r="D186" s="7" t="n"/>
      <c r="E186" s="8" t="n"/>
      <c r="F186" s="9" t="n">
        <v>6334.2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CCAJ-SC39/2/2023</t>
        </is>
      </c>
      <c r="B187" s="6" t="n">
        <v>44929.90508532408</v>
      </c>
      <c r="C187" s="5" t="inlineStr">
        <is>
          <t>1386 EINAR CHOQUETIJLLA - COBRADOR</t>
        </is>
      </c>
      <c r="D187" s="7" t="n"/>
      <c r="E187" s="8" t="n"/>
      <c r="F187" s="9" t="n">
        <v>8750.200000000001</v>
      </c>
      <c r="I187" s="10" t="inlineStr">
        <is>
          <t>EFECTIVO</t>
        </is>
      </c>
      <c r="J187" s="8" t="inlineStr">
        <is>
          <t>4309 RODRIGO RAMOS - T10</t>
        </is>
      </c>
    </row>
    <row r="188">
      <c r="A188" s="5" t="inlineStr">
        <is>
          <t>CCAJ-SC39/2/2023</t>
        </is>
      </c>
      <c r="B188" s="6" t="n">
        <v>44929.90508532408</v>
      </c>
      <c r="C188" s="5" t="inlineStr">
        <is>
          <t>1386 EINAR CHOQUETIJLLA - COBRADOR</t>
        </is>
      </c>
      <c r="D188" s="7" t="n"/>
      <c r="E188" s="8" t="n"/>
      <c r="F188" s="9" t="n">
        <v>7380.9</v>
      </c>
      <c r="I188" s="10" t="inlineStr">
        <is>
          <t>EFECTIVO</t>
        </is>
      </c>
      <c r="J188" s="8" t="inlineStr">
        <is>
          <t>4309 RODRIGO RAMOS - T18</t>
        </is>
      </c>
    </row>
    <row r="189">
      <c r="A189" s="5" t="inlineStr">
        <is>
          <t>CCAJ-SC39/2/2023</t>
        </is>
      </c>
      <c r="B189" s="6" t="n">
        <v>44929.90508532408</v>
      </c>
      <c r="C189" s="5" t="inlineStr">
        <is>
          <t>1386 EINAR CHOQUETIJLLA - COBRADOR</t>
        </is>
      </c>
      <c r="D189" s="7" t="n"/>
      <c r="E189" s="8" t="n"/>
      <c r="F189" s="9" t="n">
        <v>532.5</v>
      </c>
      <c r="I189" s="10" t="inlineStr">
        <is>
          <t>EFECTIVO</t>
        </is>
      </c>
      <c r="J189" s="8" t="inlineStr">
        <is>
          <t>4309 RODRIGO RAMOS - T20</t>
        </is>
      </c>
    </row>
    <row r="190">
      <c r="A190" s="11" t="inlineStr">
        <is>
          <t>SAP</t>
        </is>
      </c>
      <c r="B190" s="3" t="n"/>
      <c r="C190" s="3" t="n"/>
      <c r="D190" s="7" t="n"/>
      <c r="E190" s="8" t="n"/>
      <c r="F190" s="12">
        <f>SUM(F163:G189)</f>
        <v/>
      </c>
      <c r="H190" s="9" t="n"/>
      <c r="I190" s="10" t="n"/>
      <c r="J190" s="8" t="n"/>
    </row>
    <row r="191">
      <c r="A191" s="13" t="inlineStr">
        <is>
          <t>FECHA</t>
        </is>
      </c>
      <c r="B191" s="13" t="inlineStr">
        <is>
          <t>CIERRE DE CAJA</t>
        </is>
      </c>
      <c r="C191" s="13" t="inlineStr">
        <is>
          <t>IMPORTE</t>
        </is>
      </c>
      <c r="D191" s="23" t="inlineStr">
        <is>
          <t>ANULADO</t>
        </is>
      </c>
      <c r="E191" s="8" t="n"/>
      <c r="H191" s="9" t="n"/>
      <c r="I191" s="10" t="n"/>
      <c r="J191" s="8" t="n"/>
    </row>
    <row r="193">
      <c r="A193" s="17" t="inlineStr">
        <is>
          <t>CIERRE DE CAJA ANULADO POR REGISTRO MAL DE CAJERO S/G CORREO DEL 05/01/23</t>
        </is>
      </c>
      <c r="B193" s="17" t="n"/>
      <c r="C193" s="17" t="n"/>
      <c r="D193" s="17" t="n"/>
    </row>
    <row r="195">
      <c r="A195" s="1" t="inlineStr">
        <is>
          <t>Cierre Caja</t>
        </is>
      </c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3" t="inlineStr">
        <is>
          <t>Del 04/01/2022</t>
        </is>
      </c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98" t="inlineStr">
        <is>
          <t>Cierre Caja</t>
        </is>
      </c>
      <c r="B197" s="98" t="inlineStr">
        <is>
          <t>Fecha</t>
        </is>
      </c>
      <c r="C197" s="98" t="inlineStr">
        <is>
          <t>Cajero</t>
        </is>
      </c>
      <c r="D197" s="98" t="inlineStr">
        <is>
          <t>Nro Voucher</t>
        </is>
      </c>
      <c r="E197" s="98" t="inlineStr">
        <is>
          <t>Nro Cuenta</t>
        </is>
      </c>
      <c r="F197" s="98" t="inlineStr">
        <is>
          <t>Tipo Ingreso</t>
        </is>
      </c>
      <c r="G197" s="99" t="n"/>
      <c r="H197" s="100" t="n"/>
      <c r="I197" s="98" t="inlineStr">
        <is>
          <t>TIPO DE INGRESO</t>
        </is>
      </c>
      <c r="J197" s="98" t="inlineStr">
        <is>
          <t>Cobrador</t>
        </is>
      </c>
    </row>
    <row r="198">
      <c r="A198" s="101" t="n"/>
      <c r="B198" s="101" t="n"/>
      <c r="C198" s="101" t="n"/>
      <c r="D198" s="101" t="n"/>
      <c r="E198" s="101" t="n"/>
      <c r="F198" s="4" t="inlineStr">
        <is>
          <t>EFECTIVO</t>
        </is>
      </c>
      <c r="G198" s="4" t="inlineStr">
        <is>
          <t>CHEQUE</t>
        </is>
      </c>
      <c r="H198" s="4" t="inlineStr">
        <is>
          <t>TRANSFERENCIA</t>
        </is>
      </c>
      <c r="I198" s="101" t="n"/>
      <c r="J198" s="101" t="n"/>
    </row>
    <row r="199">
      <c r="A199" s="5" t="inlineStr">
        <is>
          <t>CCAJ-SC39/3/2023</t>
        </is>
      </c>
      <c r="B199" s="6" t="n">
        <v>44930.36407006945</v>
      </c>
      <c r="C199" s="5" t="inlineStr">
        <is>
          <t>1386 EINAR CHOQUETIJLLA - COBRADOR</t>
        </is>
      </c>
      <c r="D199" s="10" t="n"/>
      <c r="E199" s="8" t="n"/>
      <c r="F199" s="9" t="n">
        <v>6130.4</v>
      </c>
      <c r="I199" s="10" t="inlineStr">
        <is>
          <t>EFECTIVO</t>
        </is>
      </c>
      <c r="J199" s="5" t="inlineStr">
        <is>
          <t>2917 MILAN HUANCOLLO JUCUMARI</t>
        </is>
      </c>
    </row>
    <row r="200">
      <c r="A200" s="5" t="inlineStr">
        <is>
          <t>CCAJ-SC39/3/2023</t>
        </is>
      </c>
      <c r="B200" s="6" t="n">
        <v>44930.36407006945</v>
      </c>
      <c r="C200" s="5" t="inlineStr">
        <is>
          <t>1386 EINAR CHOQUETIJLLA - COBRADOR</t>
        </is>
      </c>
      <c r="D200" s="10" t="n"/>
      <c r="E200" s="8" t="n"/>
      <c r="F200" s="9" t="n">
        <v>28338.9</v>
      </c>
      <c r="I200" s="10" t="inlineStr">
        <is>
          <t>EFECTIVO</t>
        </is>
      </c>
      <c r="J200" s="8" t="inlineStr">
        <is>
          <t>3211 PEDRO CAYALO COCA</t>
        </is>
      </c>
    </row>
    <row r="201">
      <c r="A201" s="5" t="inlineStr">
        <is>
          <t>CCAJ-SC39/3/2023</t>
        </is>
      </c>
      <c r="B201" s="6" t="n">
        <v>44930.36407006945</v>
      </c>
      <c r="C201" s="5" t="inlineStr">
        <is>
          <t>1386 EINAR CHOQUETIJLLA - COBRADOR</t>
        </is>
      </c>
      <c r="D201" s="10" t="n"/>
      <c r="E201" s="8" t="n"/>
      <c r="F201" s="9" t="n">
        <v>6281.2</v>
      </c>
      <c r="I201" s="10" t="inlineStr">
        <is>
          <t>EFECTIVO</t>
        </is>
      </c>
      <c r="J201" s="8" t="inlineStr">
        <is>
          <t>4309 RODRIGO RAMOS - T11</t>
        </is>
      </c>
    </row>
    <row r="202">
      <c r="A202" s="11" t="inlineStr">
        <is>
          <t>SAP</t>
        </is>
      </c>
      <c r="B202" s="3" t="n"/>
      <c r="C202" s="3" t="n"/>
      <c r="D202" s="7" t="n"/>
      <c r="E202" s="8" t="n"/>
      <c r="F202" s="20">
        <f>SUM(F199:G201)</f>
        <v/>
      </c>
      <c r="H202" s="9" t="n"/>
      <c r="I202" s="10" t="n"/>
      <c r="J202" s="8" t="n"/>
    </row>
    <row r="203">
      <c r="A203" s="13" t="inlineStr">
        <is>
          <t>FECHA</t>
        </is>
      </c>
      <c r="B203" s="13" t="inlineStr">
        <is>
          <t>CIERRE DE CAJA</t>
        </is>
      </c>
      <c r="C203" s="13" t="inlineStr">
        <is>
          <t>IMPORTE</t>
        </is>
      </c>
      <c r="D203" s="23" t="inlineStr">
        <is>
          <t>ANULADO</t>
        </is>
      </c>
      <c r="E203" s="8" t="n"/>
      <c r="H203" s="9" t="n"/>
      <c r="I203" s="10" t="n"/>
      <c r="J203" s="8" t="n"/>
    </row>
    <row r="204">
      <c r="A204" s="5" t="n"/>
      <c r="B204" s="6" t="n"/>
      <c r="C204" s="5" t="n"/>
      <c r="D204" s="7" t="n"/>
      <c r="E204" s="8" t="n"/>
      <c r="H204" s="9" t="n"/>
      <c r="I204" s="10" t="n"/>
      <c r="J204" s="8" t="n"/>
    </row>
    <row r="205">
      <c r="A205" s="17" t="inlineStr">
        <is>
          <t>CIERRE DE CAJA ANULADO POR REGISTRO MAL DE CAJERO S/G CORREO DEL 05/01/23</t>
        </is>
      </c>
      <c r="B205" s="17" t="n"/>
      <c r="C205" s="17" t="n"/>
      <c r="D205" s="17" t="n"/>
    </row>
    <row r="206">
      <c r="A206" s="5" t="n"/>
      <c r="B206" s="6" t="n"/>
      <c r="C206" s="5" t="n"/>
      <c r="D206" s="7" t="n"/>
      <c r="E206" s="8" t="n"/>
      <c r="H206" s="9" t="n"/>
      <c r="I206" s="10" t="n"/>
      <c r="J206" s="8" t="n"/>
    </row>
    <row r="207">
      <c r="A207" s="5" t="inlineStr">
        <is>
          <t>CCAJ-SC39/4/2023</t>
        </is>
      </c>
      <c r="B207" s="6" t="n">
        <v>44930.86750075231</v>
      </c>
      <c r="C207" s="5" t="inlineStr">
        <is>
          <t>1386 EINAR CHOQUETIJLLA - COBRADOR</t>
        </is>
      </c>
      <c r="D207" s="7" t="n"/>
      <c r="E207" s="8" t="n"/>
      <c r="G207" s="9" t="n">
        <v>197.96</v>
      </c>
      <c r="I207" s="10" t="inlineStr">
        <is>
          <t>CHEQUE</t>
        </is>
      </c>
      <c r="J207" s="8" t="inlineStr">
        <is>
          <t>2932 EUGENIO LOPEZ CESPEDES</t>
        </is>
      </c>
    </row>
    <row r="208">
      <c r="A208" s="5" t="inlineStr">
        <is>
          <t>CCAJ-SC39/4/2023</t>
        </is>
      </c>
      <c r="B208" s="6" t="n">
        <v>44930.86750075231</v>
      </c>
      <c r="C208" s="5" t="inlineStr">
        <is>
          <t xml:space="preserve">1386 EINAR CHOQUETIJLLA - </t>
        </is>
      </c>
      <c r="D208" s="7" t="n"/>
      <c r="E208" s="8" t="n"/>
      <c r="G208" s="9" t="n">
        <v>28146.65</v>
      </c>
      <c r="I208" s="10" t="inlineStr">
        <is>
          <t>CHEQUE</t>
        </is>
      </c>
      <c r="J208" s="5" t="inlineStr">
        <is>
          <t>4307 PEDRO GALARZA TERCEROS</t>
        </is>
      </c>
    </row>
    <row r="209">
      <c r="A209" s="5" t="inlineStr">
        <is>
          <t>CCAJ-SC39/4/2023</t>
        </is>
      </c>
      <c r="B209" s="6" t="n">
        <v>44930.86750075231</v>
      </c>
      <c r="C209" s="5" t="inlineStr">
        <is>
          <t>1386 EINAR CHOQUETIJLLA - COBRADOR</t>
        </is>
      </c>
      <c r="D209" s="7" t="n"/>
      <c r="E209" s="8" t="n"/>
      <c r="G209" s="9" t="n">
        <v>960</v>
      </c>
      <c r="I209" s="10" t="inlineStr">
        <is>
          <t>CHEQUE</t>
        </is>
      </c>
      <c r="J209" s="8" t="inlineStr">
        <is>
          <t>4309 RODRIGO RAMOS - T02</t>
        </is>
      </c>
    </row>
    <row r="210">
      <c r="A210" s="5" t="inlineStr">
        <is>
          <t>CCAJ-SC39/4/2023</t>
        </is>
      </c>
      <c r="B210" s="6" t="n">
        <v>44930.86750075231</v>
      </c>
      <c r="C210" s="5" t="inlineStr">
        <is>
          <t>1386 EINAR CHOQUETIJLLA - COBRADOR</t>
        </is>
      </c>
      <c r="D210" s="7" t="n"/>
      <c r="E210" s="8" t="n"/>
      <c r="G210" s="9" t="n">
        <v>233.2</v>
      </c>
      <c r="I210" s="10" t="inlineStr">
        <is>
          <t>CHEQUE</t>
        </is>
      </c>
      <c r="J210" s="8" t="inlineStr">
        <is>
          <t>4309 RODRIGO RAMOS - T06</t>
        </is>
      </c>
    </row>
    <row r="211">
      <c r="A211" s="5" t="inlineStr">
        <is>
          <t>CCAJ-SC39/4/2023</t>
        </is>
      </c>
      <c r="B211" s="6" t="n">
        <v>44930.86750075231</v>
      </c>
      <c r="C211" s="5" t="inlineStr">
        <is>
          <t>1386 EINAR CHOQUETIJLLA - COBRADOR</t>
        </is>
      </c>
      <c r="D211" s="15" t="n">
        <v>45153078402</v>
      </c>
      <c r="E211" s="5" t="inlineStr">
        <is>
          <t>BANCO INDUSTRIAL-100070049</t>
        </is>
      </c>
      <c r="H211" s="9" t="n">
        <v>4727.12</v>
      </c>
      <c r="I211" s="5" t="inlineStr">
        <is>
          <t>DEPÓSITO BANCARIO</t>
        </is>
      </c>
      <c r="J211" s="5" t="inlineStr">
        <is>
          <t>4307 PEDRO GALARZA TERCEROS</t>
        </is>
      </c>
    </row>
    <row r="212">
      <c r="A212" s="5" t="inlineStr">
        <is>
          <t>CCAJ-SC39/4/2023</t>
        </is>
      </c>
      <c r="B212" s="6" t="n">
        <v>44930.86750075231</v>
      </c>
      <c r="C212" s="5" t="inlineStr">
        <is>
          <t>1386 EINAR CHOQUETIJLLA - COBRADOR</t>
        </is>
      </c>
      <c r="D212" s="15" t="n">
        <v>52216741450</v>
      </c>
      <c r="E212" s="5" t="inlineStr">
        <is>
          <t>BANCO INDUSTRIAL-100070049</t>
        </is>
      </c>
      <c r="H212" s="9" t="n">
        <v>455</v>
      </c>
      <c r="I212" s="5" t="inlineStr">
        <is>
          <t>DEPÓSITO BANCARIO</t>
        </is>
      </c>
      <c r="J212" s="5" t="inlineStr">
        <is>
          <t>1271 SANDRA SALAZAR ESCOBAR</t>
        </is>
      </c>
    </row>
    <row r="213">
      <c r="A213" s="5" t="inlineStr">
        <is>
          <t>CCAJ-SC39/4/2023</t>
        </is>
      </c>
      <c r="B213" s="6" t="n">
        <v>44930.86750075231</v>
      </c>
      <c r="C213" s="5" t="inlineStr">
        <is>
          <t>1386 EINAR CHOQUETIJLLA - COBRADOR</t>
        </is>
      </c>
      <c r="D213" s="15" t="n">
        <v>45173143629</v>
      </c>
      <c r="E213" s="5" t="inlineStr">
        <is>
          <t>BANCO INDUSTRIAL-100070049</t>
        </is>
      </c>
      <c r="H213" s="9" t="n">
        <v>4226</v>
      </c>
      <c r="I213" s="5" t="inlineStr">
        <is>
          <t>DEPÓSITO BANCARIO</t>
        </is>
      </c>
      <c r="J213" s="5" t="inlineStr">
        <is>
          <t>4863 MOISES MENACHO MONTAÑO</t>
        </is>
      </c>
    </row>
    <row r="214">
      <c r="A214" s="5" t="inlineStr">
        <is>
          <t>CCAJ-SC39/4/2023</t>
        </is>
      </c>
      <c r="B214" s="6" t="n">
        <v>44930.86750075231</v>
      </c>
      <c r="C214" s="5" t="inlineStr">
        <is>
          <t>1386 EINAR CHOQUETIJLLA - COBRADOR</t>
        </is>
      </c>
      <c r="D214" s="7" t="n">
        <v>141880</v>
      </c>
      <c r="E214" s="5" t="inlineStr">
        <is>
          <t>BANCO DE CREDITO-7015054675359</t>
        </is>
      </c>
      <c r="H214" s="9" t="n">
        <v>1404.17</v>
      </c>
      <c r="I214" s="5" t="inlineStr">
        <is>
          <t>DEPÓSITO BANCARIO</t>
        </is>
      </c>
      <c r="J214" s="8" t="inlineStr">
        <is>
          <t>1972 FLAVIA GALEAN MALLON</t>
        </is>
      </c>
    </row>
    <row r="215">
      <c r="A215" s="5" t="inlineStr">
        <is>
          <t>CCAJ-SC39/4/2023</t>
        </is>
      </c>
      <c r="B215" s="6" t="n">
        <v>44930.86750075231</v>
      </c>
      <c r="C215" s="5" t="inlineStr">
        <is>
          <t>1386 EINAR CHOQUETIJLLA - COBRADOR</t>
        </is>
      </c>
      <c r="D215" s="15" t="n">
        <v>45113230406</v>
      </c>
      <c r="E215" s="5" t="inlineStr">
        <is>
          <t>BANCO INDUSTRIAL-100070049</t>
        </is>
      </c>
      <c r="H215" s="9" t="n">
        <v>68.8</v>
      </c>
      <c r="I215" s="5" t="inlineStr">
        <is>
          <t>DEPÓSITO BANCARIO</t>
        </is>
      </c>
      <c r="J215" s="5" t="inlineStr">
        <is>
          <t>4307 PEDRO GALARZA TERCEROS</t>
        </is>
      </c>
    </row>
    <row r="216">
      <c r="A216" s="5" t="inlineStr">
        <is>
          <t>CCAJ-SC39/4/2023</t>
        </is>
      </c>
      <c r="B216" s="6" t="n">
        <v>44930.86750075231</v>
      </c>
      <c r="C216" s="5" t="inlineStr">
        <is>
          <t>1386 EINAR CHOQUETIJLLA - COBRADOR</t>
        </is>
      </c>
      <c r="D216" s="7" t="n">
        <v>598424</v>
      </c>
      <c r="E216" s="5" t="inlineStr">
        <is>
          <t>MERCANTIL SANTA CRUZ-4010678183</t>
        </is>
      </c>
      <c r="H216" s="9" t="n">
        <v>1725.58</v>
      </c>
      <c r="I216" s="5" t="inlineStr">
        <is>
          <t>DEPÓSITO BANCARIO</t>
        </is>
      </c>
      <c r="J216" s="5" t="inlineStr">
        <is>
          <t>4307 PEDRO GALARZA TERCEROS</t>
        </is>
      </c>
    </row>
    <row r="217">
      <c r="A217" s="5" t="inlineStr">
        <is>
          <t>CCAJ-SC39/4/2023</t>
        </is>
      </c>
      <c r="B217" s="6" t="n">
        <v>44930.86750075231</v>
      </c>
      <c r="C217" s="5" t="inlineStr">
        <is>
          <t>1386 EINAR CHOQUETIJLLA - COBRADOR</t>
        </is>
      </c>
      <c r="D217" s="15" t="n">
        <v>45143449680</v>
      </c>
      <c r="E217" s="5" t="inlineStr">
        <is>
          <t>BANCO INDUSTRIAL-100070049</t>
        </is>
      </c>
      <c r="H217" s="9" t="n">
        <v>10180.86</v>
      </c>
      <c r="I217" s="5" t="inlineStr">
        <is>
          <t>DEPÓSITO BANCARIO</t>
        </is>
      </c>
      <c r="J217" s="5" t="inlineStr">
        <is>
          <t>4307 PEDRO GALARZA TERCEROS</t>
        </is>
      </c>
    </row>
    <row r="218">
      <c r="A218" s="5" t="inlineStr">
        <is>
          <t>CCAJ-SC39/4/2023</t>
        </is>
      </c>
      <c r="B218" s="6" t="n">
        <v>44930.86750075231</v>
      </c>
      <c r="C218" s="5" t="inlineStr">
        <is>
          <t>1386 EINAR CHOQUETIJLLA - COBRADOR</t>
        </is>
      </c>
      <c r="D218" s="15" t="n">
        <v>45173145298</v>
      </c>
      <c r="E218" s="5" t="inlineStr">
        <is>
          <t>BANCO INDUSTRIAL-100070049</t>
        </is>
      </c>
      <c r="H218" s="9" t="n">
        <v>6301.16</v>
      </c>
      <c r="I218" s="5" t="inlineStr">
        <is>
          <t>DEPÓSITO BANCARIO</t>
        </is>
      </c>
      <c r="J218" s="5" t="inlineStr">
        <is>
          <t>4307 PEDRO GALARZA TERCEROS</t>
        </is>
      </c>
    </row>
    <row r="219">
      <c r="A219" s="5" t="inlineStr">
        <is>
          <t>CCAJ-SC39/4/2023</t>
        </is>
      </c>
      <c r="B219" s="6" t="n">
        <v>44930.86750075231</v>
      </c>
      <c r="C219" s="5" t="inlineStr">
        <is>
          <t>1386 EINAR CHOQUETIJLLA - COBRADOR</t>
        </is>
      </c>
      <c r="D219" s="15" t="n">
        <v>45173143354</v>
      </c>
      <c r="E219" s="5" t="inlineStr">
        <is>
          <t>BANCO INDUSTRIAL-100070049</t>
        </is>
      </c>
      <c r="H219" s="9" t="n">
        <v>38405.5</v>
      </c>
      <c r="I219" s="5" t="inlineStr">
        <is>
          <t>DEPÓSITO BANCARIO</t>
        </is>
      </c>
      <c r="J219" s="5" t="inlineStr">
        <is>
          <t>4307 PEDRO GALARZA TERCEROS</t>
        </is>
      </c>
    </row>
    <row r="220">
      <c r="A220" s="5" t="inlineStr">
        <is>
          <t>CCAJ-SC39/4/2023</t>
        </is>
      </c>
      <c r="B220" s="6" t="n">
        <v>44930.86750075231</v>
      </c>
      <c r="C220" s="5" t="inlineStr">
        <is>
          <t>1386 EINAR CHOQUETIJLLA - COBRADOR</t>
        </is>
      </c>
      <c r="D220" s="15" t="n">
        <v>45143450316</v>
      </c>
      <c r="E220" s="5" t="inlineStr">
        <is>
          <t>BANCO INDUSTRIAL-100070049</t>
        </is>
      </c>
      <c r="H220" s="9" t="n">
        <v>5235</v>
      </c>
      <c r="I220" s="5" t="inlineStr">
        <is>
          <t>DEPÓSITO BANCARIO</t>
        </is>
      </c>
      <c r="J220" s="5" t="inlineStr">
        <is>
          <t>4307 PEDRO GALARZA TERCEROS</t>
        </is>
      </c>
    </row>
    <row r="221">
      <c r="A221" s="5" t="inlineStr">
        <is>
          <t>CCAJ-SC39/4/2023</t>
        </is>
      </c>
      <c r="B221" s="6" t="n">
        <v>44930.86750075231</v>
      </c>
      <c r="C221" s="5" t="inlineStr">
        <is>
          <t>1386 EINAR CHOQUETIJLLA - COBRADOR</t>
        </is>
      </c>
      <c r="D221" s="15" t="n">
        <v>45153076911</v>
      </c>
      <c r="E221" s="5" t="inlineStr">
        <is>
          <t>BANCO INDUSTRIAL-100070049</t>
        </is>
      </c>
      <c r="H221" s="9" t="n">
        <v>2239.34</v>
      </c>
      <c r="I221" s="5" t="inlineStr">
        <is>
          <t>DEPÓSITO BANCARIO</t>
        </is>
      </c>
      <c r="J221" s="5" t="inlineStr">
        <is>
          <t>4307 PEDRO GALARZA TERCEROS</t>
        </is>
      </c>
    </row>
    <row r="222">
      <c r="A222" s="5" t="inlineStr">
        <is>
          <t>CCAJ-SC39/4/2023</t>
        </is>
      </c>
      <c r="B222" s="6" t="n">
        <v>44930.86750075231</v>
      </c>
      <c r="C222" s="5" t="inlineStr">
        <is>
          <t>1386 EINAR CHOQUETIJLLA - COBRADOR</t>
        </is>
      </c>
      <c r="D222" s="15" t="n">
        <v>45113231499</v>
      </c>
      <c r="E222" s="5" t="inlineStr">
        <is>
          <t>BANCO INDUSTRIAL-100070049</t>
        </is>
      </c>
      <c r="H222" s="9" t="n">
        <v>1996.8</v>
      </c>
      <c r="I222" s="5" t="inlineStr">
        <is>
          <t>DEPÓSITO BANCARIO</t>
        </is>
      </c>
      <c r="J222" s="5" t="inlineStr">
        <is>
          <t>4307 PEDRO GALARZA TERCEROS</t>
        </is>
      </c>
    </row>
    <row r="223">
      <c r="A223" s="5" t="inlineStr">
        <is>
          <t>CCAJ-SC39/4/2023</t>
        </is>
      </c>
      <c r="B223" s="6" t="n">
        <v>44930.86750075231</v>
      </c>
      <c r="C223" s="5" t="inlineStr">
        <is>
          <t>1386 EINAR CHOQUETIJLLA - COBRADOR</t>
        </is>
      </c>
      <c r="D223" s="15" t="n">
        <v>45153076385</v>
      </c>
      <c r="E223" s="5" t="inlineStr">
        <is>
          <t>BANCO INDUSTRIAL-100070049</t>
        </is>
      </c>
      <c r="H223" s="9" t="n">
        <v>12000.24</v>
      </c>
      <c r="I223" s="5" t="inlineStr">
        <is>
          <t>DEPÓSITO BANCARIO</t>
        </is>
      </c>
      <c r="J223" s="5" t="inlineStr">
        <is>
          <t>4307 PEDRO GALARZA TERCEROS</t>
        </is>
      </c>
    </row>
    <row r="224">
      <c r="A224" s="5" t="inlineStr">
        <is>
          <t>CCAJ-SC39/4/2023</t>
        </is>
      </c>
      <c r="B224" s="6" t="n">
        <v>44930.86750075231</v>
      </c>
      <c r="C224" s="5" t="inlineStr">
        <is>
          <t>1386 EINAR CHOQUETIJLLA - COBRADOR</t>
        </is>
      </c>
      <c r="D224" s="7" t="n">
        <v>3063000</v>
      </c>
      <c r="E224" s="5" t="inlineStr">
        <is>
          <t>MERCANTIL SANTA CRUZ-4010678183</t>
        </is>
      </c>
      <c r="H224" s="9" t="n">
        <v>15150</v>
      </c>
      <c r="I224" s="5" t="inlineStr">
        <is>
          <t>DEPÓSITO BANCARIO</t>
        </is>
      </c>
      <c r="J224" s="5" t="inlineStr">
        <is>
          <t>4307 PEDRO GALARZA TERCEROS</t>
        </is>
      </c>
    </row>
    <row r="225">
      <c r="A225" s="5" t="inlineStr">
        <is>
          <t>CCAJ-SC39/4/2023</t>
        </is>
      </c>
      <c r="B225" s="6" t="n">
        <v>44930.86750075231</v>
      </c>
      <c r="C225" s="5" t="inlineStr">
        <is>
          <t>1386 EINAR CHOQUETIJLLA - COBRADOR</t>
        </is>
      </c>
      <c r="D225" s="15" t="n">
        <v>45133081884</v>
      </c>
      <c r="E225" s="5" t="inlineStr">
        <is>
          <t>BANCO INDUSTRIAL-100070049</t>
        </is>
      </c>
      <c r="H225" s="9" t="n">
        <v>997.14</v>
      </c>
      <c r="I225" s="5" t="inlineStr">
        <is>
          <t>DEPÓSITO BANCARIO</t>
        </is>
      </c>
      <c r="J225" s="5" t="inlineStr">
        <is>
          <t>4307 PEDRO GALARZA TERCEROS</t>
        </is>
      </c>
    </row>
    <row r="226">
      <c r="A226" s="5" t="inlineStr">
        <is>
          <t>CCAJ-SC39/4/2023</t>
        </is>
      </c>
      <c r="B226" s="6" t="n">
        <v>44930.86750075231</v>
      </c>
      <c r="C226" s="5" t="inlineStr">
        <is>
          <t>1386 EINAR CHOQUETIJLLA - COBRADOR</t>
        </is>
      </c>
      <c r="D226" s="15" t="n">
        <v>45163169191</v>
      </c>
      <c r="E226" s="5" t="inlineStr">
        <is>
          <t>BANCO INDUSTRIAL-100070049</t>
        </is>
      </c>
      <c r="H226" s="9" t="n">
        <v>1649.58</v>
      </c>
      <c r="I226" s="5" t="inlineStr">
        <is>
          <t>DEPÓSITO BANCARIO</t>
        </is>
      </c>
      <c r="J226" s="5" t="inlineStr">
        <is>
          <t>1271 SANDRA SALAZAR ESCOBAR</t>
        </is>
      </c>
    </row>
    <row r="227">
      <c r="A227" s="5" t="inlineStr">
        <is>
          <t>CCAJ-SC39/4/2023</t>
        </is>
      </c>
      <c r="B227" s="6" t="n">
        <v>44930.86750075231</v>
      </c>
      <c r="C227" s="5" t="inlineStr">
        <is>
          <t>1386 EINAR CHOQUETIJLLA - COBRADOR</t>
        </is>
      </c>
      <c r="D227" s="15" t="n">
        <v>45173142450</v>
      </c>
      <c r="E227" s="5" t="inlineStr">
        <is>
          <t>BANCO INDUSTRIAL-100070049</t>
        </is>
      </c>
      <c r="H227" s="9" t="n">
        <v>84</v>
      </c>
      <c r="I227" s="5" t="inlineStr">
        <is>
          <t>DEPÓSITO BANCARIO</t>
        </is>
      </c>
      <c r="J227" s="5" t="inlineStr">
        <is>
          <t>1271 SANDRA SALAZAR ESCOBAR</t>
        </is>
      </c>
    </row>
    <row r="228">
      <c r="A228" s="5" t="inlineStr">
        <is>
          <t>CCAJ-SC39/4/2023</t>
        </is>
      </c>
      <c r="B228" s="6" t="n">
        <v>44930.86750075231</v>
      </c>
      <c r="C228" s="5" t="inlineStr">
        <is>
          <t>1386 EINAR CHOQUETIJLLA - COBRADOR</t>
        </is>
      </c>
      <c r="D228" s="15" t="n">
        <v>45153076109</v>
      </c>
      <c r="E228" s="5" t="inlineStr">
        <is>
          <t>BANCO INDUSTRIAL-100070049</t>
        </is>
      </c>
      <c r="H228" s="9" t="n">
        <v>804.28</v>
      </c>
      <c r="I228" s="5" t="inlineStr">
        <is>
          <t>DEPÓSITO BANCARIO</t>
        </is>
      </c>
      <c r="J228" s="5" t="inlineStr">
        <is>
          <t>1271 SANDRA SALAZAR ESCOBAR</t>
        </is>
      </c>
    </row>
    <row r="229">
      <c r="A229" s="5" t="inlineStr">
        <is>
          <t>CCAJ-SC39/4/2023</t>
        </is>
      </c>
      <c r="B229" s="6" t="n">
        <v>44930.86750075231</v>
      </c>
      <c r="C229" s="5" t="inlineStr">
        <is>
          <t>1386 EINAR CHOQUETIJLLA - COBRADOR</t>
        </is>
      </c>
      <c r="D229" s="15" t="n">
        <v>45123213872</v>
      </c>
      <c r="E229" s="5" t="inlineStr">
        <is>
          <t>BANCO INDUSTRIAL-100070049</t>
        </is>
      </c>
      <c r="H229" s="9" t="n">
        <v>2624.4</v>
      </c>
      <c r="I229" s="5" t="inlineStr">
        <is>
          <t>DEPÓSITO BANCARIO</t>
        </is>
      </c>
      <c r="J229" s="5" t="inlineStr">
        <is>
          <t>1271 SANDRA SALAZAR ESCOBAR</t>
        </is>
      </c>
    </row>
    <row r="230">
      <c r="A230" s="5" t="inlineStr">
        <is>
          <t>CCAJ-SC39/4/2023</t>
        </is>
      </c>
      <c r="B230" s="6" t="n">
        <v>44930.86750075231</v>
      </c>
      <c r="C230" s="5" t="inlineStr">
        <is>
          <t>1386 EINAR CHOQUETIJLLA - COBRADOR</t>
        </is>
      </c>
      <c r="D230" s="15" t="n">
        <v>45133084583</v>
      </c>
      <c r="E230" s="5" t="inlineStr">
        <is>
          <t>BANCO INDUSTRIAL-100070049</t>
        </is>
      </c>
      <c r="H230" s="9" t="n">
        <v>761.2</v>
      </c>
      <c r="I230" s="5" t="inlineStr">
        <is>
          <t>DEPÓSITO BANCARIO</t>
        </is>
      </c>
      <c r="J230" s="5" t="inlineStr">
        <is>
          <t>1271 SANDRA SALAZAR ESCOBAR</t>
        </is>
      </c>
    </row>
    <row r="231">
      <c r="A231" s="5" t="inlineStr">
        <is>
          <t>CCAJ-SC39/4/2023</t>
        </is>
      </c>
      <c r="B231" s="6" t="n">
        <v>44930.86750075231</v>
      </c>
      <c r="C231" s="5" t="inlineStr">
        <is>
          <t>1386 EINAR CHOQUETIJLLA - COBRADOR</t>
        </is>
      </c>
      <c r="D231" s="15" t="n">
        <v>45143452002</v>
      </c>
      <c r="E231" s="5" t="inlineStr">
        <is>
          <t>BANCO INDUSTRIAL-100070049</t>
        </is>
      </c>
      <c r="H231" s="9" t="n">
        <v>1466.4</v>
      </c>
      <c r="I231" s="5" t="inlineStr">
        <is>
          <t>DEPÓSITO BANCARIO</t>
        </is>
      </c>
      <c r="J231" s="5" t="inlineStr">
        <is>
          <t>1271 SANDRA SALAZAR ESCOBAR</t>
        </is>
      </c>
    </row>
    <row r="232">
      <c r="A232" s="5" t="inlineStr">
        <is>
          <t>CCAJ-SC39/4/2023</t>
        </is>
      </c>
      <c r="B232" s="6" t="n">
        <v>44930.86750075231</v>
      </c>
      <c r="C232" s="5" t="inlineStr">
        <is>
          <t xml:space="preserve">1386 EINAR CHOQUETIJLLA - </t>
        </is>
      </c>
      <c r="D232" s="15" t="n">
        <v>45143452178</v>
      </c>
      <c r="E232" s="5" t="inlineStr">
        <is>
          <t>BANCO INDUSTRIAL-100070049</t>
        </is>
      </c>
      <c r="H232" s="9" t="n">
        <v>2166</v>
      </c>
      <c r="I232" s="5" t="inlineStr">
        <is>
          <t>DEPÓSITO BANCARIO</t>
        </is>
      </c>
      <c r="J232" s="5" t="inlineStr">
        <is>
          <t>1271 SANDRA SALAZAR ESCOBAR</t>
        </is>
      </c>
    </row>
    <row r="233">
      <c r="A233" s="5" t="inlineStr">
        <is>
          <t>CCAJ-SC39/4/2023</t>
        </is>
      </c>
      <c r="B233" s="6" t="n">
        <v>44930.86750075231</v>
      </c>
      <c r="C233" s="5" t="inlineStr">
        <is>
          <t>1386 EINAR CHOQUETIJLLA - COBRADOR</t>
        </is>
      </c>
      <c r="D233" s="15" t="n">
        <v>45163172947</v>
      </c>
      <c r="E233" s="5" t="inlineStr">
        <is>
          <t>BANCO INDUSTRIAL-100070049</t>
        </is>
      </c>
      <c r="H233" s="9" t="n">
        <v>62.4</v>
      </c>
      <c r="I233" s="5" t="inlineStr">
        <is>
          <t>DEPÓSITO BANCARIO</t>
        </is>
      </c>
      <c r="J233" s="5" t="inlineStr">
        <is>
          <t>1271 SANDRA SALAZAR ESCOBAR</t>
        </is>
      </c>
    </row>
    <row r="234">
      <c r="A234" s="5" t="inlineStr">
        <is>
          <t>CCAJ-SC39/4/2023</t>
        </is>
      </c>
      <c r="B234" s="6" t="n">
        <v>44930.86750075231</v>
      </c>
      <c r="C234" s="5" t="inlineStr">
        <is>
          <t>1386 EINAR CHOQUETIJLLA - COBRADOR</t>
        </is>
      </c>
      <c r="D234" s="15" t="n">
        <v>52216745604</v>
      </c>
      <c r="E234" s="5" t="inlineStr">
        <is>
          <t>BANCO INDUSTRIAL-100070049</t>
        </is>
      </c>
      <c r="H234" s="9" t="n">
        <v>220.98</v>
      </c>
      <c r="I234" s="5" t="inlineStr">
        <is>
          <t>DEPÓSITO BANCARIO</t>
        </is>
      </c>
      <c r="J234" s="5" t="inlineStr">
        <is>
          <t>1271 SANDRA SALAZAR ESCOBAR</t>
        </is>
      </c>
    </row>
    <row r="235">
      <c r="A235" s="5" t="inlineStr">
        <is>
          <t>CCAJ-SC39/4/2023</t>
        </is>
      </c>
      <c r="B235" s="6" t="n">
        <v>44930.86750075231</v>
      </c>
      <c r="C235" s="5" t="inlineStr">
        <is>
          <t>1386 EINAR CHOQUETIJLLA - COBRADOR</t>
        </is>
      </c>
      <c r="D235" s="15" t="n">
        <v>295401006660019</v>
      </c>
      <c r="E235" s="5" t="inlineStr">
        <is>
          <t>PAGO EXPRESS M/N-101020101</t>
        </is>
      </c>
      <c r="H235" s="9" t="n">
        <v>14945.14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CCAJ-SC39/4/2023</t>
        </is>
      </c>
      <c r="B236" s="6" t="n">
        <v>44930.86750075231</v>
      </c>
      <c r="C236" s="5" t="inlineStr">
        <is>
          <t>1386 EINAR CHOQUETIJLLA - COBRADOR</t>
        </is>
      </c>
      <c r="D236" s="15" t="n">
        <v>45153079033</v>
      </c>
      <c r="E236" s="5" t="inlineStr">
        <is>
          <t>BANCO INDUSTRIAL-100070049</t>
        </is>
      </c>
      <c r="H236" s="9" t="n">
        <v>258.98</v>
      </c>
      <c r="I236" s="5" t="inlineStr">
        <is>
          <t>DEPÓSITO BANCARIO</t>
        </is>
      </c>
      <c r="J236" s="5" t="inlineStr">
        <is>
          <t>1271 SANDRA SALAZAR ESCOBAR</t>
        </is>
      </c>
    </row>
    <row r="237">
      <c r="A237" s="5" t="inlineStr">
        <is>
          <t>CCAJ-SC39/4/2023</t>
        </is>
      </c>
      <c r="B237" s="6" t="n">
        <v>44930.86750075231</v>
      </c>
      <c r="C237" s="5" t="inlineStr">
        <is>
          <t>1386 EINAR CHOQUETIJLLA - COBRADOR</t>
        </is>
      </c>
      <c r="D237" s="15" t="n">
        <v>297502002140027</v>
      </c>
      <c r="E237" s="5" t="inlineStr">
        <is>
          <t>PAGO EXPRESS M/N-101020101</t>
        </is>
      </c>
      <c r="H237" s="9" t="n">
        <v>8755.799999999999</v>
      </c>
      <c r="I237" s="5" t="inlineStr">
        <is>
          <t>DEPÓSITO BANCARIO</t>
        </is>
      </c>
      <c r="J237" s="5" t="inlineStr">
        <is>
          <t>3046 CLAUDIA ELEN CASTRO DELGADILLO</t>
        </is>
      </c>
    </row>
    <row r="238">
      <c r="A238" s="5" t="inlineStr">
        <is>
          <t>CCAJ-SC39/4/2023</t>
        </is>
      </c>
      <c r="B238" s="6" t="n">
        <v>44930.86750075231</v>
      </c>
      <c r="C238" s="5" t="inlineStr">
        <is>
          <t>1386 EINAR CHOQUETIJLLA - COBRADOR</t>
        </is>
      </c>
      <c r="D238" s="15" t="n">
        <v>45123214843</v>
      </c>
      <c r="E238" s="5" t="inlineStr">
        <is>
          <t>BANCO INDUSTRIAL-100070049</t>
        </is>
      </c>
      <c r="H238" s="9" t="n">
        <v>766</v>
      </c>
      <c r="I238" s="5" t="inlineStr">
        <is>
          <t>DEPÓSITO BANCARIO</t>
        </is>
      </c>
      <c r="J238" s="5" t="inlineStr">
        <is>
          <t>1271 SANDRA SALAZAR ESCOBAR</t>
        </is>
      </c>
    </row>
    <row r="239">
      <c r="A239" s="5" t="inlineStr">
        <is>
          <t>CCAJ-SC39/4/2023</t>
        </is>
      </c>
      <c r="B239" s="6" t="n">
        <v>44930.86750075231</v>
      </c>
      <c r="C239" s="5" t="inlineStr">
        <is>
          <t>1386 EINAR CHOQUETIJLLA - COBRADOR</t>
        </is>
      </c>
      <c r="D239" s="15" t="n">
        <v>45173145954</v>
      </c>
      <c r="E239" s="5" t="inlineStr">
        <is>
          <t>BANCO INDUSTRIAL-100070049</t>
        </is>
      </c>
      <c r="H239" s="9" t="n">
        <v>901.98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CCAJ-SC39/4/2023</t>
        </is>
      </c>
      <c r="B240" s="6" t="n">
        <v>44930.86750075231</v>
      </c>
      <c r="C240" s="5" t="inlineStr">
        <is>
          <t>1386 EINAR CHOQUETIJLLA - COBRADOR</t>
        </is>
      </c>
      <c r="D240" s="15" t="n">
        <v>45163173684</v>
      </c>
      <c r="E240" s="5" t="inlineStr">
        <is>
          <t>BANCO INDUSTRIAL-100070049</t>
        </is>
      </c>
      <c r="H240" s="9" t="n">
        <v>631.05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CCAJ-SC39/4/2023</t>
        </is>
      </c>
      <c r="B241" s="6" t="n">
        <v>44930.86750075231</v>
      </c>
      <c r="C241" s="5" t="inlineStr">
        <is>
          <t>1386 EINAR CHOQUETIJLLA - COBRADOR</t>
        </is>
      </c>
      <c r="D241" s="15" t="n">
        <v>45173146110</v>
      </c>
      <c r="E241" s="5" t="inlineStr">
        <is>
          <t>BANCO INDUSTRIAL-100070049</t>
        </is>
      </c>
      <c r="H241" s="9" t="n">
        <v>217.96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CCAJ-SC39/4/2023</t>
        </is>
      </c>
      <c r="B242" s="6" t="n">
        <v>44930.86750075231</v>
      </c>
      <c r="C242" s="5" t="inlineStr">
        <is>
          <t>1386 EINAR CHOQUETIJLLA - COBRADOR</t>
        </is>
      </c>
      <c r="D242" s="7" t="n">
        <v>171148</v>
      </c>
      <c r="E242" s="5" t="inlineStr">
        <is>
          <t>MERCANTIL SANTA CRUZ-4010678183</t>
        </is>
      </c>
      <c r="H242" s="9" t="n">
        <v>195100.2</v>
      </c>
      <c r="I242" s="5" t="inlineStr">
        <is>
          <t>DEPÓSITO BANCARIO</t>
        </is>
      </c>
      <c r="J242" s="5" t="inlineStr">
        <is>
          <t>4863 MOISES MENACHO MONTAÑO</t>
        </is>
      </c>
    </row>
    <row r="243">
      <c r="A243" s="5" t="inlineStr">
        <is>
          <t>CCAJ-SC39/4/2023</t>
        </is>
      </c>
      <c r="B243" s="6" t="n">
        <v>44930.86750075231</v>
      </c>
      <c r="C243" s="5" t="inlineStr">
        <is>
          <t>1386 EINAR CHOQUETIJLLA - COBRADOR</t>
        </is>
      </c>
      <c r="D243" s="15" t="n">
        <v>45163173774</v>
      </c>
      <c r="E243" s="5" t="inlineStr">
        <is>
          <t>BANCO INDUSTRIAL-100070049</t>
        </is>
      </c>
      <c r="H243" s="9" t="n">
        <v>804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CCAJ-SC39/4/2023</t>
        </is>
      </c>
      <c r="B244" s="6" t="n">
        <v>44930.86750075231</v>
      </c>
      <c r="C244" s="5" t="inlineStr">
        <is>
          <t>1386 EINAR CHOQUETIJLLA - COBRADOR</t>
        </is>
      </c>
      <c r="D244" s="15" t="n">
        <v>45143453135</v>
      </c>
      <c r="E244" s="5" t="inlineStr">
        <is>
          <t>BANCO INDUSTRIAL-100070049</t>
        </is>
      </c>
      <c r="H244" s="9" t="n">
        <v>893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CCAJ-SC39/4/2023</t>
        </is>
      </c>
      <c r="B245" s="6" t="n">
        <v>44930.86750075231</v>
      </c>
      <c r="C245" s="5" t="inlineStr">
        <is>
          <t>1386 EINAR CHOQUETIJLLA - COBRADOR</t>
        </is>
      </c>
      <c r="D245" s="15" t="n">
        <v>45153079850</v>
      </c>
      <c r="E245" s="5" t="inlineStr">
        <is>
          <t>BANCO INDUSTRIAL-100070049</t>
        </is>
      </c>
      <c r="H245" s="9" t="n">
        <v>1012.97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CCAJ-SC39/4/2023</t>
        </is>
      </c>
      <c r="B246" s="6" t="n">
        <v>44930.86750075231</v>
      </c>
      <c r="C246" s="5" t="inlineStr">
        <is>
          <t>1386 EINAR CHOQUETIJLLA - COBRADOR</t>
        </is>
      </c>
      <c r="D246" s="15" t="n">
        <v>45143453362</v>
      </c>
      <c r="E246" s="5" t="inlineStr">
        <is>
          <t>BANCO INDUSTRIAL-100070049</t>
        </is>
      </c>
      <c r="H246" s="9" t="n">
        <v>292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CCAJ-SC39/4/2023</t>
        </is>
      </c>
      <c r="B247" s="6" t="n">
        <v>44930.86750075231</v>
      </c>
      <c r="C247" s="5" t="inlineStr">
        <is>
          <t>1386 EINAR CHOQUETIJLLA - COBRADOR</t>
        </is>
      </c>
      <c r="D247" s="15" t="n">
        <v>45123215514</v>
      </c>
      <c r="E247" s="5" t="inlineStr">
        <is>
          <t>BANCO INDUSTRIAL-100070049</t>
        </is>
      </c>
      <c r="H247" s="9" t="n">
        <v>880.77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CCAJ-SC39/4/2023</t>
        </is>
      </c>
      <c r="B248" s="6" t="n">
        <v>44930.86750075231</v>
      </c>
      <c r="C248" s="5" t="inlineStr">
        <is>
          <t>1386 EINAR CHOQUETIJLLA - COBRADOR</t>
        </is>
      </c>
      <c r="D248" s="15" t="n">
        <v>45163174168</v>
      </c>
      <c r="E248" s="5" t="inlineStr">
        <is>
          <t>BANCO INDUSTRIAL-100070049</t>
        </is>
      </c>
      <c r="H248" s="9" t="n">
        <v>481.46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CCAJ-SC39/4/2023</t>
        </is>
      </c>
      <c r="B249" s="6" t="n">
        <v>44930.86750075231</v>
      </c>
      <c r="C249" s="5" t="inlineStr">
        <is>
          <t>1386 EINAR CHOQUETIJLLA - COBRADOR</t>
        </is>
      </c>
      <c r="D249" s="7" t="n">
        <v>210644</v>
      </c>
      <c r="E249" s="5" t="inlineStr">
        <is>
          <t>BANCO DE CREDITO-7015054675359</t>
        </is>
      </c>
      <c r="H249" s="9" t="n">
        <v>1027.8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CCAJ-SC39/4/2023</t>
        </is>
      </c>
      <c r="B250" s="6" t="n">
        <v>44930.86750075231</v>
      </c>
      <c r="C250" s="5" t="inlineStr">
        <is>
          <t>1386 EINAR CHOQUETIJLLA - COBRADOR</t>
        </is>
      </c>
      <c r="D250" s="7" t="n">
        <v>225407</v>
      </c>
      <c r="E250" s="5" t="inlineStr">
        <is>
          <t>BANCO DE CREDITO-7015054675359</t>
        </is>
      </c>
      <c r="H250" s="9" t="n">
        <v>2132.39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CCAJ-SC39/4/2023</t>
        </is>
      </c>
      <c r="B251" s="6" t="n">
        <v>44930.86750075231</v>
      </c>
      <c r="C251" s="5" t="inlineStr">
        <is>
          <t>1386 EINAR CHOQUETIJLLA - COBRADOR</t>
        </is>
      </c>
      <c r="D251" s="15" t="n">
        <v>45163169956</v>
      </c>
      <c r="E251" s="5" t="inlineStr">
        <is>
          <t>BANCO INDUSTRIAL-100070049</t>
        </is>
      </c>
      <c r="H251" s="9" t="n">
        <v>960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CCAJ-SC39/4/2023</t>
        </is>
      </c>
      <c r="B252" s="6" t="n">
        <v>44930.86750075231</v>
      </c>
      <c r="C252" s="5" t="inlineStr">
        <is>
          <t>1386 EINAR CHOQUETIJLLA - COBRADOR</t>
        </is>
      </c>
      <c r="D252" s="7" t="n"/>
      <c r="E252" s="8" t="n"/>
      <c r="F252" s="9" t="n">
        <v>2416.5</v>
      </c>
      <c r="I252" s="10" t="inlineStr">
        <is>
          <t>EFECTIVO</t>
        </is>
      </c>
      <c r="J252" s="8" t="inlineStr">
        <is>
          <t>1970 CARLOS CAMPOS ORTIZ</t>
        </is>
      </c>
    </row>
    <row r="253">
      <c r="A253" s="5" t="inlineStr">
        <is>
          <t>CCAJ-SC39/4/2023</t>
        </is>
      </c>
      <c r="B253" s="6" t="n">
        <v>44930.86750075231</v>
      </c>
      <c r="C253" s="5" t="inlineStr">
        <is>
          <t>1386 EINAR CHOQUETIJLLA - COBRADOR</t>
        </is>
      </c>
      <c r="D253" s="7" t="n"/>
      <c r="E253" s="8" t="n"/>
      <c r="F253" s="9" t="n">
        <v>7175.4</v>
      </c>
      <c r="I253" s="10" t="inlineStr">
        <is>
          <t>EFECTIVO</t>
        </is>
      </c>
      <c r="J253" s="8" t="inlineStr">
        <is>
          <t>2551 EDMUNDO CAYANI M.</t>
        </is>
      </c>
    </row>
    <row r="254">
      <c r="A254" s="5" t="inlineStr">
        <is>
          <t>CCAJ-SC39/4/2023</t>
        </is>
      </c>
      <c r="B254" s="6" t="n">
        <v>44930.86750075231</v>
      </c>
      <c r="C254" s="5" t="inlineStr">
        <is>
          <t>1386 EINAR CHOQUETIJLLA - COBRADOR</t>
        </is>
      </c>
      <c r="D254" s="7" t="n"/>
      <c r="E254" s="8" t="n"/>
      <c r="F254" s="9" t="n">
        <v>18091.7</v>
      </c>
      <c r="I254" s="10" t="inlineStr">
        <is>
          <t>EFECTIVO</t>
        </is>
      </c>
      <c r="J254" s="5" t="inlineStr">
        <is>
          <t>2552 ALVARO JAVIER LOAYZA CACERES</t>
        </is>
      </c>
    </row>
    <row r="255">
      <c r="A255" s="5" t="inlineStr">
        <is>
          <t>CCAJ-SC39/4/2023</t>
        </is>
      </c>
      <c r="B255" s="6" t="n">
        <v>44930.86750075231</v>
      </c>
      <c r="C255" s="5" t="inlineStr">
        <is>
          <t>1386 EINAR CHOQUETIJLLA - COBRADOR</t>
        </is>
      </c>
      <c r="D255" s="7" t="n"/>
      <c r="E255" s="8" t="n"/>
      <c r="F255" s="9" t="n">
        <v>4150.2</v>
      </c>
      <c r="I255" s="10" t="inlineStr">
        <is>
          <t>EFECTIVO</t>
        </is>
      </c>
      <c r="J255" s="5" t="inlineStr">
        <is>
          <t>2917 MILAN HUANCOLLO JUCUMARI</t>
        </is>
      </c>
    </row>
    <row r="256">
      <c r="A256" s="5" t="inlineStr">
        <is>
          <t>CCAJ-SC39/4/2023</t>
        </is>
      </c>
      <c r="B256" s="6" t="n">
        <v>44930.86750075231</v>
      </c>
      <c r="C256" s="5" t="inlineStr">
        <is>
          <t>1386 EINAR CHOQUETIJLLA - COBRADOR</t>
        </is>
      </c>
      <c r="D256" s="7" t="n"/>
      <c r="E256" s="8" t="n"/>
      <c r="F256" s="9" t="n">
        <v>4173</v>
      </c>
      <c r="I256" s="10" t="inlineStr">
        <is>
          <t>EFECTIVO</t>
        </is>
      </c>
      <c r="J256" s="8" t="inlineStr">
        <is>
          <t>2932 EUGENIO LOPEZ CESPEDES</t>
        </is>
      </c>
    </row>
    <row r="257">
      <c r="A257" s="5" t="inlineStr">
        <is>
          <t>CCAJ-SC39/4/2023</t>
        </is>
      </c>
      <c r="B257" s="6" t="n">
        <v>44930.86750075231</v>
      </c>
      <c r="C257" s="5" t="inlineStr">
        <is>
          <t>1386 EINAR CHOQUETIJLLA - COBRADOR</t>
        </is>
      </c>
      <c r="D257" s="7" t="n"/>
      <c r="E257" s="8" t="n"/>
      <c r="F257" s="9" t="n">
        <v>5312.4</v>
      </c>
      <c r="I257" s="10" t="inlineStr">
        <is>
          <t>EFECTIVO</t>
        </is>
      </c>
      <c r="J257" s="5" t="inlineStr">
        <is>
          <t>2994 CRISTIAN DEIBY PARDO VILLEGAS</t>
        </is>
      </c>
    </row>
    <row r="258">
      <c r="A258" s="5" t="inlineStr">
        <is>
          <t>CCAJ-SC39/4/2023</t>
        </is>
      </c>
      <c r="B258" s="6" t="n">
        <v>44930.86750075231</v>
      </c>
      <c r="C258" s="5" t="inlineStr">
        <is>
          <t>1386 EINAR CHOQUETIJLLA - COBRADOR</t>
        </is>
      </c>
      <c r="D258" s="7" t="n"/>
      <c r="E258" s="8" t="n"/>
      <c r="F258" s="9" t="n">
        <v>27767.7</v>
      </c>
      <c r="I258" s="10" t="inlineStr">
        <is>
          <t>EFECTIVO</t>
        </is>
      </c>
      <c r="J258" s="8" t="inlineStr">
        <is>
          <t>3211 PEDRO CAYALO COCA</t>
        </is>
      </c>
    </row>
    <row r="259">
      <c r="A259" s="5" t="inlineStr">
        <is>
          <t>CCAJ-SC39/4/2023</t>
        </is>
      </c>
      <c r="B259" s="6" t="n">
        <v>44930.86750075231</v>
      </c>
      <c r="C259" s="5" t="inlineStr">
        <is>
          <t>1386 EINAR CHOQUETIJLLA - COBRADOR</t>
        </is>
      </c>
      <c r="D259" s="7" t="n"/>
      <c r="E259" s="8" t="n"/>
      <c r="F259" s="9" t="n">
        <v>4660</v>
      </c>
      <c r="I259" s="10" t="inlineStr">
        <is>
          <t>EFECTIVO</t>
        </is>
      </c>
      <c r="J259" s="8" t="inlineStr">
        <is>
          <t>4309 RODRIGO RAMOS - T02</t>
        </is>
      </c>
    </row>
    <row r="260">
      <c r="A260" s="5" t="inlineStr">
        <is>
          <t>CCAJ-SC39/4/2023</t>
        </is>
      </c>
      <c r="B260" s="6" t="n">
        <v>44930.86750075231</v>
      </c>
      <c r="C260" s="5" t="inlineStr">
        <is>
          <t>1386 EINAR CHOQUETIJLLA - COBRADOR</t>
        </is>
      </c>
      <c r="D260" s="7" t="n"/>
      <c r="E260" s="8" t="n"/>
      <c r="F260" s="9" t="n">
        <v>7919.4</v>
      </c>
      <c r="I260" s="10" t="inlineStr">
        <is>
          <t>EFECTIVO</t>
        </is>
      </c>
      <c r="J260" s="8" t="inlineStr">
        <is>
          <t>4309 RODRIGO RAMOS - T04</t>
        </is>
      </c>
    </row>
    <row r="261">
      <c r="A261" s="5" t="inlineStr">
        <is>
          <t>CCAJ-SC39/4/2023</t>
        </is>
      </c>
      <c r="B261" s="6" t="n">
        <v>44930.86750075231</v>
      </c>
      <c r="C261" s="5" t="inlineStr">
        <is>
          <t>1386 EINAR CHOQUETIJLLA - COBRADOR</t>
        </is>
      </c>
      <c r="D261" s="7" t="n"/>
      <c r="E261" s="8" t="n"/>
      <c r="F261" s="9" t="n">
        <v>3784.8</v>
      </c>
      <c r="I261" s="10" t="inlineStr">
        <is>
          <t>EFECTIVO</t>
        </is>
      </c>
      <c r="J261" s="8" t="inlineStr">
        <is>
          <t>4309 RODRIGO RAMOS - T05</t>
        </is>
      </c>
    </row>
    <row r="262">
      <c r="A262" s="5" t="inlineStr">
        <is>
          <t>CCAJ-SC39/4/2023</t>
        </is>
      </c>
      <c r="B262" s="6" t="n">
        <v>44930.86750075231</v>
      </c>
      <c r="C262" s="5" t="inlineStr">
        <is>
          <t>1386 EINAR CHOQUETIJLLA - COBRADOR</t>
        </is>
      </c>
      <c r="D262" s="7" t="n"/>
      <c r="E262" s="8" t="n"/>
      <c r="F262" s="9" t="n">
        <v>68403</v>
      </c>
      <c r="I262" s="10" t="inlineStr">
        <is>
          <t>EFECTIVO</t>
        </is>
      </c>
      <c r="J262" s="8" t="inlineStr">
        <is>
          <t>4309 RODRIGO RAMOS - T06</t>
        </is>
      </c>
    </row>
    <row r="263">
      <c r="A263" s="5" t="inlineStr">
        <is>
          <t>CCAJ-SC39/4/2023</t>
        </is>
      </c>
      <c r="B263" s="6" t="n">
        <v>44930.86750075231</v>
      </c>
      <c r="C263" s="5" t="inlineStr">
        <is>
          <t>1386 EINAR CHOQUETIJLLA - COBRADOR</t>
        </is>
      </c>
      <c r="D263" s="7" t="n"/>
      <c r="E263" s="8" t="n"/>
      <c r="F263" s="9" t="n">
        <v>6443</v>
      </c>
      <c r="I263" s="10" t="inlineStr">
        <is>
          <t>EFECTIVO</t>
        </is>
      </c>
      <c r="J263" s="8" t="inlineStr">
        <is>
          <t>4309 RODRIGO RAMOS - T07</t>
        </is>
      </c>
    </row>
    <row r="264">
      <c r="A264" s="5" t="inlineStr">
        <is>
          <t>CCAJ-SC39/4/2023</t>
        </is>
      </c>
      <c r="B264" s="6" t="n">
        <v>44930.86750075231</v>
      </c>
      <c r="C264" s="5" t="inlineStr">
        <is>
          <t>1386 EINAR CHOQUETIJLLA - COBRADOR</t>
        </is>
      </c>
      <c r="D264" s="7" t="n"/>
      <c r="E264" s="8" t="n"/>
      <c r="F264" s="9" t="n">
        <v>18726.6</v>
      </c>
      <c r="I264" s="10" t="inlineStr">
        <is>
          <t>EFECTIVO</t>
        </is>
      </c>
      <c r="J264" s="8" t="inlineStr">
        <is>
          <t>4309 RODRIGO RAMOS - T09</t>
        </is>
      </c>
    </row>
    <row r="265">
      <c r="A265" s="5" t="inlineStr">
        <is>
          <t>CCAJ-SC39/4/2023</t>
        </is>
      </c>
      <c r="B265" s="6" t="n">
        <v>44930.86750075231</v>
      </c>
      <c r="C265" s="5" t="inlineStr">
        <is>
          <t>1386 EINAR CHOQUETIJLLA - COBRADOR</t>
        </is>
      </c>
      <c r="D265" s="7" t="n"/>
      <c r="E265" s="8" t="n"/>
      <c r="F265" s="9" t="n">
        <v>6703.5</v>
      </c>
      <c r="I265" s="10" t="inlineStr">
        <is>
          <t>EFECTIVO</t>
        </is>
      </c>
      <c r="J265" s="8" t="inlineStr">
        <is>
          <t>4309 RODRIGO RAMOS - T10</t>
        </is>
      </c>
    </row>
    <row r="266">
      <c r="A266" s="5" t="inlineStr">
        <is>
          <t>CCAJ-SC39/4/2023</t>
        </is>
      </c>
      <c r="B266" s="6" t="n">
        <v>44930.86750075231</v>
      </c>
      <c r="C266" s="5" t="inlineStr">
        <is>
          <t>1386 EINAR CHOQUETIJLLA - COBRADOR</t>
        </is>
      </c>
      <c r="D266" s="7" t="n"/>
      <c r="E266" s="8" t="n"/>
      <c r="F266" s="9" t="n">
        <v>6635.6</v>
      </c>
      <c r="I266" s="10" t="inlineStr">
        <is>
          <t>EFECTIVO</t>
        </is>
      </c>
      <c r="J266" s="8" t="inlineStr">
        <is>
          <t>4309 RODRIGO RAMOS - T11</t>
        </is>
      </c>
    </row>
    <row r="267">
      <c r="A267" s="5" t="inlineStr">
        <is>
          <t>CCAJ-SC39/4/2023</t>
        </is>
      </c>
      <c r="B267" s="6" t="n">
        <v>44930.86750075231</v>
      </c>
      <c r="C267" s="5" t="inlineStr">
        <is>
          <t>1386 EINAR CHOQUETIJLLA - COBRADOR</t>
        </is>
      </c>
      <c r="D267" s="7" t="n"/>
      <c r="E267" s="8" t="n"/>
      <c r="F267" s="9" t="n">
        <v>6899.4</v>
      </c>
      <c r="I267" s="10" t="inlineStr">
        <is>
          <t>EFECTIVO</t>
        </is>
      </c>
      <c r="J267" s="8" t="inlineStr">
        <is>
          <t>4309 RODRIGO RAMOS - T14</t>
        </is>
      </c>
    </row>
    <row r="268">
      <c r="A268" s="5" t="inlineStr">
        <is>
          <t>CCAJ-SC39/4/2023</t>
        </is>
      </c>
      <c r="B268" s="6" t="n">
        <v>44930.86750075231</v>
      </c>
      <c r="C268" s="5" t="inlineStr">
        <is>
          <t>1386 EINAR CHOQUETIJLLA - COBRADOR</t>
        </is>
      </c>
      <c r="D268" s="7" t="n"/>
      <c r="E268" s="8" t="n"/>
      <c r="F268" s="9" t="n">
        <v>8575.200000000001</v>
      </c>
      <c r="I268" s="10" t="inlineStr">
        <is>
          <t>EFECTIVO</t>
        </is>
      </c>
      <c r="J268" s="8" t="inlineStr">
        <is>
          <t>4309 RODRIGO RAMOS - T15</t>
        </is>
      </c>
    </row>
    <row r="269">
      <c r="A269" s="5" t="inlineStr">
        <is>
          <t>CCAJ-SC39/4/2023</t>
        </is>
      </c>
      <c r="B269" s="6" t="n">
        <v>44930.86750075231</v>
      </c>
      <c r="C269" s="5" t="inlineStr">
        <is>
          <t>1386 EINAR CHOQUETIJLLA - COBRADOR</t>
        </is>
      </c>
      <c r="D269" s="7" t="n"/>
      <c r="E269" s="8" t="n"/>
      <c r="F269" s="9" t="n">
        <v>5089</v>
      </c>
      <c r="I269" s="10" t="inlineStr">
        <is>
          <t>EFECTIVO</t>
        </is>
      </c>
      <c r="J269" s="8" t="inlineStr">
        <is>
          <t>4309 RODRIGO RAMOS - T16</t>
        </is>
      </c>
    </row>
    <row r="270">
      <c r="A270" s="5" t="inlineStr">
        <is>
          <t>CCAJ-SC39/4/2023</t>
        </is>
      </c>
      <c r="B270" s="6" t="n">
        <v>44930.86750075231</v>
      </c>
      <c r="C270" s="5" t="inlineStr">
        <is>
          <t>1386 EINAR CHOQUETIJLLA - COBRADOR</t>
        </is>
      </c>
      <c r="D270" s="7" t="n"/>
      <c r="E270" s="8" t="n"/>
      <c r="F270" s="9" t="n">
        <v>13337.7</v>
      </c>
      <c r="I270" s="10" t="inlineStr">
        <is>
          <t>EFECTIVO</t>
        </is>
      </c>
      <c r="J270" s="8" t="inlineStr">
        <is>
          <t>4309 RODRIGO RAMOS - T18</t>
        </is>
      </c>
    </row>
    <row r="271">
      <c r="A271" s="5" t="inlineStr">
        <is>
          <t>CCAJ-SC39/4/2023</t>
        </is>
      </c>
      <c r="B271" s="6" t="n">
        <v>44930.86750075231</v>
      </c>
      <c r="C271" s="5" t="inlineStr">
        <is>
          <t>1386 EINAR CHOQUETIJLLA - COBRADOR</t>
        </is>
      </c>
      <c r="D271" s="7" t="n"/>
      <c r="E271" s="8" t="n"/>
      <c r="F271" s="9" t="n">
        <v>734.7</v>
      </c>
      <c r="I271" s="10" t="inlineStr">
        <is>
          <t>EFECTIVO</t>
        </is>
      </c>
      <c r="J271" s="8" t="inlineStr">
        <is>
          <t>4309 RODRIGO RAMOS - T20</t>
        </is>
      </c>
    </row>
    <row r="272">
      <c r="A272" s="11" t="inlineStr">
        <is>
          <t>SAP</t>
        </is>
      </c>
      <c r="B272" s="3" t="n"/>
      <c r="C272" s="3" t="n"/>
      <c r="D272" s="19">
        <f>255144.61+1392</f>
        <v/>
      </c>
      <c r="E272" s="8" t="n"/>
      <c r="F272" s="17">
        <f>SUM(F207:G271)</f>
        <v/>
      </c>
      <c r="H272" s="9" t="n"/>
      <c r="I272" s="10" t="n"/>
      <c r="J272" s="8" t="n"/>
    </row>
    <row r="273">
      <c r="A273" s="13" t="inlineStr">
        <is>
          <t>FECHA</t>
        </is>
      </c>
      <c r="B273" s="13" t="inlineStr">
        <is>
          <t>CIERRE DE CAJA</t>
        </is>
      </c>
      <c r="C273" s="13" t="inlineStr">
        <is>
          <t>IMPORTE</t>
        </is>
      </c>
      <c r="D273" s="7" t="n"/>
      <c r="E273" s="8" t="n"/>
      <c r="H273" s="9" t="n"/>
      <c r="I273" s="10" t="n"/>
      <c r="J273" s="8" t="n"/>
    </row>
    <row r="274" ht="15.75" customHeight="1">
      <c r="D274" s="14" t="n">
        <v>112521355</v>
      </c>
    </row>
    <row r="275" ht="15.75" customHeight="1">
      <c r="D275" s="14" t="n">
        <v>112521511</v>
      </c>
    </row>
    <row r="277">
      <c r="A277" s="1" t="inlineStr">
        <is>
          <t>Cierre Caja</t>
        </is>
      </c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3" t="inlineStr">
        <is>
          <t>Del 05/01/2022</t>
        </is>
      </c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98" t="inlineStr">
        <is>
          <t>Cierre Caja</t>
        </is>
      </c>
      <c r="B279" s="98" t="inlineStr">
        <is>
          <t>Fecha</t>
        </is>
      </c>
      <c r="C279" s="98" t="inlineStr">
        <is>
          <t>Cajero</t>
        </is>
      </c>
      <c r="D279" s="98" t="inlineStr">
        <is>
          <t>Nro Voucher</t>
        </is>
      </c>
      <c r="E279" s="98" t="inlineStr">
        <is>
          <t>Nro Cuenta</t>
        </is>
      </c>
      <c r="F279" s="98" t="inlineStr">
        <is>
          <t>Tipo Ingreso</t>
        </is>
      </c>
      <c r="G279" s="99" t="n"/>
      <c r="H279" s="100" t="n"/>
      <c r="I279" s="98" t="inlineStr">
        <is>
          <t>TIPO DE INGRESO</t>
        </is>
      </c>
      <c r="J279" s="98" t="inlineStr">
        <is>
          <t>Cobrador</t>
        </is>
      </c>
    </row>
    <row r="280">
      <c r="A280" s="101" t="n"/>
      <c r="B280" s="101" t="n"/>
      <c r="C280" s="101" t="n"/>
      <c r="D280" s="101" t="n"/>
      <c r="E280" s="101" t="n"/>
      <c r="F280" s="4" t="inlineStr">
        <is>
          <t>EFECTIVO</t>
        </is>
      </c>
      <c r="G280" s="4" t="inlineStr">
        <is>
          <t>CHEQUE</t>
        </is>
      </c>
      <c r="H280" s="4" t="inlineStr">
        <is>
          <t>TRANSFERENCIA</t>
        </is>
      </c>
      <c r="I280" s="101" t="n"/>
      <c r="J280" s="101" t="n"/>
    </row>
    <row r="281">
      <c r="A281" s="5" t="inlineStr">
        <is>
          <t>CCAJ-SC39/5/2023</t>
        </is>
      </c>
      <c r="B281" s="6" t="n">
        <v>44931.35989013889</v>
      </c>
      <c r="C281" s="5" t="inlineStr">
        <is>
          <t>1386 EINAR CHOQUETIJLLA - COBRADOR</t>
        </is>
      </c>
      <c r="D281" s="10" t="n"/>
      <c r="E281" s="8" t="n"/>
      <c r="G281" s="9" t="n">
        <v>1776</v>
      </c>
      <c r="I281" s="10" t="inlineStr">
        <is>
          <t>CHEQUE</t>
        </is>
      </c>
      <c r="J281" s="8" t="inlineStr">
        <is>
          <t>4309 RODRIGO RAMOS - T03</t>
        </is>
      </c>
    </row>
    <row r="282">
      <c r="A282" s="5" t="inlineStr">
        <is>
          <t>CCAJ-SC39/5/2023</t>
        </is>
      </c>
      <c r="B282" s="6" t="n">
        <v>44931.35989013889</v>
      </c>
      <c r="C282" s="5" t="inlineStr">
        <is>
          <t>1386 EINAR CHOQUETIJLLA - COBRADOR</t>
        </is>
      </c>
      <c r="D282" s="10" t="n"/>
      <c r="E282" s="8" t="n"/>
      <c r="F282" s="9" t="n">
        <v>5824.5</v>
      </c>
      <c r="I282" s="10" t="inlineStr">
        <is>
          <t>EFECTIVO</t>
        </is>
      </c>
      <c r="J282" s="8" t="inlineStr">
        <is>
          <t>4309 RODRIGO RAMOS - T03</t>
        </is>
      </c>
    </row>
    <row r="283">
      <c r="A283" s="5" t="inlineStr">
        <is>
          <t>CCAJ-SC39/5/2023</t>
        </is>
      </c>
      <c r="B283" s="6" t="n">
        <v>44931.35989013889</v>
      </c>
      <c r="C283" s="5" t="inlineStr">
        <is>
          <t>1386 EINAR CHOQUETIJLLA - COBRADOR</t>
        </is>
      </c>
      <c r="D283" s="10" t="n"/>
      <c r="E283" s="8" t="n"/>
      <c r="F283" s="9" t="n">
        <v>16731.3</v>
      </c>
      <c r="I283" s="10" t="inlineStr">
        <is>
          <t>EFECTIVO</t>
        </is>
      </c>
      <c r="J283" s="8" t="inlineStr">
        <is>
          <t>4309 RODRIGO RAMOS - T24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F284" s="37">
        <f>SUM(F281:G283)</f>
        <v/>
      </c>
      <c r="H284" s="9" t="n"/>
      <c r="I284" s="10" t="n"/>
      <c r="J284" s="5" t="n"/>
    </row>
    <row r="285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7" t="n"/>
      <c r="E285" s="8" t="n"/>
      <c r="H285" s="9" t="n"/>
      <c r="I285" s="10" t="n"/>
      <c r="J285" s="5" t="n"/>
    </row>
    <row r="286" ht="15.75" customHeight="1">
      <c r="A286" s="5" t="n"/>
      <c r="B286" s="6" t="n"/>
      <c r="C286" s="5" t="n"/>
      <c r="D286" s="14" t="n">
        <v>112521356</v>
      </c>
      <c r="E286" s="8" t="n"/>
      <c r="H286" s="9" t="n"/>
      <c r="I286" s="10" t="n"/>
      <c r="J286" s="5" t="n"/>
    </row>
    <row r="287">
      <c r="A287" s="5" t="n"/>
      <c r="B287" s="6" t="n"/>
      <c r="C287" s="5" t="n"/>
      <c r="D287" s="7" t="n"/>
      <c r="E287" s="8" t="n"/>
      <c r="H287" s="9" t="n"/>
      <c r="I287" s="10" t="n"/>
      <c r="J287" s="5" t="n"/>
    </row>
    <row r="288">
      <c r="A288" s="5" t="inlineStr">
        <is>
          <t>CCAJ-SC39/6/2023</t>
        </is>
      </c>
      <c r="B288" s="6" t="n">
        <v>44931.60757733796</v>
      </c>
      <c r="C288" s="5" t="inlineStr">
        <is>
          <t>1386 EINAR CHOQUETIJLLA - COBRADOR</t>
        </is>
      </c>
      <c r="D288" s="7" t="n"/>
      <c r="E288" s="8" t="n"/>
      <c r="G288" s="9" t="n">
        <v>684.98</v>
      </c>
      <c r="I288" s="10" t="inlineStr">
        <is>
          <t>CHEQUE</t>
        </is>
      </c>
      <c r="J288" s="8" t="inlineStr">
        <is>
          <t>4309 RODRIGO RAMOS - T18</t>
        </is>
      </c>
    </row>
    <row r="289">
      <c r="A289" s="5" t="inlineStr">
        <is>
          <t>CCAJ-SC39/6/2023</t>
        </is>
      </c>
      <c r="B289" s="6" t="n">
        <v>44931.60757733796</v>
      </c>
      <c r="C289" s="5" t="inlineStr">
        <is>
          <t>1386 EINAR CHOQUETIJLLA - COBRADOR</t>
        </is>
      </c>
      <c r="D289" s="7" t="n">
        <v>343166</v>
      </c>
      <c r="E289" s="5" t="inlineStr">
        <is>
          <t>BANCO DE CREDITO-7015054675359</t>
        </is>
      </c>
      <c r="H289" s="9" t="n">
        <v>1000</v>
      </c>
      <c r="I289" s="5" t="inlineStr">
        <is>
          <t>DEPÓSITO BANCARIO</t>
        </is>
      </c>
      <c r="J289" s="8" t="inlineStr">
        <is>
          <t>1972 FLAVIA GALEAN MALLON</t>
        </is>
      </c>
    </row>
    <row r="290">
      <c r="A290" s="5" t="inlineStr">
        <is>
          <t>CCAJ-SC39/6/2023</t>
        </is>
      </c>
      <c r="B290" s="6" t="n">
        <v>44931.60757733796</v>
      </c>
      <c r="C290" s="5" t="inlineStr">
        <is>
          <t>1386 EINAR CHOQUETIJLLA - COBRADOR</t>
        </is>
      </c>
      <c r="D290" s="7" t="n">
        <v>303705</v>
      </c>
      <c r="E290" s="5" t="inlineStr">
        <is>
          <t>BANCO DE CREDITO-7015054675359</t>
        </is>
      </c>
      <c r="H290" s="9" t="n">
        <v>710.1</v>
      </c>
      <c r="I290" s="5" t="inlineStr">
        <is>
          <t>DEPÓSITO BANCARIO</t>
        </is>
      </c>
      <c r="J290" s="5" t="inlineStr">
        <is>
          <t>1271 SANDRA SALAZAR ESCOBAR</t>
        </is>
      </c>
    </row>
    <row r="291">
      <c r="A291" s="5" t="inlineStr">
        <is>
          <t>CCAJ-SC39/6/2023</t>
        </is>
      </c>
      <c r="B291" s="6" t="n">
        <v>44931.60757733796</v>
      </c>
      <c r="C291" s="5" t="inlineStr">
        <is>
          <t>1386 EINAR CHOQUETIJLLA - COBRADOR</t>
        </is>
      </c>
      <c r="D291" s="15" t="n">
        <v>45123211237</v>
      </c>
      <c r="E291" s="5" t="inlineStr">
        <is>
          <t>BANCO INDUSTRIAL-100070049</t>
        </is>
      </c>
      <c r="H291" s="9" t="n">
        <v>15364</v>
      </c>
      <c r="I291" s="5" t="inlineStr">
        <is>
          <t>DEPÓSITO BANCARIO</t>
        </is>
      </c>
      <c r="J291" s="5" t="inlineStr">
        <is>
          <t>1271 SANDRA SALAZAR ESCOBAR</t>
        </is>
      </c>
    </row>
    <row r="292">
      <c r="A292" s="5" t="inlineStr">
        <is>
          <t>CCAJ-SC39/6/2023</t>
        </is>
      </c>
      <c r="B292" s="6" t="n">
        <v>44931.60757733796</v>
      </c>
      <c r="C292" s="5" t="inlineStr">
        <is>
          <t>1386 EINAR CHOQUETIJLLA - COBRADOR</t>
        </is>
      </c>
      <c r="D292" s="15" t="n">
        <v>45133082082</v>
      </c>
      <c r="E292" s="5" t="inlineStr">
        <is>
          <t>BANCO INDUSTRIAL-100070049</t>
        </is>
      </c>
      <c r="H292" s="9" t="n">
        <v>1219.8</v>
      </c>
      <c r="I292" s="5" t="inlineStr">
        <is>
          <t>DEPÓSITO BANCARIO</t>
        </is>
      </c>
      <c r="J292" s="5" t="inlineStr">
        <is>
          <t>1271 SANDRA SALAZAR ESCOBAR</t>
        </is>
      </c>
    </row>
    <row r="293">
      <c r="A293" s="5" t="inlineStr">
        <is>
          <t>CCAJ-SC39/6/2023</t>
        </is>
      </c>
      <c r="B293" s="6" t="n">
        <v>44931.60757733796</v>
      </c>
      <c r="C293" s="5" t="inlineStr">
        <is>
          <t xml:space="preserve">1386 EINAR CHOQUETIJLLA - </t>
        </is>
      </c>
      <c r="D293" s="15" t="n">
        <v>45113229918</v>
      </c>
      <c r="E293" s="5" t="inlineStr">
        <is>
          <t>BANCO INDUSTRIAL-100070049</t>
        </is>
      </c>
      <c r="H293" s="9" t="n">
        <v>201.39</v>
      </c>
      <c r="I293" s="5" t="inlineStr">
        <is>
          <t>DEPÓSITO BANCARIO</t>
        </is>
      </c>
      <c r="J293" s="5" t="inlineStr">
        <is>
          <t>1271 SANDRA SALAZAR ESCOBAR</t>
        </is>
      </c>
    </row>
    <row r="294">
      <c r="A294" s="5" t="inlineStr">
        <is>
          <t>CCAJ-SC39/6/2023</t>
        </is>
      </c>
      <c r="B294" s="6" t="n">
        <v>44931.60757733796</v>
      </c>
      <c r="C294" s="5" t="inlineStr">
        <is>
          <t>1386 EINAR CHOQUETIJLLA - COBRADOR</t>
        </is>
      </c>
      <c r="D294" s="15" t="n">
        <v>45113229329</v>
      </c>
      <c r="E294" s="5" t="inlineStr">
        <is>
          <t>BANCO INDUSTRIAL-100070049</t>
        </is>
      </c>
      <c r="H294" s="9" t="n">
        <v>7548</v>
      </c>
      <c r="I294" s="5" t="inlineStr">
        <is>
          <t>DEPÓSITO BANCARIO</t>
        </is>
      </c>
      <c r="J294" s="5" t="inlineStr">
        <is>
          <t>1271 SANDRA SALAZAR ESCOBAR</t>
        </is>
      </c>
    </row>
    <row r="295">
      <c r="A295" s="5" t="inlineStr">
        <is>
          <t>CCAJ-SC39/6/2023</t>
        </is>
      </c>
      <c r="B295" s="6" t="n">
        <v>44931.60757733796</v>
      </c>
      <c r="C295" s="5" t="inlineStr">
        <is>
          <t>1386 EINAR CHOQUETIJLLA - COBRADOR</t>
        </is>
      </c>
      <c r="D295" s="15" t="n">
        <v>297502002130037</v>
      </c>
      <c r="E295" s="5" t="inlineStr">
        <is>
          <t>PAGO EXPRESS M/N-101020101</t>
        </is>
      </c>
      <c r="H295" s="9" t="n">
        <v>2358.8</v>
      </c>
      <c r="I295" s="5" t="inlineStr">
        <is>
          <t>DEPÓSITO BANCARIO</t>
        </is>
      </c>
      <c r="J295" s="5" t="inlineStr">
        <is>
          <t>3046 CLAUDIA ELEN CASTRO DELGADILLO</t>
        </is>
      </c>
    </row>
    <row r="296">
      <c r="A296" s="5" t="inlineStr">
        <is>
          <t>CCAJ-SC39/6/2023</t>
        </is>
      </c>
      <c r="B296" s="6" t="n">
        <v>44931.60757733796</v>
      </c>
      <c r="C296" s="5" t="inlineStr">
        <is>
          <t>1386 EINAR CHOQUETIJLLA - COBRADOR</t>
        </is>
      </c>
      <c r="D296" s="15" t="n">
        <v>295401006650033</v>
      </c>
      <c r="E296" s="5" t="inlineStr">
        <is>
          <t>PAGO EXPRESS M/E-101020203</t>
        </is>
      </c>
      <c r="H296" s="9" t="n">
        <v>9048</v>
      </c>
      <c r="I296" s="5" t="inlineStr">
        <is>
          <t>DEPÓSITO BANCARIO</t>
        </is>
      </c>
      <c r="J296" s="8" t="inlineStr">
        <is>
          <t>1972 FLAVIA GALEAN MALLON</t>
        </is>
      </c>
    </row>
    <row r="297">
      <c r="A297" s="5" t="inlineStr">
        <is>
          <t>CCAJ-SC39/6/2023</t>
        </is>
      </c>
      <c r="B297" s="6" t="n">
        <v>44931.60757733796</v>
      </c>
      <c r="C297" s="5" t="inlineStr">
        <is>
          <t>1386 EINAR CHOQUETIJLLA - COBRADOR</t>
        </is>
      </c>
      <c r="D297" s="15" t="n">
        <v>295401006650033</v>
      </c>
      <c r="E297" s="5" t="inlineStr">
        <is>
          <t>PAGO EXPRESS M/N-101020101</t>
        </is>
      </c>
      <c r="H297" s="9" t="n">
        <v>48517.88</v>
      </c>
      <c r="I297" s="5" t="inlineStr">
        <is>
          <t>DEPÓSITO BANCARIO</t>
        </is>
      </c>
      <c r="J297" s="8" t="inlineStr">
        <is>
          <t>1972 FLAVIA GALEAN MALLON</t>
        </is>
      </c>
    </row>
    <row r="298">
      <c r="A298" s="5" t="inlineStr">
        <is>
          <t>CCAJ-SC39/6/2023</t>
        </is>
      </c>
      <c r="B298" s="6" t="n">
        <v>44931.60757733796</v>
      </c>
      <c r="C298" s="5" t="inlineStr">
        <is>
          <t>1386 EINAR CHOQUETIJLLA - COBRADOR</t>
        </is>
      </c>
      <c r="D298" s="7" t="n"/>
      <c r="E298" s="8" t="n"/>
      <c r="F298" s="9" t="n">
        <v>5181.5</v>
      </c>
      <c r="I298" s="10" t="inlineStr">
        <is>
          <t>EFECTIVO</t>
        </is>
      </c>
      <c r="J298" s="8" t="inlineStr">
        <is>
          <t>2551 EDMUNDO CAYANI M.</t>
        </is>
      </c>
    </row>
    <row r="299">
      <c r="A299" s="5" t="inlineStr">
        <is>
          <t>CCAJ-SC39/6/2023</t>
        </is>
      </c>
      <c r="B299" s="6" t="n">
        <v>44931.60757733796</v>
      </c>
      <c r="C299" s="5" t="inlineStr">
        <is>
          <t>1386 EINAR CHOQUETIJLLA - COBRADOR</t>
        </is>
      </c>
      <c r="D299" s="7" t="n"/>
      <c r="E299" s="8" t="n"/>
      <c r="F299" s="9" t="n">
        <v>15853.2</v>
      </c>
      <c r="I299" s="10" t="inlineStr">
        <is>
          <t>EFECTIVO</t>
        </is>
      </c>
      <c r="J299" s="5" t="inlineStr">
        <is>
          <t>2552 ALVARO JAVIER LOAYZA CACERES</t>
        </is>
      </c>
    </row>
    <row r="300">
      <c r="A300" s="5" t="inlineStr">
        <is>
          <t>CCAJ-SC39/6/2023</t>
        </is>
      </c>
      <c r="B300" s="6" t="n">
        <v>44931.60757733796</v>
      </c>
      <c r="C300" s="5" t="inlineStr">
        <is>
          <t>1386 EINAR CHOQUETIJLLA - COBRADOR</t>
        </is>
      </c>
      <c r="D300" s="7" t="n"/>
      <c r="E300" s="8" t="n"/>
      <c r="F300" s="9" t="n">
        <v>4429.4</v>
      </c>
      <c r="I300" s="10" t="inlineStr">
        <is>
          <t>EFECTIVO</t>
        </is>
      </c>
      <c r="J300" s="8" t="inlineStr">
        <is>
          <t>2932 EUGENIO LOPEZ CESPEDES</t>
        </is>
      </c>
    </row>
    <row r="301">
      <c r="A301" s="5" t="inlineStr">
        <is>
          <t>CCAJ-SC39/6/2023</t>
        </is>
      </c>
      <c r="B301" s="6" t="n">
        <v>44931.60757733796</v>
      </c>
      <c r="C301" s="5" t="inlineStr">
        <is>
          <t>1386 EINAR CHOQUETIJLLA - COBRADOR</t>
        </is>
      </c>
      <c r="D301" s="7" t="n"/>
      <c r="E301" s="8" t="n"/>
      <c r="F301" s="9" t="n">
        <v>5130</v>
      </c>
      <c r="I301" s="10" t="inlineStr">
        <is>
          <t>EFECTIVO</t>
        </is>
      </c>
      <c r="J301" s="5" t="inlineStr">
        <is>
          <t>2994 CRISTIAN DEIBY PARDO VILLEGAS</t>
        </is>
      </c>
    </row>
    <row r="302">
      <c r="A302" s="5" t="inlineStr">
        <is>
          <t>CCAJ-SC39/6/2023</t>
        </is>
      </c>
      <c r="B302" s="6" t="n">
        <v>44931.60757733796</v>
      </c>
      <c r="C302" s="5" t="inlineStr">
        <is>
          <t>1386 EINAR CHOQUETIJLLA - COBRADOR</t>
        </is>
      </c>
      <c r="D302" s="7" t="n"/>
      <c r="E302" s="8" t="n"/>
      <c r="F302" s="9" t="n">
        <v>4754</v>
      </c>
      <c r="I302" s="10" t="inlineStr">
        <is>
          <t>EFECTIVO</t>
        </is>
      </c>
      <c r="J302" s="8" t="inlineStr">
        <is>
          <t>4309 RODRIGO RAMOS - T04</t>
        </is>
      </c>
    </row>
    <row r="303">
      <c r="A303" s="5" t="inlineStr">
        <is>
          <t>CCAJ-SC39/6/2023</t>
        </is>
      </c>
      <c r="B303" s="6" t="n">
        <v>44931.60757733796</v>
      </c>
      <c r="C303" s="5" t="inlineStr">
        <is>
          <t>1386 EINAR CHOQUETIJLLA - COBRADOR</t>
        </is>
      </c>
      <c r="D303" s="7" t="n"/>
      <c r="E303" s="8" t="n"/>
      <c r="F303" s="9" t="n">
        <v>631.3</v>
      </c>
      <c r="I303" s="10" t="inlineStr">
        <is>
          <t>EFECTIVO</t>
        </is>
      </c>
      <c r="J303" s="8" t="inlineStr">
        <is>
          <t>4309 RODRIGO RAMOS - T05</t>
        </is>
      </c>
    </row>
    <row r="304">
      <c r="A304" s="5" t="inlineStr">
        <is>
          <t>CCAJ-SC39/6/2023</t>
        </is>
      </c>
      <c r="B304" s="6" t="n">
        <v>44931.60757733796</v>
      </c>
      <c r="C304" s="5" t="inlineStr">
        <is>
          <t>1386 EINAR CHOQUETIJLLA - COBRADOR</t>
        </is>
      </c>
      <c r="D304" s="7" t="n"/>
      <c r="E304" s="8" t="n"/>
      <c r="F304" s="9" t="n">
        <v>7473.2</v>
      </c>
      <c r="I304" s="10" t="inlineStr">
        <is>
          <t>EFECTIVO</t>
        </is>
      </c>
      <c r="J304" s="8" t="inlineStr">
        <is>
          <t>4309 RODRIGO RAMOS - T06</t>
        </is>
      </c>
    </row>
    <row r="305">
      <c r="A305" s="5" t="inlineStr">
        <is>
          <t>CCAJ-SC39/6/2023</t>
        </is>
      </c>
      <c r="B305" s="6" t="n">
        <v>44931.60757733796</v>
      </c>
      <c r="C305" s="5" t="inlineStr">
        <is>
          <t>1386 EINAR CHOQUETIJLLA - COBRADOR</t>
        </is>
      </c>
      <c r="D305" s="7" t="n"/>
      <c r="E305" s="8" t="n"/>
      <c r="F305" s="9" t="n">
        <v>6334.2</v>
      </c>
      <c r="I305" s="10" t="inlineStr">
        <is>
          <t>EFECTIVO</t>
        </is>
      </c>
      <c r="J305" s="8" t="inlineStr">
        <is>
          <t>4309 RODRIGO RAMOS - T07</t>
        </is>
      </c>
    </row>
    <row r="306">
      <c r="A306" s="5" t="inlineStr">
        <is>
          <t>CCAJ-SC39/6/2023</t>
        </is>
      </c>
      <c r="B306" s="6" t="n">
        <v>44931.60757733796</v>
      </c>
      <c r="C306" s="5" t="inlineStr">
        <is>
          <t>1386 EINAR CHOQUETIJLLA - COBRADOR</t>
        </is>
      </c>
      <c r="D306" s="7" t="n"/>
      <c r="E306" s="8" t="n"/>
      <c r="F306" s="9" t="n">
        <v>8750.200000000001</v>
      </c>
      <c r="I306" s="10" t="inlineStr">
        <is>
          <t>EFECTIVO</t>
        </is>
      </c>
      <c r="J306" s="8" t="inlineStr">
        <is>
          <t>4309 RODRIGO RAMOS - T10</t>
        </is>
      </c>
    </row>
    <row r="307">
      <c r="A307" s="5" t="inlineStr">
        <is>
          <t>CCAJ-SC39/6/2023</t>
        </is>
      </c>
      <c r="B307" s="6" t="n">
        <v>44931.60757733796</v>
      </c>
      <c r="C307" s="5" t="inlineStr">
        <is>
          <t>1386 EINAR CHOQUETIJLLA - COBRADOR</t>
        </is>
      </c>
      <c r="D307" s="7" t="n"/>
      <c r="E307" s="8" t="n"/>
      <c r="F307" s="9" t="n">
        <v>7380.9</v>
      </c>
      <c r="I307" s="10" t="inlineStr">
        <is>
          <t>EFECTIVO</t>
        </is>
      </c>
      <c r="J307" s="8" t="inlineStr">
        <is>
          <t>4309 RODRIGO RAMOS - T18</t>
        </is>
      </c>
    </row>
    <row r="308">
      <c r="A308" s="5" t="inlineStr">
        <is>
          <t>CCAJ-SC39/6/2023</t>
        </is>
      </c>
      <c r="B308" s="6" t="n">
        <v>44931.60757733796</v>
      </c>
      <c r="C308" s="5" t="inlineStr">
        <is>
          <t>1386 EINAR CHOQUETIJLLA - COBRADOR</t>
        </is>
      </c>
      <c r="D308" s="7" t="n"/>
      <c r="E308" s="8" t="n"/>
      <c r="F308" s="9" t="n">
        <v>532.5</v>
      </c>
      <c r="I308" s="10" t="inlineStr">
        <is>
          <t>EFECTIVO</t>
        </is>
      </c>
      <c r="J308" s="8" t="inlineStr">
        <is>
          <t>4309 RODRIGO RAMOS - T20</t>
        </is>
      </c>
    </row>
    <row r="309">
      <c r="A309" s="11" t="inlineStr">
        <is>
          <t>SAP</t>
        </is>
      </c>
      <c r="B309" s="3" t="n"/>
      <c r="C309" s="3" t="n"/>
      <c r="D309" s="7" t="n"/>
      <c r="E309" s="8" t="n"/>
      <c r="F309" s="37">
        <f>SUM(F288:G308)</f>
        <v/>
      </c>
      <c r="H309" s="9" t="n"/>
      <c r="I309" s="10" t="n"/>
      <c r="J309" s="5" t="n"/>
    </row>
    <row r="310">
      <c r="A310" s="13" t="inlineStr">
        <is>
          <t>FECHA</t>
        </is>
      </c>
      <c r="B310" s="13" t="inlineStr">
        <is>
          <t>CIERRE DE CAJA</t>
        </is>
      </c>
      <c r="C310" s="13" t="inlineStr">
        <is>
          <t>IMPORTE</t>
        </is>
      </c>
      <c r="D310" s="7" t="n"/>
      <c r="E310" s="8" t="n"/>
      <c r="H310" s="9" t="n"/>
      <c r="I310" s="10" t="n"/>
      <c r="J310" s="5" t="n"/>
    </row>
    <row r="311" ht="15.75" customHeight="1">
      <c r="A311" s="5" t="n"/>
      <c r="B311" s="6" t="n"/>
      <c r="C311" s="5" t="n"/>
      <c r="D311" s="14" t="n">
        <v>112521357</v>
      </c>
      <c r="E311" s="8" t="n"/>
      <c r="H311" s="9" t="n"/>
      <c r="I311" s="10" t="n"/>
      <c r="J311" s="5" t="n"/>
    </row>
    <row r="312">
      <c r="A312" s="5" t="n"/>
      <c r="B312" s="6" t="n"/>
      <c r="C312" s="5" t="n"/>
      <c r="D312" s="7" t="n"/>
      <c r="E312" s="8" t="n"/>
      <c r="H312" s="9" t="n"/>
      <c r="I312" s="10" t="n"/>
      <c r="J312" s="5" t="n"/>
    </row>
    <row r="313">
      <c r="A313" s="5" t="inlineStr">
        <is>
          <t>CCAJ-SC39/7/2023</t>
        </is>
      </c>
      <c r="B313" s="6" t="n">
        <v>44931.60895716435</v>
      </c>
      <c r="C313" s="5" t="inlineStr">
        <is>
          <t>1386 EINAR CHOQUETIJLLA - COBRADOR</t>
        </is>
      </c>
      <c r="D313" s="7" t="n"/>
      <c r="E313" s="8" t="n"/>
      <c r="F313" s="9" t="n">
        <v>6130.4</v>
      </c>
      <c r="I313" s="10" t="inlineStr">
        <is>
          <t>EFECTIVO</t>
        </is>
      </c>
      <c r="J313" s="5" t="inlineStr">
        <is>
          <t>2917 MILAN HUANCOLLO JUCUMARI</t>
        </is>
      </c>
    </row>
    <row r="314">
      <c r="A314" s="5" t="inlineStr">
        <is>
          <t>CCAJ-SC39/7/2023</t>
        </is>
      </c>
      <c r="B314" s="6" t="n">
        <v>44931.60895716435</v>
      </c>
      <c r="C314" s="5" t="inlineStr">
        <is>
          <t>1386 EINAR CHOQUETIJLLA - COBRADOR</t>
        </is>
      </c>
      <c r="D314" s="7" t="n"/>
      <c r="E314" s="8" t="n"/>
      <c r="F314" s="9" t="n">
        <v>28338.9</v>
      </c>
      <c r="I314" s="10" t="inlineStr">
        <is>
          <t>EFECTIVO</t>
        </is>
      </c>
      <c r="J314" s="8" t="inlineStr">
        <is>
          <t>3211 PEDRO CAYALO COCA</t>
        </is>
      </c>
    </row>
    <row r="315">
      <c r="A315" s="5" t="inlineStr">
        <is>
          <t>CCAJ-SC39/7/2023</t>
        </is>
      </c>
      <c r="B315" s="6" t="n">
        <v>44931.60895716435</v>
      </c>
      <c r="C315" s="5" t="inlineStr">
        <is>
          <t>1386 EINAR CHOQUETIJLLA - COBRADOR</t>
        </is>
      </c>
      <c r="D315" s="7" t="n"/>
      <c r="E315" s="8" t="n"/>
      <c r="F315" s="9" t="n">
        <v>6281.2</v>
      </c>
      <c r="I315" s="10" t="inlineStr">
        <is>
          <t>EFECTIVO</t>
        </is>
      </c>
      <c r="J315" s="8" t="inlineStr">
        <is>
          <t>4309 RODRIGO RAMOS - T11</t>
        </is>
      </c>
    </row>
    <row r="316">
      <c r="A316" s="11" t="inlineStr">
        <is>
          <t>SAP</t>
        </is>
      </c>
      <c r="B316" s="3" t="n"/>
      <c r="C316" s="3" t="n"/>
      <c r="D316" s="7" t="n"/>
      <c r="E316" s="8" t="n"/>
      <c r="F316" s="37">
        <f>SUM(F313:G315)</f>
        <v/>
      </c>
      <c r="H316" s="9" t="n"/>
      <c r="I316" s="10" t="n"/>
      <c r="J316" s="5" t="n"/>
    </row>
    <row r="317">
      <c r="A317" s="13" t="inlineStr">
        <is>
          <t>FECHA</t>
        </is>
      </c>
      <c r="B317" s="13" t="inlineStr">
        <is>
          <t>CIERRE DE CAJA</t>
        </is>
      </c>
      <c r="C317" s="13" t="inlineStr">
        <is>
          <t>IMPORTE</t>
        </is>
      </c>
      <c r="D317" s="7" t="n"/>
      <c r="E317" s="8" t="n"/>
      <c r="H317" s="9" t="n"/>
      <c r="I317" s="10" t="n"/>
      <c r="J317" s="5" t="n"/>
    </row>
    <row r="318" ht="15.75" customHeight="1">
      <c r="A318" s="5" t="n"/>
      <c r="B318" s="6" t="n"/>
      <c r="C318" s="5" t="n"/>
      <c r="D318" s="14" t="n">
        <v>112521359</v>
      </c>
      <c r="E318" s="8" t="n"/>
      <c r="H318" s="9" t="n"/>
      <c r="I318" s="10" t="n"/>
      <c r="J318" s="5" t="n"/>
    </row>
    <row r="319">
      <c r="A319" s="5" t="n"/>
      <c r="B319" s="6" t="n"/>
      <c r="C319" s="5" t="n"/>
      <c r="D319" s="7" t="n"/>
      <c r="E319" s="8" t="n"/>
      <c r="H319" s="9" t="n"/>
      <c r="I319" s="10" t="n"/>
      <c r="J319" s="5" t="n"/>
    </row>
    <row r="320">
      <c r="A320" s="5" t="inlineStr">
        <is>
          <t>CCAJ-SC39/8/2023</t>
        </is>
      </c>
      <c r="B320" s="6" t="n">
        <v>44931.85598502315</v>
      </c>
      <c r="C320" s="5" t="inlineStr">
        <is>
          <t>1386 EINAR CHOQUETIJLLA - COBRADOR</t>
        </is>
      </c>
      <c r="D320" s="7" t="n"/>
      <c r="E320" s="8" t="n"/>
      <c r="G320" s="9" t="n">
        <v>30480.29</v>
      </c>
      <c r="I320" s="10" t="inlineStr">
        <is>
          <t>CHEQUE</t>
        </is>
      </c>
      <c r="J320" s="8" t="inlineStr">
        <is>
          <t>1973 BASILIA CRUZ AJARACHI</t>
        </is>
      </c>
    </row>
    <row r="321">
      <c r="A321" s="5" t="inlineStr">
        <is>
          <t>CCAJ-SC39/8/2023</t>
        </is>
      </c>
      <c r="B321" s="6" t="n">
        <v>44931.85598502315</v>
      </c>
      <c r="C321" s="5" t="inlineStr">
        <is>
          <t>1386 EINAR CHOQUETIJLLA - COBRADOR</t>
        </is>
      </c>
      <c r="D321" s="7" t="n">
        <v>316187</v>
      </c>
      <c r="E321" s="5" t="inlineStr">
        <is>
          <t>BANCO DE CREDITO-7015054675359</t>
        </is>
      </c>
      <c r="H321" s="9" t="n">
        <v>1340.3</v>
      </c>
      <c r="I321" s="5" t="inlineStr">
        <is>
          <t>DEPÓSITO BANCARIO</t>
        </is>
      </c>
      <c r="J321" s="5" t="inlineStr">
        <is>
          <t>4863 MOISES MENACHO MONTAÑO</t>
        </is>
      </c>
    </row>
    <row r="322">
      <c r="A322" s="5" t="inlineStr">
        <is>
          <t>CCAJ-SC39/8/2023</t>
        </is>
      </c>
      <c r="B322" s="6" t="n">
        <v>44931.85598502315</v>
      </c>
      <c r="C322" s="5" t="inlineStr">
        <is>
          <t>1386 EINAR CHOQUETIJLLA - COBRADOR</t>
        </is>
      </c>
      <c r="D322" s="15" t="n">
        <v>45123210464</v>
      </c>
      <c r="E322" s="5" t="inlineStr">
        <is>
          <t>BANCO INDUSTRIAL-100070049</t>
        </is>
      </c>
      <c r="H322" s="9" t="n">
        <v>14134.35</v>
      </c>
      <c r="I322" s="5" t="inlineStr">
        <is>
          <t>DEPÓSITO BANCARIO</t>
        </is>
      </c>
      <c r="J322" s="5" t="inlineStr">
        <is>
          <t>4307 PEDRO GALARZA TERCEROS</t>
        </is>
      </c>
    </row>
    <row r="323">
      <c r="A323" s="5" t="inlineStr">
        <is>
          <t>CCAJ-SC39/8/2023</t>
        </is>
      </c>
      <c r="B323" s="6" t="n">
        <v>44931.85598502315</v>
      </c>
      <c r="C323" s="5" t="inlineStr">
        <is>
          <t>1386 EINAR CHOQUETIJLLA - COBRADOR</t>
        </is>
      </c>
      <c r="D323" s="15" t="n">
        <v>45113228334</v>
      </c>
      <c r="E323" s="5" t="inlineStr">
        <is>
          <t>BANCO INDUSTRIAL-100070049</t>
        </is>
      </c>
      <c r="H323" s="9" t="n">
        <v>2400</v>
      </c>
      <c r="I323" s="5" t="inlineStr">
        <is>
          <t>DEPÓSITO BANCARIO</t>
        </is>
      </c>
      <c r="J323" s="5" t="inlineStr">
        <is>
          <t>4307 PEDRO GALARZA TERCEROS</t>
        </is>
      </c>
    </row>
    <row r="324">
      <c r="A324" s="5" t="inlineStr">
        <is>
          <t>CCAJ-SC39/8/2023</t>
        </is>
      </c>
      <c r="B324" s="6" t="n">
        <v>44931.85598502315</v>
      </c>
      <c r="C324" s="5" t="inlineStr">
        <is>
          <t>1386 EINAR CHOQUETIJLLA - COBRADOR</t>
        </is>
      </c>
      <c r="D324" s="15" t="n">
        <v>45163167505</v>
      </c>
      <c r="E324" s="5" t="inlineStr">
        <is>
          <t>BANCO INDUSTRIAL-100070049</t>
        </is>
      </c>
      <c r="H324" s="9" t="n">
        <v>1322.62</v>
      </c>
      <c r="I324" s="5" t="inlineStr">
        <is>
          <t>DEPÓSITO BANCARIO</t>
        </is>
      </c>
      <c r="J324" s="5" t="inlineStr">
        <is>
          <t>4307 PEDRO GALARZA TERCEROS</t>
        </is>
      </c>
    </row>
    <row r="325">
      <c r="A325" s="5" t="inlineStr">
        <is>
          <t>CCAJ-SC39/8/2023</t>
        </is>
      </c>
      <c r="B325" s="6" t="n">
        <v>44931.85598502315</v>
      </c>
      <c r="C325" s="5" t="inlineStr">
        <is>
          <t>1386 EINAR CHOQUETIJLLA - COBRADOR</t>
        </is>
      </c>
      <c r="D325" s="15" t="n">
        <v>45173141863</v>
      </c>
      <c r="E325" s="5" t="inlineStr">
        <is>
          <t>BANCO INDUSTRIAL-100070049</t>
        </is>
      </c>
      <c r="H325" s="9" t="n">
        <v>5607.2</v>
      </c>
      <c r="I325" s="5" t="inlineStr">
        <is>
          <t>DEPÓSITO BANCARIO</t>
        </is>
      </c>
      <c r="J325" s="5" t="inlineStr">
        <is>
          <t>4307 PEDRO GALARZA TERCEROS</t>
        </is>
      </c>
    </row>
    <row r="326">
      <c r="A326" s="5" t="inlineStr">
        <is>
          <t>CCAJ-SC39/8/2023</t>
        </is>
      </c>
      <c r="B326" s="6" t="n">
        <v>44931.85598502315</v>
      </c>
      <c r="C326" s="5" t="inlineStr">
        <is>
          <t>1386 EINAR CHOQUETIJLLA - COBRADOR</t>
        </is>
      </c>
      <c r="D326" s="7" t="n">
        <v>5002468</v>
      </c>
      <c r="E326" s="5" t="inlineStr">
        <is>
          <t>BANCO UNION-10000020161539</t>
        </is>
      </c>
      <c r="H326" s="9" t="n">
        <v>7625.05</v>
      </c>
      <c r="I326" s="5" t="inlineStr">
        <is>
          <t>DEPÓSITO BANCARIO</t>
        </is>
      </c>
      <c r="J326" s="5" t="inlineStr">
        <is>
          <t>4307 PEDRO GALARZA TERCEROS</t>
        </is>
      </c>
    </row>
    <row r="327">
      <c r="A327" s="5" t="inlineStr">
        <is>
          <t>CCAJ-SC39/8/2023</t>
        </is>
      </c>
      <c r="B327" s="6" t="n">
        <v>44931.85598502315</v>
      </c>
      <c r="C327" s="5" t="inlineStr">
        <is>
          <t>1386 EINAR CHOQUETIJLLA - COBRADOR</t>
        </is>
      </c>
      <c r="D327" s="15" t="n">
        <v>45113234612</v>
      </c>
      <c r="E327" s="5" t="inlineStr">
        <is>
          <t>BANCO INDUSTRIAL-100070049</t>
        </is>
      </c>
      <c r="H327" s="9" t="n">
        <v>3445.26</v>
      </c>
      <c r="I327" s="5" t="inlineStr">
        <is>
          <t>DEPÓSITO BANCARIO</t>
        </is>
      </c>
      <c r="J327" s="5" t="inlineStr">
        <is>
          <t>4307 PEDRO GALARZA TERCEROS</t>
        </is>
      </c>
    </row>
    <row r="328">
      <c r="A328" s="5" t="inlineStr">
        <is>
          <t>CCAJ-SC39/8/2023</t>
        </is>
      </c>
      <c r="B328" s="6" t="n">
        <v>44931.85598502315</v>
      </c>
      <c r="C328" s="5" t="inlineStr">
        <is>
          <t>1386 EINAR CHOQUETIJLLA - COBRADOR</t>
        </is>
      </c>
      <c r="D328" s="15" t="n">
        <v>51217413993</v>
      </c>
      <c r="E328" s="5" t="inlineStr">
        <is>
          <t>BANCO INDUSTRIAL-100070049</t>
        </is>
      </c>
      <c r="H328" s="9" t="n">
        <v>1357</v>
      </c>
      <c r="I328" s="5" t="inlineStr">
        <is>
          <t>DEPÓSITO BANCARIO</t>
        </is>
      </c>
      <c r="J328" s="5" t="inlineStr">
        <is>
          <t>4307 PEDRO GALARZA TERCEROS</t>
        </is>
      </c>
    </row>
    <row r="329">
      <c r="A329" s="5" t="inlineStr">
        <is>
          <t>CCAJ-SC39/8/2023</t>
        </is>
      </c>
      <c r="B329" s="6" t="n">
        <v>44931.85598502315</v>
      </c>
      <c r="C329" s="5" t="inlineStr">
        <is>
          <t>1386 EINAR CHOQUETIJLLA - COBRADOR</t>
        </is>
      </c>
      <c r="D329" s="15" t="n">
        <v>45113233469</v>
      </c>
      <c r="E329" s="5" t="inlineStr">
        <is>
          <t>BANCO INDUSTRIAL-100070049</t>
        </is>
      </c>
      <c r="H329" s="9" t="n">
        <v>21231.6</v>
      </c>
      <c r="I329" s="5" t="inlineStr">
        <is>
          <t>DEPÓSITO BANCARIO</t>
        </is>
      </c>
      <c r="J329" s="5" t="inlineStr">
        <is>
          <t>4307 PEDRO GALARZA TERCEROS</t>
        </is>
      </c>
    </row>
    <row r="330">
      <c r="A330" s="5" t="inlineStr">
        <is>
          <t>CCAJ-SC39/8/2023</t>
        </is>
      </c>
      <c r="B330" s="6" t="n">
        <v>44931.85598502315</v>
      </c>
      <c r="C330" s="5" t="inlineStr">
        <is>
          <t>1386 EINAR CHOQUETIJLLA - COBRADOR</t>
        </is>
      </c>
      <c r="D330" s="15" t="n">
        <v>45113232763</v>
      </c>
      <c r="E330" s="5" t="inlineStr">
        <is>
          <t>BANCO INDUSTRIAL-100070049</t>
        </is>
      </c>
      <c r="H330" s="9" t="n">
        <v>2142.05</v>
      </c>
      <c r="I330" s="5" t="inlineStr">
        <is>
          <t>DEPÓSITO BANCARIO</t>
        </is>
      </c>
      <c r="J330" s="5" t="inlineStr">
        <is>
          <t>4307 PEDRO GALARZA TERCEROS</t>
        </is>
      </c>
    </row>
    <row r="331">
      <c r="A331" s="5" t="inlineStr">
        <is>
          <t>CCAJ-SC39/8/2023</t>
        </is>
      </c>
      <c r="B331" s="6" t="n">
        <v>44931.85598502315</v>
      </c>
      <c r="C331" s="5" t="inlineStr">
        <is>
          <t>1386 EINAR CHOQUETIJLLA - COBRADOR</t>
        </is>
      </c>
      <c r="D331" s="15" t="n">
        <v>45163173556</v>
      </c>
      <c r="E331" s="5" t="inlineStr">
        <is>
          <t>BANCO INDUSTRIAL-100070049</t>
        </is>
      </c>
      <c r="H331" s="9" t="n">
        <v>650</v>
      </c>
      <c r="I331" s="5" t="inlineStr">
        <is>
          <t>DEPÓSITO BANCARIO</t>
        </is>
      </c>
      <c r="J331" s="5" t="inlineStr">
        <is>
          <t>4307 PEDRO GALARZA TERCEROS</t>
        </is>
      </c>
    </row>
    <row r="332">
      <c r="A332" s="5" t="inlineStr">
        <is>
          <t>CCAJ-SC39/8/2023</t>
        </is>
      </c>
      <c r="B332" s="6" t="n">
        <v>44931.85598502315</v>
      </c>
      <c r="C332" s="5" t="inlineStr">
        <is>
          <t>1386 EINAR CHOQUETIJLLA - COBRADOR</t>
        </is>
      </c>
      <c r="D332" s="7" t="n">
        <v>67441</v>
      </c>
      <c r="E332" s="5" t="inlineStr">
        <is>
          <t>MERCANTIL SANTA CRUZ-4010678183</t>
        </is>
      </c>
      <c r="H332" s="9" t="n">
        <v>9063.84</v>
      </c>
      <c r="I332" s="5" t="inlineStr">
        <is>
          <t>DEPÓSITO BANCARIO</t>
        </is>
      </c>
      <c r="J332" s="5" t="inlineStr">
        <is>
          <t>4307 PEDRO GALARZA TERCEROS</t>
        </is>
      </c>
    </row>
    <row r="333">
      <c r="A333" s="5" t="inlineStr">
        <is>
          <t>CCAJ-SC39/8/2023</t>
        </is>
      </c>
      <c r="B333" s="6" t="n">
        <v>44931.85598502315</v>
      </c>
      <c r="C333" s="5" t="inlineStr">
        <is>
          <t>1386 EINAR CHOQUETIJLLA - COBRADOR</t>
        </is>
      </c>
      <c r="D333" s="7" t="n">
        <v>67441</v>
      </c>
      <c r="E333" s="5" t="inlineStr">
        <is>
          <t>MERCANTIL SANTA CRUZ-4010678183</t>
        </is>
      </c>
      <c r="H333" s="9" t="n">
        <v>57166.79</v>
      </c>
      <c r="I333" s="5" t="inlineStr">
        <is>
          <t>DEPÓSITO BANCARIO</t>
        </is>
      </c>
      <c r="J333" s="5" t="inlineStr">
        <is>
          <t>4307 PEDRO GALARZA TERCEROS</t>
        </is>
      </c>
    </row>
    <row r="334">
      <c r="A334" s="5" t="inlineStr">
        <is>
          <t>CCAJ-SC39/8/2023</t>
        </is>
      </c>
      <c r="B334" s="6" t="n">
        <v>44931.85598502315</v>
      </c>
      <c r="C334" s="5" t="inlineStr">
        <is>
          <t>1386 EINAR CHOQUETIJLLA - COBRADOR</t>
        </is>
      </c>
      <c r="D334" s="7" t="n">
        <v>67441</v>
      </c>
      <c r="E334" s="5" t="inlineStr">
        <is>
          <t>MERCANTIL SANTA CRUZ-4010678183</t>
        </is>
      </c>
      <c r="H334" s="9" t="n">
        <v>121625.88</v>
      </c>
      <c r="I334" s="5" t="inlineStr">
        <is>
          <t>DEPÓSITO BANCARIO</t>
        </is>
      </c>
      <c r="J334" s="5" t="inlineStr">
        <is>
          <t>4307 PEDRO GALARZA TERCEROS</t>
        </is>
      </c>
    </row>
    <row r="335">
      <c r="A335" s="5" t="inlineStr">
        <is>
          <t>CCAJ-SC39/8/2023</t>
        </is>
      </c>
      <c r="B335" s="6" t="n">
        <v>44931.85598502315</v>
      </c>
      <c r="C335" s="5" t="inlineStr">
        <is>
          <t>1386 EINAR CHOQUETIJLLA - COBRADOR</t>
        </is>
      </c>
      <c r="D335" s="7" t="n">
        <v>67441</v>
      </c>
      <c r="E335" s="5" t="inlineStr">
        <is>
          <t>MERCANTIL SANTA CRUZ-4010678183</t>
        </is>
      </c>
      <c r="H335" s="9" t="n">
        <v>16486.4</v>
      </c>
      <c r="I335" s="5" t="inlineStr">
        <is>
          <t>DEPÓSITO BANCARIO</t>
        </is>
      </c>
      <c r="J335" s="5" t="inlineStr">
        <is>
          <t>4307 PEDRO GALARZA TERCEROS</t>
        </is>
      </c>
    </row>
    <row r="336">
      <c r="A336" s="5" t="inlineStr">
        <is>
          <t>CCAJ-SC39/8/2023</t>
        </is>
      </c>
      <c r="B336" s="6" t="n">
        <v>44931.85598502315</v>
      </c>
      <c r="C336" s="5" t="inlineStr">
        <is>
          <t>1386 EINAR CHOQUETIJLLA - COBRADOR</t>
        </is>
      </c>
      <c r="D336" s="15" t="n">
        <v>51167264519</v>
      </c>
      <c r="E336" s="5" t="inlineStr">
        <is>
          <t>BANCO INDUSTRIAL-100070049</t>
        </is>
      </c>
      <c r="H336" s="9" t="n">
        <v>9000</v>
      </c>
      <c r="I336" s="5" t="inlineStr">
        <is>
          <t>DEPÓSITO BANCARIO</t>
        </is>
      </c>
      <c r="J336" s="5" t="inlineStr">
        <is>
          <t>4307 PEDRO GALARZA TERCEROS</t>
        </is>
      </c>
    </row>
    <row r="337">
      <c r="A337" s="5" t="inlineStr">
        <is>
          <t>CCAJ-SC39/8/2023</t>
        </is>
      </c>
      <c r="B337" s="6" t="n">
        <v>44931.85598502315</v>
      </c>
      <c r="C337" s="5" t="inlineStr">
        <is>
          <t>1386 EINAR CHOQUETIJLLA - COBRADOR</t>
        </is>
      </c>
      <c r="D337" s="7" t="n">
        <v>152506</v>
      </c>
      <c r="E337" s="5" t="inlineStr">
        <is>
          <t>MERCANTIL SANTA CRUZ-4010678183</t>
        </is>
      </c>
      <c r="H337" s="9" t="n">
        <v>108768.61</v>
      </c>
      <c r="I337" s="5" t="inlineStr">
        <is>
          <t>DEPÓSITO BANCARIO</t>
        </is>
      </c>
      <c r="J337" s="5" t="inlineStr">
        <is>
          <t>4307 PEDRO GALARZA TERCEROS</t>
        </is>
      </c>
    </row>
    <row r="338">
      <c r="A338" s="5" t="inlineStr">
        <is>
          <t>CCAJ-SC39/8/2023</t>
        </is>
      </c>
      <c r="B338" s="6" t="n">
        <v>44931.85598502315</v>
      </c>
      <c r="C338" s="5" t="inlineStr">
        <is>
          <t>1386 EINAR CHOQUETIJLLA - COBRADOR</t>
        </is>
      </c>
      <c r="D338" s="15" t="n">
        <v>45153082102</v>
      </c>
      <c r="E338" s="5" t="inlineStr">
        <is>
          <t>BANCO INDUSTRIAL-100070049</t>
        </is>
      </c>
      <c r="H338" s="9" t="n">
        <v>1000</v>
      </c>
      <c r="I338" s="5" t="inlineStr">
        <is>
          <t>DEPÓSITO BANCARIO</t>
        </is>
      </c>
      <c r="J338" s="8" t="inlineStr">
        <is>
          <t>1972 FLAVIA GALEAN MALLON</t>
        </is>
      </c>
    </row>
    <row r="339">
      <c r="A339" s="5" t="inlineStr">
        <is>
          <t>CCAJ-SC39/8/2023</t>
        </is>
      </c>
      <c r="B339" s="6" t="n">
        <v>44931.85598502315</v>
      </c>
      <c r="C339" s="5" t="inlineStr">
        <is>
          <t>1386 EINAR CHOQUETIJLLA - COBRADOR</t>
        </is>
      </c>
      <c r="D339" s="7" t="n">
        <v>315182</v>
      </c>
      <c r="E339" s="5" t="inlineStr">
        <is>
          <t>BANCO DE CREDITO-7015054675359</t>
        </is>
      </c>
      <c r="H339" s="9" t="n">
        <v>5958.32</v>
      </c>
      <c r="I339" s="5" t="inlineStr">
        <is>
          <t>DEPÓSITO BANCARIO</t>
        </is>
      </c>
      <c r="J339" s="8" t="inlineStr">
        <is>
          <t>1972 FLAVIA GALEAN MALLON</t>
        </is>
      </c>
    </row>
    <row r="340">
      <c r="A340" s="5" t="inlineStr">
        <is>
          <t>CCAJ-SC39/8/2023</t>
        </is>
      </c>
      <c r="B340" s="6" t="n">
        <v>44931.85598502315</v>
      </c>
      <c r="C340" s="5" t="inlineStr">
        <is>
          <t>1386 EINAR CHOQUETIJLLA - COBRADOR</t>
        </is>
      </c>
      <c r="D340" s="7" t="n">
        <v>367333</v>
      </c>
      <c r="E340" s="5" t="inlineStr">
        <is>
          <t>BANCO DE CREDITO-7015054675359</t>
        </is>
      </c>
      <c r="H340" s="9" t="n">
        <v>1204</v>
      </c>
      <c r="I340" s="5" t="inlineStr">
        <is>
          <t>DEPÓSITO BANCARIO</t>
        </is>
      </c>
      <c r="J340" s="8" t="inlineStr">
        <is>
          <t>1972 FLAVIA GALEAN MALLON</t>
        </is>
      </c>
    </row>
    <row r="341">
      <c r="A341" s="5" t="inlineStr">
        <is>
          <t>CCAJ-SC39/8/2023</t>
        </is>
      </c>
      <c r="B341" s="6" t="n">
        <v>44931.85598502315</v>
      </c>
      <c r="C341" s="5" t="inlineStr">
        <is>
          <t>1386 EINAR CHOQUETIJLLA - COBRADOR</t>
        </is>
      </c>
      <c r="D341" s="7" t="n">
        <v>276443</v>
      </c>
      <c r="E341" s="5" t="inlineStr">
        <is>
          <t>BANCO DE CREDITO-7015054675359</t>
        </is>
      </c>
      <c r="H341" s="9" t="n">
        <v>150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CCAJ-SC39/8/2023</t>
        </is>
      </c>
      <c r="B342" s="6" t="n">
        <v>44931.85598502315</v>
      </c>
      <c r="C342" s="5" t="inlineStr">
        <is>
          <t>1386 EINAR CHOQUETIJLLA - COBRADOR</t>
        </is>
      </c>
      <c r="D342" s="7" t="n">
        <v>226401</v>
      </c>
      <c r="E342" s="5" t="inlineStr">
        <is>
          <t>BANCO DE CREDITO-7015054675359</t>
        </is>
      </c>
      <c r="H342" s="9" t="n">
        <v>2831.5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CCAJ-SC39/8/2023</t>
        </is>
      </c>
      <c r="B343" s="6" t="n">
        <v>44931.85598502315</v>
      </c>
      <c r="C343" s="5" t="inlineStr">
        <is>
          <t>1386 EINAR CHOQUETIJLLA - COBRADOR</t>
        </is>
      </c>
      <c r="D343" s="7" t="n">
        <v>632822</v>
      </c>
      <c r="E343" s="5" t="inlineStr">
        <is>
          <t>MERCANTIL SANTA CRUZ-4010678183</t>
        </is>
      </c>
      <c r="H343" s="9" t="n">
        <v>82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CCAJ-SC39/8/2023</t>
        </is>
      </c>
      <c r="B344" s="6" t="n">
        <v>44931.85598502315</v>
      </c>
      <c r="C344" s="5" t="inlineStr">
        <is>
          <t>1386 EINAR CHOQUETIJLLA - COBRADOR</t>
        </is>
      </c>
      <c r="D344" s="15" t="n">
        <v>45113232332</v>
      </c>
      <c r="E344" s="5" t="inlineStr">
        <is>
          <t>BANCO INDUSTRIAL-100070049</t>
        </is>
      </c>
      <c r="H344" s="9" t="n">
        <v>756.08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CCAJ-SC39/8/2023</t>
        </is>
      </c>
      <c r="B345" s="6" t="n">
        <v>44931.85598502315</v>
      </c>
      <c r="C345" s="5" t="inlineStr">
        <is>
          <t>1386 EINAR CHOQUETIJLLA - COBRADOR</t>
        </is>
      </c>
      <c r="D345" s="15" t="n">
        <v>45133087722</v>
      </c>
      <c r="E345" s="5" t="inlineStr">
        <is>
          <t>BANCO INDUSTRIAL-100070049</t>
        </is>
      </c>
      <c r="H345" s="9" t="n">
        <v>600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CCAJ-SC39/8/2023</t>
        </is>
      </c>
      <c r="B346" s="6" t="n">
        <v>44931.85598502315</v>
      </c>
      <c r="C346" s="5" t="inlineStr">
        <is>
          <t>1386 EINAR CHOQUETIJLLA - COBRADOR</t>
        </is>
      </c>
      <c r="D346" s="15" t="n">
        <v>45143452254</v>
      </c>
      <c r="E346" s="5" t="inlineStr">
        <is>
          <t>BANCO INDUSTRIAL-100070049</t>
        </is>
      </c>
      <c r="H346" s="9" t="n">
        <v>346.2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CCAJ-SC39/8/2023</t>
        </is>
      </c>
      <c r="B347" s="6" t="n">
        <v>44931.85598502315</v>
      </c>
      <c r="C347" s="5" t="inlineStr">
        <is>
          <t>1386 EINAR CHOQUETIJLLA - COBRADOR</t>
        </is>
      </c>
      <c r="D347" s="15" t="n">
        <v>45123214776</v>
      </c>
      <c r="E347" s="5" t="inlineStr">
        <is>
          <t>BANCO INDUSTRIAL-100070049</t>
        </is>
      </c>
      <c r="H347" s="9" t="n">
        <v>1200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CCAJ-SC39/8/2023</t>
        </is>
      </c>
      <c r="B348" s="6" t="n">
        <v>44931.85598502315</v>
      </c>
      <c r="C348" s="5" t="inlineStr">
        <is>
          <t>1386 EINAR CHOQUETIJLLA - COBRADOR</t>
        </is>
      </c>
      <c r="D348" s="15" t="n">
        <v>45123214793</v>
      </c>
      <c r="E348" s="5" t="inlineStr">
        <is>
          <t>BANCO INDUSTRIAL-100070049</t>
        </is>
      </c>
      <c r="H348" s="9" t="n">
        <v>112</v>
      </c>
      <c r="I348" s="5" t="inlineStr">
        <is>
          <t>DEPÓSITO BANCARIO</t>
        </is>
      </c>
      <c r="J348" s="5" t="inlineStr">
        <is>
          <t>1271 SANDRA SALAZAR ESCOBAR</t>
        </is>
      </c>
    </row>
    <row r="349">
      <c r="A349" s="5" t="inlineStr">
        <is>
          <t>CCAJ-SC39/8/2023</t>
        </is>
      </c>
      <c r="B349" s="6" t="n">
        <v>44931.85598502315</v>
      </c>
      <c r="C349" s="5" t="inlineStr">
        <is>
          <t>1386 EINAR CHOQUETIJLLA - COBRADOR</t>
        </is>
      </c>
      <c r="D349" s="15" t="n">
        <v>53312204064</v>
      </c>
      <c r="E349" s="5" t="inlineStr">
        <is>
          <t>BANCO INDUSTRIAL-100070049</t>
        </is>
      </c>
      <c r="H349" s="9" t="n">
        <v>676.8</v>
      </c>
      <c r="I349" s="5" t="inlineStr">
        <is>
          <t>DEPÓSITO BANCARIO</t>
        </is>
      </c>
      <c r="J349" s="5" t="inlineStr">
        <is>
          <t>1271 SANDRA SALAZAR ESCOBAR</t>
        </is>
      </c>
    </row>
    <row r="350">
      <c r="A350" s="5" t="inlineStr">
        <is>
          <t>CCAJ-SC39/8/2023</t>
        </is>
      </c>
      <c r="B350" s="6" t="n">
        <v>44931.85598502315</v>
      </c>
      <c r="C350" s="5" t="inlineStr">
        <is>
          <t>1386 EINAR CHOQUETIJLLA - COBRADOR</t>
        </is>
      </c>
      <c r="D350" s="15" t="n">
        <v>45133085944</v>
      </c>
      <c r="E350" s="5" t="inlineStr">
        <is>
          <t>BANCO INDUSTRIAL-100070049</t>
        </is>
      </c>
      <c r="H350" s="9" t="n">
        <v>420</v>
      </c>
      <c r="I350" s="5" t="inlineStr">
        <is>
          <t>DEPÓSITO BANCARIO</t>
        </is>
      </c>
      <c r="J350" s="5" t="inlineStr">
        <is>
          <t>1271 SANDRA SALAZAR ESCOBAR</t>
        </is>
      </c>
    </row>
    <row r="351">
      <c r="A351" s="5" t="inlineStr">
        <is>
          <t>CCAJ-SC39/8/2023</t>
        </is>
      </c>
      <c r="B351" s="6" t="n">
        <v>44931.85598502315</v>
      </c>
      <c r="C351" s="5" t="inlineStr">
        <is>
          <t>1386 EINAR CHOQUETIJLLA - COBRADOR</t>
        </is>
      </c>
      <c r="D351" s="15" t="n">
        <v>45123215458</v>
      </c>
      <c r="E351" s="5" t="inlineStr">
        <is>
          <t>BANCO INDUSTRIAL-100070049</t>
        </is>
      </c>
      <c r="H351" s="9" t="n">
        <v>721.6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CCAJ-SC39/8/2023</t>
        </is>
      </c>
      <c r="B352" s="6" t="n">
        <v>44931.85598502315</v>
      </c>
      <c r="C352" s="5" t="inlineStr">
        <is>
          <t>1386 EINAR CHOQUETIJLLA - COBRADOR</t>
        </is>
      </c>
      <c r="D352" s="15" t="n">
        <v>45143453337</v>
      </c>
      <c r="E352" s="5" t="inlineStr">
        <is>
          <t>BANCO INDUSTRIAL-100070049</t>
        </is>
      </c>
      <c r="H352" s="9" t="n">
        <v>134.36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CCAJ-SC39/8/2023</t>
        </is>
      </c>
      <c r="B353" s="6" t="n">
        <v>44931.85598502315</v>
      </c>
      <c r="C353" s="5" t="inlineStr">
        <is>
          <t>1386 EINAR CHOQUETIJLLA - COBRADOR</t>
        </is>
      </c>
      <c r="D353" s="15" t="n">
        <v>45113233432</v>
      </c>
      <c r="E353" s="5" t="inlineStr">
        <is>
          <t>BANCO INDUSTRIAL-100070049</t>
        </is>
      </c>
      <c r="H353" s="9" t="n">
        <v>148.47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CCAJ-SC39/8/2023</t>
        </is>
      </c>
      <c r="B354" s="6" t="n">
        <v>44931.85598502315</v>
      </c>
      <c r="C354" s="5" t="inlineStr">
        <is>
          <t>1386 EINAR CHOQUETIJLLA - COBRADOR</t>
        </is>
      </c>
      <c r="D354" s="15" t="n">
        <v>45163174216</v>
      </c>
      <c r="E354" s="5" t="inlineStr">
        <is>
          <t>BANCO INDUSTRIAL-100070049</t>
        </is>
      </c>
      <c r="H354" s="9" t="n">
        <v>252.5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CCAJ-SC39/8/2023</t>
        </is>
      </c>
      <c r="B355" s="6" t="n">
        <v>44931.85598502315</v>
      </c>
      <c r="C355" s="5" t="inlineStr">
        <is>
          <t>1386 EINAR CHOQUETIJLLA - COBRADOR</t>
        </is>
      </c>
      <c r="D355" s="15" t="n">
        <v>51517329823</v>
      </c>
      <c r="E355" s="5" t="inlineStr">
        <is>
          <t>BANCO INDUSTRIAL-100070049</t>
        </is>
      </c>
      <c r="H355" s="9" t="n">
        <v>450.16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CCAJ-SC39/8/2023</t>
        </is>
      </c>
      <c r="B356" s="6" t="n">
        <v>44931.85598502315</v>
      </c>
      <c r="C356" s="5" t="inlineStr">
        <is>
          <t>1386 EINAR CHOQUETIJLLA - COBRADOR</t>
        </is>
      </c>
      <c r="D356" s="15" t="n">
        <v>45113234217</v>
      </c>
      <c r="E356" s="5" t="inlineStr">
        <is>
          <t>BANCO INDUSTRIAL-100070049</t>
        </is>
      </c>
      <c r="H356" s="9" t="n">
        <v>1212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CCAJ-SC39/8/2023</t>
        </is>
      </c>
      <c r="B357" s="6" t="n">
        <v>44931.85598502315</v>
      </c>
      <c r="C357" s="5" t="inlineStr">
        <is>
          <t>1386 EINAR CHOQUETIJLLA - COBRADOR</t>
        </is>
      </c>
      <c r="D357" s="15" t="n">
        <v>45133087068</v>
      </c>
      <c r="E357" s="5" t="inlineStr">
        <is>
          <t>BANCO INDUSTRIAL-100070049</t>
        </is>
      </c>
      <c r="H357" s="9" t="n">
        <v>195</v>
      </c>
      <c r="I357" s="5" t="inlineStr">
        <is>
          <t>DEPÓSITO BANCARIO</t>
        </is>
      </c>
      <c r="J357" s="5" t="inlineStr">
        <is>
          <t>1271 SANDRA SALAZAR ESCOBAR</t>
        </is>
      </c>
    </row>
    <row r="358">
      <c r="A358" s="5" t="inlineStr">
        <is>
          <t>CCAJ-SC39/8/2023</t>
        </is>
      </c>
      <c r="B358" s="6" t="n">
        <v>44931.85598502315</v>
      </c>
      <c r="C358" s="5" t="inlineStr">
        <is>
          <t>1386 EINAR CHOQUETIJLLA - COBRADOR</t>
        </is>
      </c>
      <c r="D358" s="15" t="n">
        <v>45133087223</v>
      </c>
      <c r="E358" s="5" t="inlineStr">
        <is>
          <t>BANCO INDUSTRIAL-100070049</t>
        </is>
      </c>
      <c r="H358" s="9" t="n">
        <v>390</v>
      </c>
      <c r="I358" s="5" t="inlineStr">
        <is>
          <t>DEPÓSITO BANCARIO</t>
        </is>
      </c>
      <c r="J358" s="5" t="inlineStr">
        <is>
          <t>1271 SANDRA SALAZAR ESCOBAR</t>
        </is>
      </c>
    </row>
    <row r="359">
      <c r="A359" s="5" t="inlineStr">
        <is>
          <t>CCAJ-SC39/8/2023</t>
        </is>
      </c>
      <c r="B359" s="6" t="n">
        <v>44931.85598502315</v>
      </c>
      <c r="C359" s="5" t="inlineStr">
        <is>
          <t>1386 EINAR CHOQUETIJLLA - COBRADOR</t>
        </is>
      </c>
      <c r="D359" s="15" t="n">
        <v>45143454786</v>
      </c>
      <c r="E359" s="5" t="inlineStr">
        <is>
          <t>BANCO INDUSTRIAL-100070049</t>
        </is>
      </c>
      <c r="H359" s="9" t="n">
        <v>583.26</v>
      </c>
      <c r="I359" s="5" t="inlineStr">
        <is>
          <t>DEPÓSITO BANCARIO</t>
        </is>
      </c>
      <c r="J359" s="5" t="inlineStr">
        <is>
          <t>1271 SANDRA SALAZAR ESCOBAR</t>
        </is>
      </c>
    </row>
    <row r="360">
      <c r="A360" s="5" t="inlineStr">
        <is>
          <t>CCAJ-SC39/8/2023</t>
        </is>
      </c>
      <c r="B360" s="6" t="n">
        <v>44931.85598502315</v>
      </c>
      <c r="C360" s="5" t="inlineStr">
        <is>
          <t>1386 EINAR CHOQUETIJLLA - COBRADOR</t>
        </is>
      </c>
      <c r="D360" s="15" t="n">
        <v>45123217503</v>
      </c>
      <c r="E360" s="5" t="inlineStr">
        <is>
          <t>BANCO INDUSTRIAL-100070049</t>
        </is>
      </c>
      <c r="H360" s="9" t="n">
        <v>370.5</v>
      </c>
      <c r="I360" s="5" t="inlineStr">
        <is>
          <t>DEPÓSITO BANCARIO</t>
        </is>
      </c>
      <c r="J360" s="5" t="inlineStr">
        <is>
          <t>1271 SANDRA SALAZAR ESCOBAR</t>
        </is>
      </c>
    </row>
    <row r="361">
      <c r="A361" s="5" t="inlineStr">
        <is>
          <t>CCAJ-SC39/8/2023</t>
        </is>
      </c>
      <c r="B361" s="6" t="n">
        <v>44931.85598502315</v>
      </c>
      <c r="C361" s="5" t="inlineStr">
        <is>
          <t>1386 EINAR CHOQUETIJLLA - COBRADOR</t>
        </is>
      </c>
      <c r="D361" s="15" t="n">
        <v>45143455210</v>
      </c>
      <c r="E361" s="5" t="inlineStr">
        <is>
          <t>BANCO INDUSTRIAL-100070049</t>
        </is>
      </c>
      <c r="H361" s="9" t="n">
        <v>5488.56</v>
      </c>
      <c r="I361" s="5" t="inlineStr">
        <is>
          <t>DEPÓSITO BANCARIO</t>
        </is>
      </c>
      <c r="J361" s="5" t="inlineStr">
        <is>
          <t>1271 SANDRA SALAZAR ESCOBAR</t>
        </is>
      </c>
    </row>
    <row r="362">
      <c r="A362" s="5" t="inlineStr">
        <is>
          <t>CCAJ-SC39/8/2023</t>
        </is>
      </c>
      <c r="B362" s="6" t="n">
        <v>44931.85598502315</v>
      </c>
      <c r="C362" s="5" t="inlineStr">
        <is>
          <t>1386 EINAR CHOQUETIJLLA - COBRADOR</t>
        </is>
      </c>
      <c r="D362" s="15" t="n">
        <v>45173148505</v>
      </c>
      <c r="E362" s="5" t="inlineStr">
        <is>
          <t>BANCO INDUSTRIAL-100070049</t>
        </is>
      </c>
      <c r="H362" s="9" t="n">
        <v>395.92</v>
      </c>
      <c r="I362" s="5" t="inlineStr">
        <is>
          <t>DEPÓSITO BANCARIO</t>
        </is>
      </c>
      <c r="J362" s="5" t="inlineStr">
        <is>
          <t>1271 SANDRA SALAZAR ESCOBAR</t>
        </is>
      </c>
    </row>
    <row r="363">
      <c r="A363" s="5" t="inlineStr">
        <is>
          <t>CCAJ-SC39/8/2023</t>
        </is>
      </c>
      <c r="B363" s="6" t="n">
        <v>44931.85598502315</v>
      </c>
      <c r="C363" s="5" t="inlineStr">
        <is>
          <t>1386 EINAR CHOQUETIJLLA - COBRADOR</t>
        </is>
      </c>
      <c r="D363" s="15" t="n">
        <v>45163176135</v>
      </c>
      <c r="E363" s="5" t="inlineStr">
        <is>
          <t>BANCO INDUSTRIAL-100070049</t>
        </is>
      </c>
      <c r="H363" s="9" t="n">
        <v>73.45999999999999</v>
      </c>
      <c r="I363" s="5" t="inlineStr">
        <is>
          <t>DEPÓSITO BANCARIO</t>
        </is>
      </c>
      <c r="J363" s="5" t="inlineStr">
        <is>
          <t>1271 SANDRA SALAZAR ESCOBAR</t>
        </is>
      </c>
    </row>
    <row r="364">
      <c r="A364" s="5" t="inlineStr">
        <is>
          <t>CCAJ-SC39/8/2023</t>
        </is>
      </c>
      <c r="B364" s="6" t="n">
        <v>44931.85598502315</v>
      </c>
      <c r="C364" s="5" t="inlineStr">
        <is>
          <t>1386 EINAR CHOQUETIJLLA - COBRADOR</t>
        </is>
      </c>
      <c r="D364" s="15" t="n">
        <v>45143455891</v>
      </c>
      <c r="E364" s="5" t="inlineStr">
        <is>
          <t>BANCO INDUSTRIAL-100070049</t>
        </is>
      </c>
      <c r="H364" s="9" t="n">
        <v>605.3200000000001</v>
      </c>
      <c r="I364" s="5" t="inlineStr">
        <is>
          <t>DEPÓSITO BANCARIO</t>
        </is>
      </c>
      <c r="J364" s="5" t="inlineStr">
        <is>
          <t>1271 SANDRA SALAZAR ESCOBAR</t>
        </is>
      </c>
    </row>
    <row r="365">
      <c r="A365" s="5" t="inlineStr">
        <is>
          <t>CCAJ-SC39/8/2023</t>
        </is>
      </c>
      <c r="B365" s="6" t="n">
        <v>44931.85598502315</v>
      </c>
      <c r="C365" s="5" t="inlineStr">
        <is>
          <t>1386 EINAR CHOQUETIJLLA - COBRADOR</t>
        </is>
      </c>
      <c r="D365" s="7" t="n">
        <v>480981</v>
      </c>
      <c r="E365" s="5" t="inlineStr">
        <is>
          <t>BANCO INDUSTRIAL-100070049</t>
        </is>
      </c>
      <c r="H365" s="9" t="n">
        <v>31726.8</v>
      </c>
      <c r="I365" s="5" t="inlineStr">
        <is>
          <t>DEPÓSITO BANCARIO</t>
        </is>
      </c>
      <c r="J365" s="8" t="inlineStr">
        <is>
          <t>1972 FLAVIA GALEAN MALLON</t>
        </is>
      </c>
    </row>
    <row r="366">
      <c r="A366" s="5" t="inlineStr">
        <is>
          <t>CCAJ-SC39/8/2023</t>
        </is>
      </c>
      <c r="B366" s="6" t="n">
        <v>44931.85598502315</v>
      </c>
      <c r="C366" s="5" t="inlineStr">
        <is>
          <t>1386 EINAR CHOQUETIJLLA - COBRADOR</t>
        </is>
      </c>
      <c r="D366" s="7" t="n">
        <v>164221</v>
      </c>
      <c r="E366" s="5" t="inlineStr">
        <is>
          <t>MERCANTIL SANTA CRUZ-4010678183</t>
        </is>
      </c>
      <c r="H366" s="9" t="n">
        <v>29966</v>
      </c>
      <c r="I366" s="5" t="inlineStr">
        <is>
          <t>DEPÓSITO BANCARIO</t>
        </is>
      </c>
      <c r="J366" s="5" t="inlineStr">
        <is>
          <t>4863 MOISES MENACHO MONTAÑO</t>
        </is>
      </c>
    </row>
    <row r="367">
      <c r="A367" s="5" t="inlineStr">
        <is>
          <t>CCAJ-SC39/8/2023</t>
        </is>
      </c>
      <c r="B367" s="6" t="n">
        <v>44931.85598502315</v>
      </c>
      <c r="C367" s="5" t="inlineStr">
        <is>
          <t>1386 EINAR CHOQUETIJLLA - COBRADOR</t>
        </is>
      </c>
      <c r="D367" s="15" t="n">
        <v>297502002150045</v>
      </c>
      <c r="E367" s="5" t="inlineStr">
        <is>
          <t>PAGO EXPRESS M/N-101020101</t>
        </is>
      </c>
      <c r="H367" s="9" t="n">
        <v>104500</v>
      </c>
      <c r="I367" s="5" t="inlineStr">
        <is>
          <t>DEPÓSITO BANCARIO</t>
        </is>
      </c>
      <c r="J367" s="5" t="inlineStr">
        <is>
          <t>3046 CLAUDIA ELEN CASTRO DELGADILLO</t>
        </is>
      </c>
    </row>
    <row r="368">
      <c r="A368" s="5" t="inlineStr">
        <is>
          <t>CCAJ-SC39/8/2023</t>
        </is>
      </c>
      <c r="B368" s="6" t="n">
        <v>44931.85598502315</v>
      </c>
      <c r="C368" s="5" t="inlineStr">
        <is>
          <t>1386 EINAR CHOQUETIJLLA - COBRADOR</t>
        </is>
      </c>
      <c r="D368" s="7" t="n"/>
      <c r="E368" s="8" t="n"/>
      <c r="F368" s="9" t="n">
        <v>12337.2</v>
      </c>
      <c r="I368" s="10" t="inlineStr">
        <is>
          <t>EFECTIVO</t>
        </is>
      </c>
      <c r="J368" s="8" t="inlineStr">
        <is>
          <t>1970 CARLOS CAMPOS ORTIZ</t>
        </is>
      </c>
    </row>
    <row r="369">
      <c r="A369" s="5" t="inlineStr">
        <is>
          <t>CCAJ-SC39/8/2023</t>
        </is>
      </c>
      <c r="B369" s="6" t="n">
        <v>44931.85598502315</v>
      </c>
      <c r="C369" s="5" t="inlineStr">
        <is>
          <t>1386 EINAR CHOQUETIJLLA - COBRADOR</t>
        </is>
      </c>
      <c r="D369" s="7" t="n"/>
      <c r="E369" s="8" t="n"/>
      <c r="F369" s="9" t="n">
        <v>16961.8</v>
      </c>
      <c r="I369" s="10" t="inlineStr">
        <is>
          <t>EFECTIVO</t>
        </is>
      </c>
      <c r="J369" s="8" t="inlineStr">
        <is>
          <t>2551 EDMUNDO CAYANI M.</t>
        </is>
      </c>
    </row>
    <row r="370">
      <c r="A370" s="5" t="inlineStr">
        <is>
          <t>CCAJ-SC39/8/2023</t>
        </is>
      </c>
      <c r="B370" s="6" t="n">
        <v>44931.85598502315</v>
      </c>
      <c r="C370" s="5" t="inlineStr">
        <is>
          <t>1386 EINAR CHOQUETIJLLA - COBRADOR</t>
        </is>
      </c>
      <c r="D370" s="7" t="n"/>
      <c r="E370" s="8" t="n"/>
      <c r="F370" s="9" t="n">
        <v>30393.7</v>
      </c>
      <c r="I370" s="10" t="inlineStr">
        <is>
          <t>EFECTIVO</t>
        </is>
      </c>
      <c r="J370" s="5" t="inlineStr">
        <is>
          <t>2552 ALVARO JAVIER LOAYZA CACERES</t>
        </is>
      </c>
    </row>
    <row r="371">
      <c r="A371" s="5" t="inlineStr">
        <is>
          <t>CCAJ-SC39/8/2023</t>
        </is>
      </c>
      <c r="B371" s="6" t="n">
        <v>44931.85598502315</v>
      </c>
      <c r="C371" s="5" t="inlineStr">
        <is>
          <t>1386 EINAR CHOQUETIJLLA - COBRADOR</t>
        </is>
      </c>
      <c r="D371" s="7" t="n"/>
      <c r="E371" s="8" t="n"/>
      <c r="F371" s="9" t="n">
        <v>4943.4</v>
      </c>
      <c r="I371" s="10" t="inlineStr">
        <is>
          <t>EFECTIVO</t>
        </is>
      </c>
      <c r="J371" s="5" t="inlineStr">
        <is>
          <t>2917 MILAN HUANCOLLO JUCUMARI</t>
        </is>
      </c>
    </row>
    <row r="372">
      <c r="A372" s="5" t="inlineStr">
        <is>
          <t>CCAJ-SC39/8/2023</t>
        </is>
      </c>
      <c r="B372" s="6" t="n">
        <v>44931.85598502315</v>
      </c>
      <c r="C372" s="5" t="inlineStr">
        <is>
          <t>1386 EINAR CHOQUETIJLLA - COBRADOR</t>
        </is>
      </c>
      <c r="D372" s="7" t="n"/>
      <c r="E372" s="8" t="n"/>
      <c r="F372" s="9" t="n">
        <v>9491.799999999999</v>
      </c>
      <c r="I372" s="10" t="inlineStr">
        <is>
          <t>EFECTIVO</t>
        </is>
      </c>
      <c r="J372" s="8" t="inlineStr">
        <is>
          <t>2932 EUGENIO LOPEZ CESPEDES</t>
        </is>
      </c>
    </row>
    <row r="373">
      <c r="A373" s="5" t="inlineStr">
        <is>
          <t>CCAJ-SC39/8/2023</t>
        </is>
      </c>
      <c r="B373" s="6" t="n">
        <v>44931.85598502315</v>
      </c>
      <c r="C373" s="5" t="inlineStr">
        <is>
          <t>1386 EINAR CHOQUETIJLLA - COBRADOR</t>
        </is>
      </c>
      <c r="D373" s="7" t="n"/>
      <c r="E373" s="8" t="n"/>
      <c r="F373" s="9" t="n">
        <v>7640.7</v>
      </c>
      <c r="I373" s="10" t="inlineStr">
        <is>
          <t>EFECTIVO</t>
        </is>
      </c>
      <c r="J373" s="5" t="inlineStr">
        <is>
          <t>2994 CRISTIAN DEIBY PARDO VILLEGAS</t>
        </is>
      </c>
    </row>
    <row r="374">
      <c r="A374" s="5" t="inlineStr">
        <is>
          <t>CCAJ-SC39/8/2023</t>
        </is>
      </c>
      <c r="B374" s="6" t="n">
        <v>44931.85598502315</v>
      </c>
      <c r="C374" s="5" t="inlineStr">
        <is>
          <t>1386 EINAR CHOQUETIJLLA - COBRADOR</t>
        </is>
      </c>
      <c r="D374" s="7" t="n"/>
      <c r="E374" s="8" t="n"/>
      <c r="F374" s="9" t="n">
        <v>28994.6</v>
      </c>
      <c r="I374" s="10" t="inlineStr">
        <is>
          <t>EFECTIVO</t>
        </is>
      </c>
      <c r="J374" s="8" t="inlineStr">
        <is>
          <t>3211 PEDRO CAYALO COCA</t>
        </is>
      </c>
    </row>
    <row r="375">
      <c r="A375" s="5" t="inlineStr">
        <is>
          <t>CCAJ-SC39/8/2023</t>
        </is>
      </c>
      <c r="B375" s="6" t="n">
        <v>44931.85598502315</v>
      </c>
      <c r="C375" s="5" t="inlineStr">
        <is>
          <t>1386 EINAR CHOQUETIJLLA - COBRADOR</t>
        </is>
      </c>
      <c r="D375" s="7" t="n"/>
      <c r="E375" s="8" t="n"/>
      <c r="F375" s="9" t="n">
        <v>86985.3</v>
      </c>
      <c r="I375" s="10" t="inlineStr">
        <is>
          <t>EFECTIVO</t>
        </is>
      </c>
      <c r="J375" s="5" t="inlineStr">
        <is>
          <t>4307 PEDRO GALARZA TERCEROS</t>
        </is>
      </c>
    </row>
    <row r="376">
      <c r="A376" s="5" t="inlineStr">
        <is>
          <t>CCAJ-SC39/8/2023</t>
        </is>
      </c>
      <c r="B376" s="6" t="n">
        <v>44931.85598502315</v>
      </c>
      <c r="C376" s="5" t="inlineStr">
        <is>
          <t>1386 EINAR CHOQUETIJLLA - COBRADOR</t>
        </is>
      </c>
      <c r="D376" s="7" t="n"/>
      <c r="E376" s="8" t="n"/>
      <c r="F376" s="9" t="n">
        <v>1072.9</v>
      </c>
      <c r="I376" s="10" t="inlineStr">
        <is>
          <t>EFECTIVO</t>
        </is>
      </c>
      <c r="J376" s="8" t="inlineStr">
        <is>
          <t>4309 RODRIGO RAMOS - T02</t>
        </is>
      </c>
    </row>
    <row r="377">
      <c r="A377" s="5" t="inlineStr">
        <is>
          <t>CCAJ-SC39/8/2023</t>
        </is>
      </c>
      <c r="B377" s="6" t="n">
        <v>44931.85598502315</v>
      </c>
      <c r="C377" s="5" t="inlineStr">
        <is>
          <t>1386 EINAR CHOQUETIJLLA - COBRADOR</t>
        </is>
      </c>
      <c r="D377" s="7" t="n"/>
      <c r="E377" s="8" t="n"/>
      <c r="F377" s="9" t="n">
        <v>3466</v>
      </c>
      <c r="I377" s="10" t="inlineStr">
        <is>
          <t>EFECTIVO</t>
        </is>
      </c>
      <c r="J377" s="8" t="inlineStr">
        <is>
          <t>4309 RODRIGO RAMOS - T03</t>
        </is>
      </c>
    </row>
    <row r="378">
      <c r="A378" s="5" t="inlineStr">
        <is>
          <t>CCAJ-SC39/8/2023</t>
        </is>
      </c>
      <c r="B378" s="6" t="n">
        <v>44931.85598502315</v>
      </c>
      <c r="C378" s="5" t="inlineStr">
        <is>
          <t>1386 EINAR CHOQUETIJLLA - COBRADOR</t>
        </is>
      </c>
      <c r="D378" s="7" t="n"/>
      <c r="E378" s="8" t="n"/>
      <c r="F378" s="9" t="n">
        <v>6894.5</v>
      </c>
      <c r="I378" s="10" t="inlineStr">
        <is>
          <t>EFECTIVO</t>
        </is>
      </c>
      <c r="J378" s="8" t="inlineStr">
        <is>
          <t>4309 RODRIGO RAMOS - T04</t>
        </is>
      </c>
    </row>
    <row r="379">
      <c r="A379" s="5" t="inlineStr">
        <is>
          <t>CCAJ-SC39/8/2023</t>
        </is>
      </c>
      <c r="B379" s="6" t="n">
        <v>44931.85598502315</v>
      </c>
      <c r="C379" s="5" t="inlineStr">
        <is>
          <t xml:space="preserve">1386 EINAR CHOQUETIJLLA - </t>
        </is>
      </c>
      <c r="D379" s="7" t="n"/>
      <c r="E379" s="8" t="n"/>
      <c r="F379" s="9" t="n">
        <v>4029.6</v>
      </c>
      <c r="I379" s="10" t="inlineStr">
        <is>
          <t>EFECTIVO</t>
        </is>
      </c>
      <c r="J379" s="8" t="inlineStr">
        <is>
          <t>4309 RODRIGO RAMOS - T05</t>
        </is>
      </c>
    </row>
    <row r="380">
      <c r="A380" s="5" t="inlineStr">
        <is>
          <t>CCAJ-SC39/8/2023</t>
        </is>
      </c>
      <c r="B380" s="6" t="n">
        <v>44931.85598502315</v>
      </c>
      <c r="C380" s="5" t="inlineStr">
        <is>
          <t>1386 EINAR CHOQUETIJLLA - COBRADOR</t>
        </is>
      </c>
      <c r="D380" s="7" t="n"/>
      <c r="E380" s="8" t="n"/>
      <c r="F380" s="9" t="n">
        <v>23077.4</v>
      </c>
      <c r="I380" s="10" t="inlineStr">
        <is>
          <t>EFECTIVO</t>
        </is>
      </c>
      <c r="J380" s="8" t="inlineStr">
        <is>
          <t>4309 RODRIGO RAMOS - T06</t>
        </is>
      </c>
    </row>
    <row r="381">
      <c r="A381" s="5" t="inlineStr">
        <is>
          <t>CCAJ-SC39/8/2023</t>
        </is>
      </c>
      <c r="B381" s="6" t="n">
        <v>44931.85598502315</v>
      </c>
      <c r="C381" s="5" t="inlineStr">
        <is>
          <t>1386 EINAR CHOQUETIJLLA - COBRADOR</t>
        </is>
      </c>
      <c r="D381" s="7" t="n"/>
      <c r="E381" s="8" t="n"/>
      <c r="F381" s="9" t="n">
        <v>9178.799999999999</v>
      </c>
      <c r="I381" s="10" t="inlineStr">
        <is>
          <t>EFECTIVO</t>
        </is>
      </c>
      <c r="J381" s="8" t="inlineStr">
        <is>
          <t>4309 RODRIGO RAMOS - T07</t>
        </is>
      </c>
    </row>
    <row r="382">
      <c r="A382" s="5" t="inlineStr">
        <is>
          <t>CCAJ-SC39/8/2023</t>
        </is>
      </c>
      <c r="B382" s="6" t="n">
        <v>44931.85598502315</v>
      </c>
      <c r="C382" s="5" t="inlineStr">
        <is>
          <t>1386 EINAR CHOQUETIJLLA - COBRADOR</t>
        </is>
      </c>
      <c r="D382" s="7" t="n"/>
      <c r="E382" s="8" t="n"/>
      <c r="F382" s="9" t="n">
        <v>17023.5</v>
      </c>
      <c r="I382" s="10" t="inlineStr">
        <is>
          <t>EFECTIVO</t>
        </is>
      </c>
      <c r="J382" s="8" t="inlineStr">
        <is>
          <t>4309 RODRIGO RAMOS - T09</t>
        </is>
      </c>
    </row>
    <row r="383">
      <c r="A383" s="5" t="inlineStr">
        <is>
          <t>CCAJ-SC39/8/2023</t>
        </is>
      </c>
      <c r="B383" s="6" t="n">
        <v>44931.85598502315</v>
      </c>
      <c r="C383" s="5" t="inlineStr">
        <is>
          <t>1386 EINAR CHOQUETIJLLA - COBRADOR</t>
        </is>
      </c>
      <c r="D383" s="7" t="n"/>
      <c r="E383" s="8" t="n"/>
      <c r="F383" s="9" t="n">
        <v>5577</v>
      </c>
      <c r="I383" s="10" t="inlineStr">
        <is>
          <t>EFECTIVO</t>
        </is>
      </c>
      <c r="J383" s="8" t="inlineStr">
        <is>
          <t>4309 RODRIGO RAMOS - T10</t>
        </is>
      </c>
    </row>
    <row r="384">
      <c r="A384" s="5" t="inlineStr">
        <is>
          <t>CCAJ-SC39/8/2023</t>
        </is>
      </c>
      <c r="B384" s="6" t="n">
        <v>44931.85598502315</v>
      </c>
      <c r="C384" s="5" t="inlineStr">
        <is>
          <t>1386 EINAR CHOQUETIJLLA - COBRADOR</t>
        </is>
      </c>
      <c r="D384" s="7" t="n"/>
      <c r="E384" s="8" t="n"/>
      <c r="F384" s="9" t="n">
        <v>175</v>
      </c>
      <c r="I384" s="10" t="inlineStr">
        <is>
          <t>EFECTIVO</t>
        </is>
      </c>
      <c r="J384" s="8" t="inlineStr">
        <is>
          <t>4309 RODRIGO RAMOS - T11</t>
        </is>
      </c>
    </row>
    <row r="385">
      <c r="A385" s="5" t="inlineStr">
        <is>
          <t>CCAJ-SC39/8/2023</t>
        </is>
      </c>
      <c r="B385" s="6" t="n">
        <v>44931.85598502315</v>
      </c>
      <c r="C385" s="5" t="inlineStr">
        <is>
          <t>1386 EINAR CHOQUETIJLLA - COBRADOR</t>
        </is>
      </c>
      <c r="D385" s="7" t="n"/>
      <c r="E385" s="8" t="n"/>
      <c r="F385" s="9" t="n">
        <v>5201.4</v>
      </c>
      <c r="I385" s="10" t="inlineStr">
        <is>
          <t>EFECTIVO</t>
        </is>
      </c>
      <c r="J385" s="8" t="inlineStr">
        <is>
          <t>4309 RODRIGO RAMOS - T15</t>
        </is>
      </c>
    </row>
    <row r="386">
      <c r="A386" s="5" t="inlineStr">
        <is>
          <t>CCAJ-SC39/8/2023</t>
        </is>
      </c>
      <c r="B386" s="6" t="n">
        <v>44931.85598502315</v>
      </c>
      <c r="C386" s="5" t="inlineStr">
        <is>
          <t>1386 EINAR CHOQUETIJLLA - COBRADOR</t>
        </is>
      </c>
      <c r="D386" s="7" t="n"/>
      <c r="E386" s="8" t="n"/>
      <c r="F386" s="9" t="n">
        <v>15727.2</v>
      </c>
      <c r="I386" s="10" t="inlineStr">
        <is>
          <t>EFECTIVO</t>
        </is>
      </c>
      <c r="J386" s="8" t="inlineStr">
        <is>
          <t>4309 RODRIGO RAMOS - T18</t>
        </is>
      </c>
    </row>
    <row r="387">
      <c r="A387" s="5" t="inlineStr">
        <is>
          <t>CCAJ-SC39/8/2023</t>
        </is>
      </c>
      <c r="B387" s="6" t="n">
        <v>44931.85598502315</v>
      </c>
      <c r="C387" s="5" t="inlineStr">
        <is>
          <t>1386 EINAR CHOQUETIJLLA - COBRADOR</t>
        </is>
      </c>
      <c r="D387" s="7" t="n"/>
      <c r="E387" s="8" t="n"/>
      <c r="F387" s="9" t="n">
        <v>6704.6</v>
      </c>
      <c r="I387" s="10" t="inlineStr">
        <is>
          <t>EFECTIVO</t>
        </is>
      </c>
      <c r="J387" s="8" t="inlineStr">
        <is>
          <t>4309 RODRIGO RAMOS - T19</t>
        </is>
      </c>
    </row>
    <row r="388">
      <c r="A388" s="5" t="inlineStr">
        <is>
          <t>CCAJ-SC39/8/2023</t>
        </is>
      </c>
      <c r="B388" s="6" t="n">
        <v>44931.85598502315</v>
      </c>
      <c r="C388" s="5" t="inlineStr">
        <is>
          <t>1386 EINAR CHOQUETIJLLA - COBRADOR</t>
        </is>
      </c>
      <c r="D388" s="7" t="n"/>
      <c r="E388" s="8" t="n"/>
      <c r="F388" s="9" t="n">
        <v>3720.6</v>
      </c>
      <c r="I388" s="10" t="inlineStr">
        <is>
          <t>EFECTIVO</t>
        </is>
      </c>
      <c r="J388" s="8" t="inlineStr">
        <is>
          <t>4309 RODRIGO RAMOS - T20</t>
        </is>
      </c>
    </row>
    <row r="389">
      <c r="A389" s="5" t="inlineStr">
        <is>
          <t>CCAJ-SC39/8/2023</t>
        </is>
      </c>
      <c r="B389" s="6" t="n">
        <v>44931.85598502315</v>
      </c>
      <c r="C389" s="5" t="inlineStr">
        <is>
          <t>1386 EINAR CHOQUETIJLLA - COBRADOR</t>
        </is>
      </c>
      <c r="D389" s="7" t="n"/>
      <c r="E389" s="8" t="n"/>
      <c r="F389" s="9" t="n">
        <v>32611.7</v>
      </c>
      <c r="I389" s="10" t="inlineStr">
        <is>
          <t>EFECTIVO</t>
        </is>
      </c>
      <c r="J389" s="8" t="inlineStr">
        <is>
          <t>4309 RODRIGO RAMOS - T24</t>
        </is>
      </c>
    </row>
    <row r="390">
      <c r="A390" s="11" t="inlineStr">
        <is>
          <t>SAP</t>
        </is>
      </c>
      <c r="B390" s="3" t="n"/>
      <c r="C390" s="3" t="n"/>
      <c r="D390" s="19">
        <f>332482.59+30206.4</f>
        <v/>
      </c>
      <c r="E390" s="8" t="n"/>
      <c r="F390" s="37">
        <f>SUM(F320:G389)</f>
        <v/>
      </c>
      <c r="H390" s="9" t="n"/>
      <c r="I390" s="10" t="n"/>
      <c r="J390" s="5" t="n"/>
    </row>
    <row r="391">
      <c r="A391" s="13" t="inlineStr">
        <is>
          <t>FECHA</t>
        </is>
      </c>
      <c r="B391" s="13" t="inlineStr">
        <is>
          <t>CIERRE DE CAJA</t>
        </is>
      </c>
      <c r="C391" s="13" t="inlineStr">
        <is>
          <t>IMPORTE</t>
        </is>
      </c>
      <c r="D391" s="7" t="n"/>
      <c r="E391" s="8" t="n"/>
      <c r="H391" s="9" t="n"/>
      <c r="I391" s="10" t="n"/>
      <c r="J391" s="5" t="n"/>
    </row>
    <row r="392" ht="15.75" customHeight="1">
      <c r="D392" s="14" t="n">
        <v>112544699</v>
      </c>
    </row>
    <row r="393" ht="15.75" customHeight="1">
      <c r="D393" s="14" t="n">
        <v>112557002</v>
      </c>
    </row>
    <row r="395">
      <c r="A395" s="1" t="inlineStr">
        <is>
          <t>Cierre Caja</t>
        </is>
      </c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3" t="inlineStr">
        <is>
          <t>Del 06/01/2022</t>
        </is>
      </c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98" t="inlineStr">
        <is>
          <t>Cierre Caja</t>
        </is>
      </c>
      <c r="B397" s="98" t="inlineStr">
        <is>
          <t>Fecha</t>
        </is>
      </c>
      <c r="C397" s="98" t="inlineStr">
        <is>
          <t>Cajero</t>
        </is>
      </c>
      <c r="D397" s="98" t="inlineStr">
        <is>
          <t>Nro Voucher</t>
        </is>
      </c>
      <c r="E397" s="98" t="inlineStr">
        <is>
          <t>Nro Cuenta</t>
        </is>
      </c>
      <c r="F397" s="98" t="inlineStr">
        <is>
          <t>Tipo Ingreso</t>
        </is>
      </c>
      <c r="G397" s="99" t="n"/>
      <c r="H397" s="100" t="n"/>
      <c r="I397" s="98" t="inlineStr">
        <is>
          <t>TIPO DE INGRESO</t>
        </is>
      </c>
      <c r="J397" s="98" t="inlineStr">
        <is>
          <t>Cobrador</t>
        </is>
      </c>
    </row>
    <row r="398">
      <c r="A398" s="101" t="n"/>
      <c r="B398" s="101" t="n"/>
      <c r="C398" s="101" t="n"/>
      <c r="D398" s="101" t="n"/>
      <c r="E398" s="101" t="n"/>
      <c r="F398" s="4" t="inlineStr">
        <is>
          <t>EFECTIVO</t>
        </is>
      </c>
      <c r="G398" s="4" t="inlineStr">
        <is>
          <t>CHEQUE</t>
        </is>
      </c>
      <c r="H398" s="4" t="inlineStr">
        <is>
          <t>TRANSFERENCIA</t>
        </is>
      </c>
      <c r="I398" s="101" t="n"/>
      <c r="J398" s="101" t="n"/>
    </row>
    <row r="399">
      <c r="A399" s="5" t="inlineStr">
        <is>
          <t>CCAJ-SC39/9/2023</t>
        </is>
      </c>
      <c r="B399" s="6" t="n">
        <v>44932.3908167824</v>
      </c>
      <c r="C399" s="5" t="inlineStr">
        <is>
          <t>1386 EINAR CHOQUETIJLLA - COBRADOR</t>
        </is>
      </c>
      <c r="D399" s="10" t="n"/>
      <c r="E399" s="8" t="n"/>
      <c r="F399" s="9" t="n">
        <v>7131.5</v>
      </c>
      <c r="I399" s="10" t="inlineStr">
        <is>
          <t>EFECTIVO</t>
        </is>
      </c>
      <c r="J399" s="8" t="inlineStr">
        <is>
          <t>4309 RODRIGO RAMOS - T11</t>
        </is>
      </c>
    </row>
    <row r="400">
      <c r="A400" s="5" t="inlineStr">
        <is>
          <t>CCAJ-SC39/9/2023</t>
        </is>
      </c>
      <c r="B400" s="6" t="n">
        <v>44932.3908167824</v>
      </c>
      <c r="C400" s="5" t="inlineStr">
        <is>
          <t>1386 EINAR CHOQUETIJLLA - COBRADOR</t>
        </is>
      </c>
      <c r="D400" s="10" t="n"/>
      <c r="E400" s="8" t="n"/>
      <c r="F400" s="9" t="n">
        <v>7997.5</v>
      </c>
      <c r="I400" s="10" t="inlineStr">
        <is>
          <t>EFECTIVO</t>
        </is>
      </c>
      <c r="J400" s="8" t="inlineStr">
        <is>
          <t>4309 RODRIGO RAMOS - T14</t>
        </is>
      </c>
    </row>
    <row r="401">
      <c r="A401" s="11" t="inlineStr">
        <is>
          <t>SAP</t>
        </is>
      </c>
      <c r="B401" s="3" t="n"/>
      <c r="C401" s="3" t="n"/>
      <c r="D401" s="7" t="n"/>
      <c r="E401" s="8" t="n"/>
      <c r="F401" s="37">
        <f>SUM(F399:G400)</f>
        <v/>
      </c>
      <c r="H401" s="9" t="n"/>
      <c r="I401" s="10" t="n"/>
      <c r="J401" s="5" t="n"/>
    </row>
    <row r="402" ht="15.75" customHeight="1">
      <c r="A402" s="13" t="inlineStr">
        <is>
          <t>FECHA</t>
        </is>
      </c>
      <c r="B402" s="13" t="inlineStr">
        <is>
          <t>CIERRE DE CAJA</t>
        </is>
      </c>
      <c r="C402" s="13" t="inlineStr">
        <is>
          <t>IMPORTE</t>
        </is>
      </c>
      <c r="D402" s="14" t="n">
        <v>112544829</v>
      </c>
      <c r="E402" s="8" t="n"/>
      <c r="H402" s="9" t="n"/>
      <c r="I402" s="10" t="n"/>
      <c r="J402" s="5" t="n"/>
    </row>
    <row r="403">
      <c r="A403" s="5" t="n"/>
      <c r="B403" s="6" t="n"/>
      <c r="C403" s="5" t="n"/>
      <c r="D403" s="7" t="n"/>
      <c r="E403" s="8" t="n"/>
      <c r="H403" s="9" t="n"/>
      <c r="I403" s="10" t="n"/>
      <c r="J403" s="5" t="n"/>
    </row>
    <row r="404">
      <c r="A404" s="5" t="n"/>
      <c r="B404" s="6" t="n"/>
      <c r="C404" s="5" t="n"/>
      <c r="D404" s="7" t="n"/>
      <c r="E404" s="8" t="n"/>
      <c r="H404" s="9" t="n"/>
      <c r="I404" s="10" t="n"/>
      <c r="J404" s="5" t="n"/>
    </row>
    <row r="405">
      <c r="A405" s="5" t="inlineStr">
        <is>
          <t>CCAJ-SC39/10/2023</t>
        </is>
      </c>
      <c r="B405" s="6" t="n">
        <v>44932.8819441088</v>
      </c>
      <c r="C405" s="5" t="inlineStr">
        <is>
          <t>1386 EINAR CHOQUETIJLLA - COBRADOR</t>
        </is>
      </c>
      <c r="D405" s="7" t="n"/>
      <c r="E405" s="8" t="n"/>
      <c r="G405" s="9" t="n">
        <v>2902.99</v>
      </c>
      <c r="I405" s="10" t="inlineStr">
        <is>
          <t>CHEQUE</t>
        </is>
      </c>
      <c r="J405" s="5" t="inlineStr">
        <is>
          <t>4307 PEDRO GALARZA TERCEROS</t>
        </is>
      </c>
    </row>
    <row r="406">
      <c r="A406" s="5" t="inlineStr">
        <is>
          <t>CCAJ-SC39/10/2023</t>
        </is>
      </c>
      <c r="B406" s="6" t="n">
        <v>44932.8819441088</v>
      </c>
      <c r="C406" s="5" t="inlineStr">
        <is>
          <t>1386 EINAR CHOQUETIJLLA - COBRADOR</t>
        </is>
      </c>
      <c r="D406" s="7" t="n"/>
      <c r="E406" s="8" t="n"/>
      <c r="G406" s="9" t="n">
        <v>204.42</v>
      </c>
      <c r="I406" s="10" t="inlineStr">
        <is>
          <t>CHEQUE</t>
        </is>
      </c>
      <c r="J406" s="8" t="inlineStr">
        <is>
          <t>4309 RODRIGO RAMOS - T18</t>
        </is>
      </c>
    </row>
    <row r="407">
      <c r="A407" s="5" t="inlineStr">
        <is>
          <t>CCAJ-SC39/10/202</t>
        </is>
      </c>
      <c r="B407" s="6" t="n">
        <v>44932.8819441088</v>
      </c>
      <c r="C407" s="5" t="inlineStr">
        <is>
          <t xml:space="preserve">1386 EINAR CHOQUETIJLLA - </t>
        </is>
      </c>
      <c r="D407" s="7" t="n">
        <v>57433</v>
      </c>
      <c r="E407" s="5" t="inlineStr">
        <is>
          <t>BANCO DE CREDITO-7015054675359</t>
        </is>
      </c>
      <c r="H407" s="9" t="n">
        <v>13872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CCAJ-SC39/10/202</t>
        </is>
      </c>
      <c r="B408" s="6" t="n">
        <v>44932.8819441088</v>
      </c>
      <c r="C408" s="5" t="inlineStr">
        <is>
          <t xml:space="preserve">1386 EINAR CHOQUETIJLLA - </t>
        </is>
      </c>
      <c r="D408" s="15" t="n">
        <v>45153085318</v>
      </c>
      <c r="E408" s="5" t="inlineStr">
        <is>
          <t>BANCO INDUSTRIAL-100070049</t>
        </is>
      </c>
      <c r="H408" s="9" t="n">
        <v>992</v>
      </c>
      <c r="I408" s="5" t="inlineStr">
        <is>
          <t>DEPÓSITO BANCARIO</t>
        </is>
      </c>
      <c r="J408" s="5" t="inlineStr">
        <is>
          <t>1271 SANDRA SALAZAR ESCOBAR</t>
        </is>
      </c>
    </row>
    <row r="409">
      <c r="A409" s="5" t="inlineStr">
        <is>
          <t>CCAJ-SC39/10/2023</t>
        </is>
      </c>
      <c r="B409" s="6" t="n">
        <v>44932.8819441088</v>
      </c>
      <c r="C409" s="5" t="inlineStr">
        <is>
          <t>1386 EINAR CHOQUETIJLLA - COBRADOR</t>
        </is>
      </c>
      <c r="D409" s="15" t="n">
        <v>45173148898</v>
      </c>
      <c r="E409" s="5" t="inlineStr">
        <is>
          <t>BANCO INDUSTRIAL-100070049</t>
        </is>
      </c>
      <c r="H409" s="9" t="n">
        <v>2340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CCAJ-SC39/10/2023</t>
        </is>
      </c>
      <c r="B410" s="6" t="n">
        <v>44932.8819441088</v>
      </c>
      <c r="C410" s="5" t="inlineStr">
        <is>
          <t>1386 EINAR CHOQUETIJLLA - COBRADOR</t>
        </is>
      </c>
      <c r="D410" s="15" t="n">
        <v>45123217682</v>
      </c>
      <c r="E410" s="5" t="inlineStr">
        <is>
          <t>BANCO INDUSTRIAL-100070049</t>
        </is>
      </c>
      <c r="H410" s="9" t="n">
        <v>18993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CCAJ-SC39/10/2023</t>
        </is>
      </c>
      <c r="B411" s="6" t="n">
        <v>44932.8819441088</v>
      </c>
      <c r="C411" s="5" t="inlineStr">
        <is>
          <t>1386 EINAR CHOQUETIJLLA - COBRADOR</t>
        </is>
      </c>
      <c r="D411" s="15" t="n">
        <v>45163176215</v>
      </c>
      <c r="E411" s="5" t="inlineStr">
        <is>
          <t>BANCO INDUSTRIAL-100070049</t>
        </is>
      </c>
      <c r="H411" s="9" t="n">
        <v>13295.1</v>
      </c>
      <c r="I411" s="5" t="inlineStr">
        <is>
          <t>DEPÓSITO BANCARIO</t>
        </is>
      </c>
      <c r="J411" s="5" t="inlineStr">
        <is>
          <t>4307 PEDRO GALARZA TERCEROS</t>
        </is>
      </c>
    </row>
    <row r="412">
      <c r="A412" s="5" t="inlineStr">
        <is>
          <t>CCAJ-SC39/10/2023</t>
        </is>
      </c>
      <c r="B412" s="6" t="n">
        <v>44932.8819441088</v>
      </c>
      <c r="C412" s="5" t="inlineStr">
        <is>
          <t>1386 EINAR CHOQUETIJLLA - COBRADOR</t>
        </is>
      </c>
      <c r="D412" s="15" t="n">
        <v>45133090160</v>
      </c>
      <c r="E412" s="5" t="inlineStr">
        <is>
          <t>BANCO INDUSTRIAL-100070049</t>
        </is>
      </c>
      <c r="H412" s="9" t="n">
        <v>9600</v>
      </c>
      <c r="I412" s="5" t="inlineStr">
        <is>
          <t>DEPÓSITO BANCARIO</t>
        </is>
      </c>
      <c r="J412" s="5" t="inlineStr">
        <is>
          <t>4307 PEDRO GALARZA TERCEROS</t>
        </is>
      </c>
    </row>
    <row r="413">
      <c r="A413" s="5" t="inlineStr">
        <is>
          <t>CCAJ-SC39/10/2023</t>
        </is>
      </c>
      <c r="B413" s="6" t="n">
        <v>44932.8819441088</v>
      </c>
      <c r="C413" s="5" t="inlineStr">
        <is>
          <t>1386 EINAR CHOQUETIJLLA - COBRADOR</t>
        </is>
      </c>
      <c r="D413" s="15" t="n">
        <v>52516628523</v>
      </c>
      <c r="E413" s="5" t="inlineStr">
        <is>
          <t>BANCO INDUSTRIAL-100070049</t>
        </is>
      </c>
      <c r="H413" s="9" t="n">
        <v>888</v>
      </c>
      <c r="I413" s="5" t="inlineStr">
        <is>
          <t>DEPÓSITO BANCARIO</t>
        </is>
      </c>
      <c r="J413" s="5" t="inlineStr">
        <is>
          <t>4307 PEDRO GALARZA TERCEROS</t>
        </is>
      </c>
    </row>
    <row r="414">
      <c r="A414" s="5" t="inlineStr">
        <is>
          <t>CCAJ-SC39/10/2023</t>
        </is>
      </c>
      <c r="B414" s="6" t="n">
        <v>44932.8819441088</v>
      </c>
      <c r="C414" s="5" t="inlineStr">
        <is>
          <t>1386 EINAR CHOQUETIJLLA - COBRADOR</t>
        </is>
      </c>
      <c r="D414" s="15" t="n">
        <v>52516628525</v>
      </c>
      <c r="E414" s="5" t="inlineStr">
        <is>
          <t>BANCO INDUSTRIAL-100070049</t>
        </is>
      </c>
      <c r="H414" s="9" t="n">
        <v>625.3</v>
      </c>
      <c r="I414" s="5" t="inlineStr">
        <is>
          <t>DEPÓSITO BANCARIO</t>
        </is>
      </c>
      <c r="J414" s="5" t="inlineStr">
        <is>
          <t>4307 PEDRO GALARZA TERCEROS</t>
        </is>
      </c>
    </row>
    <row r="415">
      <c r="A415" s="5" t="inlineStr">
        <is>
          <t>CCAJ-SC39/10/2023</t>
        </is>
      </c>
      <c r="B415" s="6" t="n">
        <v>44932.8819441088</v>
      </c>
      <c r="C415" s="5" t="inlineStr">
        <is>
          <t>1386 EINAR CHOQUETIJLLA - COBRADOR</t>
        </is>
      </c>
      <c r="D415" s="15" t="n">
        <v>52516628527</v>
      </c>
      <c r="E415" s="5" t="inlineStr">
        <is>
          <t>BANCO INDUSTRIAL-100070049</t>
        </is>
      </c>
      <c r="H415" s="9" t="n">
        <v>214.8</v>
      </c>
      <c r="I415" s="5" t="inlineStr">
        <is>
          <t>DEPÓSITO BANCARIO</t>
        </is>
      </c>
      <c r="J415" s="5" t="inlineStr">
        <is>
          <t>4307 PEDRO GALARZA TERCEROS</t>
        </is>
      </c>
    </row>
    <row r="416">
      <c r="A416" s="5" t="inlineStr">
        <is>
          <t>CCAJ-SC39/10/2023</t>
        </is>
      </c>
      <c r="B416" s="6" t="n">
        <v>44932.8819441088</v>
      </c>
      <c r="C416" s="5" t="inlineStr">
        <is>
          <t>1386 EINAR CHOQUETIJLLA - COBRADOR</t>
        </is>
      </c>
      <c r="D416" s="15" t="n">
        <v>52516628529</v>
      </c>
      <c r="E416" s="5" t="inlineStr">
        <is>
          <t>BANCO INDUSTRIAL-100070049</t>
        </is>
      </c>
      <c r="H416" s="9" t="n">
        <v>503</v>
      </c>
      <c r="I416" s="5" t="inlineStr">
        <is>
          <t>DEPÓSITO BANCARIO</t>
        </is>
      </c>
      <c r="J416" s="5" t="inlineStr">
        <is>
          <t>4307 PEDRO GALARZA TERCEROS</t>
        </is>
      </c>
    </row>
    <row r="417">
      <c r="A417" s="5" t="inlineStr">
        <is>
          <t>CCAJ-SC39/10/2023</t>
        </is>
      </c>
      <c r="B417" s="6" t="n">
        <v>44932.8819441088</v>
      </c>
      <c r="C417" s="5" t="inlineStr">
        <is>
          <t>1386 EINAR CHOQUETIJLLA - COBRADOR</t>
        </is>
      </c>
      <c r="D417" s="7" t="n">
        <v>57401</v>
      </c>
      <c r="E417" s="5" t="inlineStr">
        <is>
          <t>BANCO DE CREDITO-7015054675359</t>
        </is>
      </c>
      <c r="H417" s="9" t="n">
        <v>18930.4</v>
      </c>
      <c r="I417" s="5" t="inlineStr">
        <is>
          <t>DEPÓSITO BANCARIO</t>
        </is>
      </c>
      <c r="J417" s="5" t="inlineStr">
        <is>
          <t>4307 PEDRO GALARZA TERCEROS</t>
        </is>
      </c>
    </row>
    <row r="418">
      <c r="A418" s="5" t="inlineStr">
        <is>
          <t>CCAJ-SC39/10/2023</t>
        </is>
      </c>
      <c r="B418" s="6" t="n">
        <v>44932.8819441088</v>
      </c>
      <c r="C418" s="5" t="inlineStr">
        <is>
          <t>1386 EINAR CHOQUETIJLLA - COBRADOR</t>
        </is>
      </c>
      <c r="D418" s="15" t="n">
        <v>45123217442</v>
      </c>
      <c r="E418" s="5" t="inlineStr">
        <is>
          <t>BANCO INDUSTRIAL-100070049</t>
        </is>
      </c>
      <c r="H418" s="9" t="n">
        <v>10028.92</v>
      </c>
      <c r="I418" s="5" t="inlineStr">
        <is>
          <t>DEPÓSITO BANCARIO</t>
        </is>
      </c>
      <c r="J418" s="8" t="inlineStr">
        <is>
          <t>1973 BASILIA CRUZ AJARACHI</t>
        </is>
      </c>
    </row>
    <row r="419">
      <c r="A419" s="5" t="inlineStr">
        <is>
          <t>CCAJ-SC39/10/2023</t>
        </is>
      </c>
      <c r="B419" s="6" t="n">
        <v>44932.8819441088</v>
      </c>
      <c r="C419" s="5" t="inlineStr">
        <is>
          <t>1386 EINAR CHOQUETIJLLA - COBRADOR</t>
        </is>
      </c>
      <c r="D419" s="7" t="n">
        <v>57461</v>
      </c>
      <c r="E419" s="5" t="inlineStr">
        <is>
          <t>BANCO DE CREDITO-7015054675359</t>
        </is>
      </c>
      <c r="H419" s="9" t="n">
        <v>4176</v>
      </c>
      <c r="I419" s="5" t="inlineStr">
        <is>
          <t>DEPÓSITO BANCARIO</t>
        </is>
      </c>
      <c r="J419" s="5" t="inlineStr">
        <is>
          <t>4307 PEDRO GALARZA TERCEROS</t>
        </is>
      </c>
    </row>
    <row r="420">
      <c r="A420" s="5" t="inlineStr">
        <is>
          <t>CCAJ-SC39/10/2023</t>
        </is>
      </c>
      <c r="B420" s="6" t="n">
        <v>44932.8819441088</v>
      </c>
      <c r="C420" s="5" t="inlineStr">
        <is>
          <t>1386 EINAR CHOQUETIJLLA - COBRADOR</t>
        </is>
      </c>
      <c r="D420" s="7" t="n">
        <v>57491</v>
      </c>
      <c r="E420" s="5" t="inlineStr">
        <is>
          <t>BANCO DE CREDITO-7015054675359</t>
        </is>
      </c>
      <c r="H420" s="9" t="n">
        <v>33045.3</v>
      </c>
      <c r="I420" s="5" t="inlineStr">
        <is>
          <t>DEPÓSITO BANCARIO</t>
        </is>
      </c>
      <c r="J420" s="5" t="inlineStr">
        <is>
          <t>4307 PEDRO GALARZA TERCEROS</t>
        </is>
      </c>
    </row>
    <row r="421">
      <c r="A421" s="5" t="inlineStr">
        <is>
          <t>CCAJ-SC39/10/2023</t>
        </is>
      </c>
      <c r="B421" s="6" t="n">
        <v>44932.8819441088</v>
      </c>
      <c r="C421" s="5" t="inlineStr">
        <is>
          <t>1386 EINAR CHOQUETIJLLA - COBRADOR</t>
        </is>
      </c>
      <c r="D421" s="15" t="n">
        <v>45123217442</v>
      </c>
      <c r="E421" s="5" t="inlineStr">
        <is>
          <t>BANCO INDUSTRIAL-100070049</t>
        </is>
      </c>
      <c r="H421" s="9" t="n">
        <v>7122.48</v>
      </c>
      <c r="I421" s="5" t="inlineStr">
        <is>
          <t>DEPÓSITO BANCARIO</t>
        </is>
      </c>
      <c r="J421" s="8" t="inlineStr">
        <is>
          <t>1973 BASILIA CRUZ AJARACHI</t>
        </is>
      </c>
    </row>
    <row r="422">
      <c r="A422" s="5" t="inlineStr">
        <is>
          <t>CCAJ-SC39/10/2023</t>
        </is>
      </c>
      <c r="B422" s="6" t="n">
        <v>44932.8819441088</v>
      </c>
      <c r="C422" s="5" t="inlineStr">
        <is>
          <t>1386 EINAR CHOQUETIJLLA - COBRADOR</t>
        </is>
      </c>
      <c r="D422" s="15" t="n">
        <v>45123217442</v>
      </c>
      <c r="E422" s="5" t="inlineStr">
        <is>
          <t>BANCO INDUSTRIAL-100070049</t>
        </is>
      </c>
      <c r="H422" s="9" t="n">
        <v>8147.34</v>
      </c>
      <c r="I422" s="5" t="inlineStr">
        <is>
          <t>DEPÓSITO BANCARIO</t>
        </is>
      </c>
      <c r="J422" s="8" t="inlineStr">
        <is>
          <t>1973 BASILIA CRUZ AJARACHI</t>
        </is>
      </c>
    </row>
    <row r="423">
      <c r="A423" s="5" t="inlineStr">
        <is>
          <t>CCAJ-SC39/10/2023</t>
        </is>
      </c>
      <c r="B423" s="6" t="n">
        <v>44932.8819441088</v>
      </c>
      <c r="C423" s="5" t="inlineStr">
        <is>
          <t>1386 EINAR CHOQUETIJLLA - COBRADOR</t>
        </is>
      </c>
      <c r="D423" s="15" t="n">
        <v>45143457302</v>
      </c>
      <c r="E423" s="5" t="inlineStr">
        <is>
          <t>BANCO INDUSTRIAL-100070049</t>
        </is>
      </c>
      <c r="H423" s="9" t="n">
        <v>964.8</v>
      </c>
      <c r="I423" s="5" t="inlineStr">
        <is>
          <t>DEPÓSITO BANCARIO</t>
        </is>
      </c>
      <c r="J423" s="5" t="inlineStr">
        <is>
          <t>4307 PEDRO GALARZA TERCEROS</t>
        </is>
      </c>
    </row>
    <row r="424">
      <c r="A424" s="5" t="inlineStr">
        <is>
          <t>CCAJ-SC39/10/2023</t>
        </is>
      </c>
      <c r="B424" s="6" t="n">
        <v>44932.8819441088</v>
      </c>
      <c r="C424" s="5" t="inlineStr">
        <is>
          <t>1386 EINAR CHOQUETIJLLA - COBRADOR</t>
        </is>
      </c>
      <c r="D424" s="15" t="n">
        <v>45123217442</v>
      </c>
      <c r="E424" s="5" t="inlineStr">
        <is>
          <t>BANCO INDUSTRIAL-100070049</t>
        </is>
      </c>
      <c r="H424" s="9" t="n">
        <v>5732.08</v>
      </c>
      <c r="I424" s="5" t="inlineStr">
        <is>
          <t>DEPÓSITO BANCARIO</t>
        </is>
      </c>
      <c r="J424" s="8" t="inlineStr">
        <is>
          <t>1973 BASILIA CRUZ AJARACHI</t>
        </is>
      </c>
    </row>
    <row r="425">
      <c r="A425" s="5" t="inlineStr">
        <is>
          <t>CCAJ-SC39/10/2023</t>
        </is>
      </c>
      <c r="B425" s="6" t="n">
        <v>44932.8819441088</v>
      </c>
      <c r="C425" s="5" t="inlineStr">
        <is>
          <t>1386 EINAR CHOQUETIJLLA - COBRADOR</t>
        </is>
      </c>
      <c r="D425" s="15" t="n">
        <v>45123217442</v>
      </c>
      <c r="E425" s="5" t="inlineStr">
        <is>
          <t>BANCO INDUSTRIAL-100070049</t>
        </is>
      </c>
      <c r="H425" s="9" t="n">
        <v>4051.99</v>
      </c>
      <c r="I425" s="5" t="inlineStr">
        <is>
          <t>DEPÓSITO BANCARIO</t>
        </is>
      </c>
      <c r="J425" s="8" t="inlineStr">
        <is>
          <t>1973 BASILIA CRUZ AJARACHI</t>
        </is>
      </c>
    </row>
    <row r="426">
      <c r="A426" s="5" t="inlineStr">
        <is>
          <t>CCAJ-SC39/10/2023</t>
        </is>
      </c>
      <c r="B426" s="6" t="n">
        <v>44932.8819441088</v>
      </c>
      <c r="C426" s="5" t="inlineStr">
        <is>
          <t>1386 EINAR CHOQUETIJLLA - COBRADOR</t>
        </is>
      </c>
      <c r="D426" s="15" t="n">
        <v>52216747102</v>
      </c>
      <c r="E426" s="5" t="inlineStr">
        <is>
          <t>BANCO INDUSTRIAL-100070049</t>
        </is>
      </c>
      <c r="H426" s="9" t="n">
        <v>4264.56</v>
      </c>
      <c r="I426" s="5" t="inlineStr">
        <is>
          <t>DEPÓSITO BANCARIO</t>
        </is>
      </c>
      <c r="J426" s="5" t="inlineStr">
        <is>
          <t>4307 PEDRO GALARZA TERCEROS</t>
        </is>
      </c>
    </row>
    <row r="427">
      <c r="A427" s="5" t="inlineStr">
        <is>
          <t>CCAJ-SC39/10/2023</t>
        </is>
      </c>
      <c r="B427" s="6" t="n">
        <v>44932.8819441088</v>
      </c>
      <c r="C427" s="5" t="inlineStr">
        <is>
          <t>1386 EINAR CHOQUETIJLLA - COBRADOR</t>
        </is>
      </c>
      <c r="D427" s="7" t="n">
        <v>145551</v>
      </c>
      <c r="E427" s="5" t="inlineStr">
        <is>
          <t>BANCO DE CREDITO-7015054675359</t>
        </is>
      </c>
      <c r="H427" s="9" t="n">
        <v>1242.74</v>
      </c>
      <c r="I427" s="5" t="inlineStr">
        <is>
          <t>DEPÓSITO BANCARIO</t>
        </is>
      </c>
      <c r="J427" s="8" t="inlineStr">
        <is>
          <t>1972 FLAVIA GALEAN MALLON</t>
        </is>
      </c>
    </row>
    <row r="428">
      <c r="A428" s="5" t="inlineStr">
        <is>
          <t>CCAJ-SC39/10/2023</t>
        </is>
      </c>
      <c r="B428" s="6" t="n">
        <v>44932.8819441088</v>
      </c>
      <c r="C428" s="5" t="inlineStr">
        <is>
          <t>1386 EINAR CHOQUETIJLLA - COBRADOR</t>
        </is>
      </c>
      <c r="D428" s="15" t="n">
        <v>45153081965</v>
      </c>
      <c r="E428" s="5" t="inlineStr">
        <is>
          <t>BANCO INDUSTRIAL-100070049</t>
        </is>
      </c>
      <c r="H428" s="9" t="n">
        <v>446.22</v>
      </c>
      <c r="I428" s="5" t="inlineStr">
        <is>
          <t>DEPÓSITO BANCARIO</t>
        </is>
      </c>
      <c r="J428" s="8" t="inlineStr">
        <is>
          <t>1973 BASILIA CRUZ AJARACHI</t>
        </is>
      </c>
    </row>
    <row r="429">
      <c r="A429" s="5" t="inlineStr">
        <is>
          <t>CCAJ-SC39/10/2023</t>
        </is>
      </c>
      <c r="B429" s="6" t="n">
        <v>44932.8819441088</v>
      </c>
      <c r="C429" s="5" t="inlineStr">
        <is>
          <t>1386 EINAR CHOQUETIJLLA - COBRADOR</t>
        </is>
      </c>
      <c r="D429" s="15" t="n">
        <v>45153081965</v>
      </c>
      <c r="E429" s="5" t="inlineStr">
        <is>
          <t>BANCO INDUSTRIAL-100070049</t>
        </is>
      </c>
      <c r="H429" s="9" t="n">
        <v>350.22</v>
      </c>
      <c r="I429" s="5" t="inlineStr">
        <is>
          <t>DEPÓSITO BANCARIO</t>
        </is>
      </c>
      <c r="J429" s="8" t="inlineStr">
        <is>
          <t>1973 BASILIA CRUZ AJARACHI</t>
        </is>
      </c>
    </row>
    <row r="430">
      <c r="A430" s="5" t="inlineStr">
        <is>
          <t>CCAJ-SC39/10/2023</t>
        </is>
      </c>
      <c r="B430" s="6" t="n">
        <v>44932.8819441088</v>
      </c>
      <c r="C430" s="5" t="inlineStr">
        <is>
          <t>1386 EINAR CHOQUETIJLLA - COBRADOR</t>
        </is>
      </c>
      <c r="D430" s="15" t="n">
        <v>45153081965</v>
      </c>
      <c r="E430" s="5" t="inlineStr">
        <is>
          <t>BANCO INDUSTRIAL-100070049</t>
        </is>
      </c>
      <c r="H430" s="9" t="n">
        <v>288</v>
      </c>
      <c r="I430" s="5" t="inlineStr">
        <is>
          <t>DEPÓSITO BANCARIO</t>
        </is>
      </c>
      <c r="J430" s="8" t="inlineStr">
        <is>
          <t>1973 BASILIA CRUZ AJARACHI</t>
        </is>
      </c>
    </row>
    <row r="431">
      <c r="A431" s="5" t="inlineStr">
        <is>
          <t>CCAJ-SC39/10/2023</t>
        </is>
      </c>
      <c r="B431" s="6" t="n">
        <v>44932.8819441088</v>
      </c>
      <c r="C431" s="5" t="inlineStr">
        <is>
          <t>1386 EINAR CHOQUETIJLLA - COBRADOR</t>
        </is>
      </c>
      <c r="D431" s="15" t="n">
        <v>45153081965</v>
      </c>
      <c r="E431" s="5" t="inlineStr">
        <is>
          <t>BANCO INDUSTRIAL-100070049</t>
        </is>
      </c>
      <c r="H431" s="9" t="n">
        <v>743.7</v>
      </c>
      <c r="I431" s="5" t="inlineStr">
        <is>
          <t>DEPÓSITO BANCARIO</t>
        </is>
      </c>
      <c r="J431" s="8" t="inlineStr">
        <is>
          <t>1973 BASILIA CRUZ AJARACHI</t>
        </is>
      </c>
    </row>
    <row r="432">
      <c r="A432" s="5" t="inlineStr">
        <is>
          <t>CCAJ-SC39/10/2023</t>
        </is>
      </c>
      <c r="B432" s="6" t="n">
        <v>44932.8819441088</v>
      </c>
      <c r="C432" s="5" t="inlineStr">
        <is>
          <t>1386 EINAR CHOQUETIJLLA - COBRADOR</t>
        </is>
      </c>
      <c r="D432" s="15" t="n">
        <v>45153081965</v>
      </c>
      <c r="E432" s="5" t="inlineStr">
        <is>
          <t>BANCO INDUSTRIAL-100070049</t>
        </is>
      </c>
      <c r="H432" s="9" t="n">
        <v>498.96</v>
      </c>
      <c r="I432" s="5" t="inlineStr">
        <is>
          <t>DEPÓSITO BANCARIO</t>
        </is>
      </c>
      <c r="J432" s="8" t="inlineStr">
        <is>
          <t>1973 BASILIA CRUZ AJARACHI</t>
        </is>
      </c>
    </row>
    <row r="433">
      <c r="A433" s="5" t="inlineStr">
        <is>
          <t>CCAJ-SC39/10/2023</t>
        </is>
      </c>
      <c r="B433" s="6" t="n">
        <v>44932.8819441088</v>
      </c>
      <c r="C433" s="5" t="inlineStr">
        <is>
          <t>1386 EINAR CHOQUETIJLLA - COBRADOR</t>
        </is>
      </c>
      <c r="D433" s="7" t="n">
        <v>65215</v>
      </c>
      <c r="E433" s="5" t="inlineStr">
        <is>
          <t>BANCO DE CREDITO-7015054675359</t>
        </is>
      </c>
      <c r="H433" s="9" t="n">
        <v>726</v>
      </c>
      <c r="I433" s="5" t="inlineStr">
        <is>
          <t>DEPÓSITO BANCARIO</t>
        </is>
      </c>
      <c r="J433" s="5" t="inlineStr">
        <is>
          <t>1271 SANDRA SALAZAR ESCOBAR</t>
        </is>
      </c>
    </row>
    <row r="434">
      <c r="A434" s="5" t="inlineStr">
        <is>
          <t>CCAJ-SC39/10/2023</t>
        </is>
      </c>
      <c r="B434" s="6" t="n">
        <v>44932.8819441088</v>
      </c>
      <c r="C434" s="5" t="inlineStr">
        <is>
          <t>1386 EINAR CHOQUETIJLLA - COBRADOR</t>
        </is>
      </c>
      <c r="D434" s="7" t="n">
        <v>74494</v>
      </c>
      <c r="E434" s="5" t="inlineStr">
        <is>
          <t>BANCO DE CREDITO-7015054675359</t>
        </is>
      </c>
      <c r="H434" s="9" t="n">
        <v>699.84</v>
      </c>
      <c r="I434" s="5" t="inlineStr">
        <is>
          <t>DEPÓSITO BANCARIO</t>
        </is>
      </c>
      <c r="J434" s="5" t="inlineStr">
        <is>
          <t>1271 SANDRA SALAZAR ESCOBAR</t>
        </is>
      </c>
    </row>
    <row r="435">
      <c r="A435" s="5" t="inlineStr">
        <is>
          <t>CCAJ-SC39/10/2023</t>
        </is>
      </c>
      <c r="B435" s="6" t="n">
        <v>44932.8819441088</v>
      </c>
      <c r="C435" s="5" t="inlineStr">
        <is>
          <t>1386 EINAR CHOQUETIJLLA - COBRADOR</t>
        </is>
      </c>
      <c r="D435" s="15" t="n">
        <v>45143453370</v>
      </c>
      <c r="E435" s="5" t="inlineStr">
        <is>
          <t>BANCO INDUSTRIAL-100070049</t>
        </is>
      </c>
      <c r="H435" s="9" t="n">
        <v>4079</v>
      </c>
      <c r="I435" s="5" t="inlineStr">
        <is>
          <t>DEPÓSITO BANCARIO</t>
        </is>
      </c>
      <c r="J435" s="5" t="inlineStr">
        <is>
          <t>1271 SANDRA SALAZAR ESCOBAR</t>
        </is>
      </c>
    </row>
    <row r="436">
      <c r="A436" s="5" t="inlineStr">
        <is>
          <t>CCAJ-SC39/10/2023</t>
        </is>
      </c>
      <c r="B436" s="6" t="n">
        <v>44932.8819441088</v>
      </c>
      <c r="C436" s="5" t="inlineStr">
        <is>
          <t>1386 EINAR CHOQUETIJLLA - COBRADOR</t>
        </is>
      </c>
      <c r="D436" s="15" t="n">
        <v>45143455314</v>
      </c>
      <c r="E436" s="5" t="inlineStr">
        <is>
          <t>BANCO INDUSTRIAL-100070049</t>
        </is>
      </c>
      <c r="H436" s="9" t="n">
        <v>649.28</v>
      </c>
      <c r="I436" s="5" t="inlineStr">
        <is>
          <t>DEPÓSITO BANCARIO</t>
        </is>
      </c>
      <c r="J436" s="8" t="inlineStr">
        <is>
          <t>1973 BASILIA CRUZ AJARACHI</t>
        </is>
      </c>
    </row>
    <row r="437">
      <c r="A437" s="5" t="inlineStr">
        <is>
          <t>CCAJ-SC39/10/2023</t>
        </is>
      </c>
      <c r="B437" s="6" t="n">
        <v>44932.8819441088</v>
      </c>
      <c r="C437" s="5" t="inlineStr">
        <is>
          <t>1386 EINAR CHOQUETIJLLA - COBRADOR</t>
        </is>
      </c>
      <c r="D437" s="15" t="n">
        <v>45143455314</v>
      </c>
      <c r="E437" s="5" t="inlineStr">
        <is>
          <t>BANCO INDUSTRIAL-100070049</t>
        </is>
      </c>
      <c r="H437" s="9" t="n">
        <v>384</v>
      </c>
      <c r="I437" s="5" t="inlineStr">
        <is>
          <t>DEPÓSITO BANCARIO</t>
        </is>
      </c>
      <c r="J437" s="8" t="inlineStr">
        <is>
          <t>1973 BASILIA CRUZ AJARACHI</t>
        </is>
      </c>
    </row>
    <row r="438">
      <c r="A438" s="5" t="inlineStr">
        <is>
          <t>CCAJ-SC39/10/2023</t>
        </is>
      </c>
      <c r="B438" s="6" t="n">
        <v>44932.8819441088</v>
      </c>
      <c r="C438" s="5" t="inlineStr">
        <is>
          <t>1386 EINAR CHOQUETIJLLA - COBRADOR</t>
        </is>
      </c>
      <c r="D438" s="15" t="n">
        <v>451434553141</v>
      </c>
      <c r="E438" s="5" t="inlineStr">
        <is>
          <t>BANCO INDUSTRIAL-100070049</t>
        </is>
      </c>
      <c r="H438" s="9" t="n">
        <v>384</v>
      </c>
      <c r="I438" s="5" t="inlineStr">
        <is>
          <t>DEPÓSITO BANCARIO</t>
        </is>
      </c>
      <c r="J438" s="8" t="inlineStr">
        <is>
          <t>1973 BASILIA CRUZ AJARACHI</t>
        </is>
      </c>
    </row>
    <row r="439">
      <c r="A439" s="5" t="inlineStr">
        <is>
          <t>CCAJ-SC39/10/2023</t>
        </is>
      </c>
      <c r="B439" s="6" t="n">
        <v>44932.8819441088</v>
      </c>
      <c r="C439" s="5" t="inlineStr">
        <is>
          <t>1386 EINAR CHOQUETIJLLA - COBRADOR</t>
        </is>
      </c>
      <c r="D439" s="15" t="n">
        <v>45153082270</v>
      </c>
      <c r="E439" s="5" t="inlineStr">
        <is>
          <t>BANCO INDUSTRIAL-100070049</t>
        </is>
      </c>
      <c r="H439" s="9" t="n">
        <v>1194.7</v>
      </c>
      <c r="I439" s="5" t="inlineStr">
        <is>
          <t>DEPÓSITO BANCARIO</t>
        </is>
      </c>
      <c r="J439" s="5" t="inlineStr">
        <is>
          <t>1271 SANDRA SALAZAR ESCOBAR</t>
        </is>
      </c>
    </row>
    <row r="440">
      <c r="A440" s="5" t="inlineStr">
        <is>
          <t>CCAJ-SC39/10/2023</t>
        </is>
      </c>
      <c r="B440" s="6" t="n">
        <v>44932.8819441088</v>
      </c>
      <c r="C440" s="5" t="inlineStr">
        <is>
          <t>1386 EINAR CHOQUETIJLLA - COBRADOR</t>
        </is>
      </c>
      <c r="D440" s="15" t="n">
        <v>45133088556</v>
      </c>
      <c r="E440" s="5" t="inlineStr">
        <is>
          <t>BANCO INDUSTRIAL-100070049</t>
        </is>
      </c>
      <c r="H440" s="9" t="n">
        <v>2596.8</v>
      </c>
      <c r="I440" s="5" t="inlineStr">
        <is>
          <t>DEPÓSITO BANCARIO</t>
        </is>
      </c>
      <c r="J440" s="5" t="inlineStr">
        <is>
          <t>1271 SANDRA SALAZAR ESCOBAR</t>
        </is>
      </c>
    </row>
    <row r="441">
      <c r="A441" s="5" t="inlineStr">
        <is>
          <t>CCAJ-SC39/10/2023</t>
        </is>
      </c>
      <c r="B441" s="6" t="n">
        <v>44932.8819441088</v>
      </c>
      <c r="C441" s="5" t="inlineStr">
        <is>
          <t>1386 EINAR CHOQUETIJLLA - COBRADOR</t>
        </is>
      </c>
      <c r="D441" s="15" t="n">
        <v>45123219201</v>
      </c>
      <c r="E441" s="5" t="inlineStr">
        <is>
          <t>BANCO INDUSTRIAL-100070049</t>
        </is>
      </c>
      <c r="H441" s="9" t="n">
        <v>244.61</v>
      </c>
      <c r="I441" s="5" t="inlineStr">
        <is>
          <t>DEPÓSITO BANCARIO</t>
        </is>
      </c>
      <c r="J441" s="5" t="inlineStr">
        <is>
          <t>1271 SANDRA SALAZAR ESCOBAR</t>
        </is>
      </c>
    </row>
    <row r="442">
      <c r="A442" s="5" t="inlineStr">
        <is>
          <t>CCAJ-SC39/10/2023</t>
        </is>
      </c>
      <c r="B442" s="6" t="n">
        <v>44932.8819441088</v>
      </c>
      <c r="C442" s="5" t="inlineStr">
        <is>
          <t>1386 EINAR CHOQUETIJLLA - COBRADOR</t>
        </is>
      </c>
      <c r="D442" s="15" t="n">
        <v>45153083656</v>
      </c>
      <c r="E442" s="5" t="inlineStr">
        <is>
          <t>BANCO INDUSTRIAL-100070049</t>
        </is>
      </c>
      <c r="H442" s="9" t="n">
        <v>433.96</v>
      </c>
      <c r="I442" s="5" t="inlineStr">
        <is>
          <t>DEPÓSITO BANCARIO</t>
        </is>
      </c>
      <c r="J442" s="5" t="inlineStr">
        <is>
          <t>1271 SANDRA SALAZAR ESCOBAR</t>
        </is>
      </c>
    </row>
    <row r="443">
      <c r="A443" s="5" t="inlineStr">
        <is>
          <t>CCAJ-SC39/10/2023</t>
        </is>
      </c>
      <c r="B443" s="6" t="n">
        <v>44932.8819441088</v>
      </c>
      <c r="C443" s="5" t="inlineStr">
        <is>
          <t>1386 EINAR CHOQUETIJLLA - COBRADOR</t>
        </is>
      </c>
      <c r="D443" s="15" t="n">
        <v>45113237688</v>
      </c>
      <c r="E443" s="5" t="inlineStr">
        <is>
          <t>BANCO INDUSTRIAL-100070049</t>
        </is>
      </c>
      <c r="H443" s="9" t="n">
        <v>462.4</v>
      </c>
      <c r="I443" s="5" t="inlineStr">
        <is>
          <t>DEPÓSITO BANCARIO</t>
        </is>
      </c>
      <c r="J443" s="5" t="inlineStr">
        <is>
          <t>1271 SANDRA SALAZAR ESCOBAR</t>
        </is>
      </c>
    </row>
    <row r="444">
      <c r="A444" s="5" t="inlineStr">
        <is>
          <t>CCAJ-SC39/10/2023</t>
        </is>
      </c>
      <c r="B444" s="6" t="n">
        <v>44932.8819441088</v>
      </c>
      <c r="C444" s="5" t="inlineStr">
        <is>
          <t>1386 EINAR CHOQUETIJLLA - COBRADOR</t>
        </is>
      </c>
      <c r="D444" s="15" t="n">
        <v>45163178345</v>
      </c>
      <c r="E444" s="5" t="inlineStr">
        <is>
          <t>BANCO INDUSTRIAL-100070049</t>
        </is>
      </c>
      <c r="H444" s="9" t="n">
        <v>240</v>
      </c>
      <c r="I444" s="5" t="inlineStr">
        <is>
          <t>DEPÓSITO BANCARIO</t>
        </is>
      </c>
      <c r="J444" s="5" t="inlineStr">
        <is>
          <t>1271 SANDRA SALAZAR ESCOBAR</t>
        </is>
      </c>
    </row>
    <row r="445">
      <c r="A445" s="5" t="inlineStr">
        <is>
          <t>CCAJ-SC39/10/2023</t>
        </is>
      </c>
      <c r="B445" s="6" t="n">
        <v>44932.8819441088</v>
      </c>
      <c r="C445" s="5" t="inlineStr">
        <is>
          <t>1386 EINAR CHOQUETIJLLA - COBRADOR</t>
        </is>
      </c>
      <c r="D445" s="7" t="n">
        <v>149822</v>
      </c>
      <c r="E445" s="5" t="inlineStr">
        <is>
          <t>BANCO DE CREDITO-7015054675359</t>
        </is>
      </c>
      <c r="H445" s="9" t="n">
        <v>145.43</v>
      </c>
      <c r="I445" s="5" t="inlineStr">
        <is>
          <t>DEPÓSITO BANCARIO</t>
        </is>
      </c>
      <c r="J445" s="5" t="inlineStr">
        <is>
          <t>1271 SANDRA SALAZAR ESCOBAR</t>
        </is>
      </c>
    </row>
    <row r="446">
      <c r="A446" s="5" t="inlineStr">
        <is>
          <t>CCAJ-SC39/10/2023</t>
        </is>
      </c>
      <c r="B446" s="6" t="n">
        <v>44932.8819441088</v>
      </c>
      <c r="C446" s="5" t="inlineStr">
        <is>
          <t>1386 EINAR CHOQUETIJLLA - COBRADOR</t>
        </is>
      </c>
      <c r="D446" s="15" t="n">
        <v>45153078883</v>
      </c>
      <c r="E446" s="5" t="inlineStr">
        <is>
          <t>BANCO INDUSTRIAL-100070049</t>
        </is>
      </c>
      <c r="H446" s="9" t="n">
        <v>81</v>
      </c>
      <c r="I446" s="5" t="inlineStr">
        <is>
          <t>DEPÓSITO BANCARIO</t>
        </is>
      </c>
      <c r="J446" s="5" t="inlineStr">
        <is>
          <t>1271 SANDRA SALAZAR ESCOBAR</t>
        </is>
      </c>
    </row>
    <row r="447">
      <c r="A447" s="5" t="inlineStr">
        <is>
          <t>CCAJ-SC39/10/2023</t>
        </is>
      </c>
      <c r="B447" s="6" t="n">
        <v>44932.8819441088</v>
      </c>
      <c r="C447" s="5" t="inlineStr">
        <is>
          <t>1386 EINAR CHOQUETIJLLA - COBRADOR</t>
        </is>
      </c>
      <c r="D447" s="15" t="n">
        <v>51317300123</v>
      </c>
      <c r="E447" s="5" t="inlineStr">
        <is>
          <t>BANCO INDUSTRIAL-100070049</t>
        </is>
      </c>
      <c r="H447" s="9" t="n">
        <v>8093.45</v>
      </c>
      <c r="I447" s="5" t="inlineStr">
        <is>
          <t>DEPÓSITO BANCARIO</t>
        </is>
      </c>
      <c r="J447" s="5" t="inlineStr">
        <is>
          <t>4307 PEDRO GALARZA TERCEROS</t>
        </is>
      </c>
    </row>
    <row r="448">
      <c r="A448" s="5" t="inlineStr">
        <is>
          <t>CCAJ-SC39/10/2023</t>
        </is>
      </c>
      <c r="B448" s="6" t="n">
        <v>44932.8819441088</v>
      </c>
      <c r="C448" s="5" t="inlineStr">
        <is>
          <t>1386 EINAR CHOQUETIJLLA - COBRADOR</t>
        </is>
      </c>
      <c r="D448" s="15" t="n">
        <v>45153082589</v>
      </c>
      <c r="E448" s="5" t="inlineStr">
        <is>
          <t>BANCO INDUSTRIAL-100070049</t>
        </is>
      </c>
      <c r="H448" s="9" t="n">
        <v>10000</v>
      </c>
      <c r="I448" s="5" t="inlineStr">
        <is>
          <t>DEPÓSITO BANCARIO</t>
        </is>
      </c>
      <c r="J448" s="5" t="inlineStr">
        <is>
          <t>4863 MOISES MENACHO MONTAÑO</t>
        </is>
      </c>
    </row>
    <row r="449">
      <c r="A449" s="5" t="inlineStr">
        <is>
          <t>CCAJ-SC39/10/2023</t>
        </is>
      </c>
      <c r="B449" s="6" t="n">
        <v>44932.8819441088</v>
      </c>
      <c r="C449" s="5" t="inlineStr">
        <is>
          <t>1386 EINAR CHOQUETIJLLA - COBRADOR</t>
        </is>
      </c>
      <c r="D449" s="15" t="n">
        <v>45123221165</v>
      </c>
      <c r="E449" s="5" t="inlineStr">
        <is>
          <t>BANCO INDUSTRIAL-100070049</t>
        </is>
      </c>
      <c r="H449" s="9" t="n">
        <v>830.5</v>
      </c>
      <c r="I449" s="5" t="inlineStr">
        <is>
          <t>DEPÓSITO BANCARIO</t>
        </is>
      </c>
      <c r="J449" s="5" t="inlineStr">
        <is>
          <t>4307 PEDRO GALARZA TERCEROS</t>
        </is>
      </c>
    </row>
    <row r="450">
      <c r="A450" s="5" t="inlineStr">
        <is>
          <t>CCAJ-SC39/10/2023</t>
        </is>
      </c>
      <c r="B450" s="6" t="n">
        <v>44932.8819441088</v>
      </c>
      <c r="C450" s="5" t="inlineStr">
        <is>
          <t>1386 EINAR CHOQUETIJLLA - COBRADOR</t>
        </is>
      </c>
      <c r="D450" s="15" t="n">
        <v>52616641228</v>
      </c>
      <c r="E450" s="5" t="inlineStr">
        <is>
          <t>BANCO INDUSTRIAL-100070049</t>
        </is>
      </c>
      <c r="H450" s="9" t="n">
        <v>2400</v>
      </c>
      <c r="I450" s="5" t="inlineStr">
        <is>
          <t>DEPÓSITO BANCARIO</t>
        </is>
      </c>
      <c r="J450" s="5" t="inlineStr">
        <is>
          <t>1271 SANDRA SALAZAR ESCOBAR</t>
        </is>
      </c>
    </row>
    <row r="451">
      <c r="A451" s="5" t="inlineStr">
        <is>
          <t>CCAJ-SC39/10/2023</t>
        </is>
      </c>
      <c r="B451" s="6" t="n">
        <v>44932.8819441088</v>
      </c>
      <c r="C451" s="5" t="inlineStr">
        <is>
          <t>1386 EINAR CHOQUETIJLLA - COBRADOR</t>
        </is>
      </c>
      <c r="D451" s="15" t="n">
        <v>45133089890</v>
      </c>
      <c r="E451" s="5" t="inlineStr">
        <is>
          <t>BANCO INDUSTRIAL-100070049</t>
        </is>
      </c>
      <c r="H451" s="9" t="n">
        <v>5444.71</v>
      </c>
      <c r="I451" s="5" t="inlineStr">
        <is>
          <t>DEPÓSITO BANCARIO</t>
        </is>
      </c>
      <c r="J451" s="5" t="inlineStr">
        <is>
          <t>1271 SANDRA SALAZAR ESCOBAR</t>
        </is>
      </c>
    </row>
    <row r="452">
      <c r="A452" s="5" t="inlineStr">
        <is>
          <t>CCAJ-SC39/10/2023</t>
        </is>
      </c>
      <c r="B452" s="6" t="n">
        <v>44932.8819441088</v>
      </c>
      <c r="C452" s="5" t="inlineStr">
        <is>
          <t>1386 EINAR CHOQUETIJLLA - COBRADOR</t>
        </is>
      </c>
      <c r="D452" s="15" t="n">
        <v>45133090453</v>
      </c>
      <c r="E452" s="5" t="inlineStr">
        <is>
          <t>BANCO INDUSTRIAL-100070049</t>
        </is>
      </c>
      <c r="H452" s="9" t="n">
        <v>705</v>
      </c>
      <c r="I452" s="5" t="inlineStr">
        <is>
          <t>DEPÓSITO BANCARIO</t>
        </is>
      </c>
      <c r="J452" s="5" t="inlineStr">
        <is>
          <t>1271 SANDRA SALAZAR ESCOBAR</t>
        </is>
      </c>
    </row>
    <row r="453">
      <c r="A453" s="5" t="inlineStr">
        <is>
          <t>CCAJ-SC39/10/2023</t>
        </is>
      </c>
      <c r="B453" s="6" t="n">
        <v>44932.8819441088</v>
      </c>
      <c r="C453" s="5" t="inlineStr">
        <is>
          <t>1386 EINAR CHOQUETIJLLA - COBRADOR</t>
        </is>
      </c>
      <c r="D453" s="15" t="n">
        <v>45163178901</v>
      </c>
      <c r="E453" s="5" t="inlineStr">
        <is>
          <t>BANCO INDUSTRIAL-100070049</t>
        </is>
      </c>
      <c r="H453" s="9" t="n">
        <v>1205.16</v>
      </c>
      <c r="I453" s="5" t="inlineStr">
        <is>
          <t>DEPÓSITO BANCARIO</t>
        </is>
      </c>
      <c r="J453" s="5" t="inlineStr">
        <is>
          <t>1271 SANDRA SALAZAR ESCOBAR</t>
        </is>
      </c>
    </row>
    <row r="454">
      <c r="A454" s="5" t="inlineStr">
        <is>
          <t>CCAJ-SC39/10/2023</t>
        </is>
      </c>
      <c r="B454" s="6" t="n">
        <v>44932.8819441088</v>
      </c>
      <c r="C454" s="5" t="inlineStr">
        <is>
          <t>1386 EINAR CHOQUETIJLLA - COBRADOR</t>
        </is>
      </c>
      <c r="D454" s="15" t="n">
        <v>82930290418</v>
      </c>
      <c r="E454" s="5" t="inlineStr">
        <is>
          <t>BANCO INDUSTRIAL-100070049</t>
        </is>
      </c>
      <c r="H454" s="9" t="n">
        <v>1082.16</v>
      </c>
      <c r="I454" s="5" t="inlineStr">
        <is>
          <t>DEPÓSITO BANCARIO</t>
        </is>
      </c>
      <c r="J454" s="5" t="inlineStr">
        <is>
          <t>1271 SANDRA SALAZAR ESCOBAR</t>
        </is>
      </c>
    </row>
    <row r="455">
      <c r="A455" s="5" t="inlineStr">
        <is>
          <t>CCAJ-SC39/10/2023</t>
        </is>
      </c>
      <c r="B455" s="6" t="n">
        <v>44932.8819441088</v>
      </c>
      <c r="C455" s="5" t="inlineStr">
        <is>
          <t>1386 EINAR CHOQUETIJLLA - COBRADOR</t>
        </is>
      </c>
      <c r="D455" s="15" t="n">
        <v>45163179277</v>
      </c>
      <c r="E455" s="5" t="inlineStr">
        <is>
          <t>BANCO INDUSTRIAL-100070049</t>
        </is>
      </c>
      <c r="H455" s="9" t="n">
        <v>2632.5</v>
      </c>
      <c r="I455" s="5" t="inlineStr">
        <is>
          <t>DEPÓSITO BANCARIO</t>
        </is>
      </c>
      <c r="J455" s="5" t="inlineStr">
        <is>
          <t>1271 SANDRA SALAZAR ESCOBAR</t>
        </is>
      </c>
    </row>
    <row r="456">
      <c r="A456" s="5" t="inlineStr">
        <is>
          <t>CCAJ-SC39/10/2023</t>
        </is>
      </c>
      <c r="B456" s="6" t="n">
        <v>44932.8819441088</v>
      </c>
      <c r="C456" s="5" t="inlineStr">
        <is>
          <t>1386 EINAR CHOQUETIJLLA - COBRADOR</t>
        </is>
      </c>
      <c r="D456" s="15" t="n">
        <v>45133091232</v>
      </c>
      <c r="E456" s="5" t="inlineStr">
        <is>
          <t>BANCO INDUSTRIAL-100070049</t>
        </is>
      </c>
      <c r="H456" s="9" t="n">
        <v>360.26</v>
      </c>
      <c r="I456" s="5" t="inlineStr">
        <is>
          <t>DEPÓSITO BANCARIO</t>
        </is>
      </c>
      <c r="J456" s="5" t="inlineStr">
        <is>
          <t>1271 SANDRA SALAZAR ESCOBAR</t>
        </is>
      </c>
    </row>
    <row r="457">
      <c r="A457" s="5" t="inlineStr">
        <is>
          <t>CCAJ-SC39/10/2023</t>
        </is>
      </c>
      <c r="B457" s="6" t="n">
        <v>44932.8819441088</v>
      </c>
      <c r="C457" s="5" t="inlineStr">
        <is>
          <t>1386 EINAR CHOQUETIJLLA - COBRADOR</t>
        </is>
      </c>
      <c r="D457" s="15" t="n">
        <v>52316646405</v>
      </c>
      <c r="E457" s="5" t="inlineStr">
        <is>
          <t>BANCO INDUSTRIAL-100070049</t>
        </is>
      </c>
      <c r="H457" s="9" t="n">
        <v>2799.8</v>
      </c>
      <c r="I457" s="5" t="inlineStr">
        <is>
          <t>DEPÓSITO BANCARIO</t>
        </is>
      </c>
      <c r="J457" s="5" t="inlineStr">
        <is>
          <t>1271 SANDRA SALAZAR ESCOBAR</t>
        </is>
      </c>
    </row>
    <row r="458">
      <c r="A458" s="5" t="inlineStr">
        <is>
          <t>CCAJ-SC39/10/2023</t>
        </is>
      </c>
      <c r="B458" s="6" t="n">
        <v>44932.8819441088</v>
      </c>
      <c r="C458" s="5" t="inlineStr">
        <is>
          <t>1386 EINAR CHOQUETIJLLA - COBRADOR</t>
        </is>
      </c>
      <c r="D458" s="15" t="n">
        <v>45163179428</v>
      </c>
      <c r="E458" s="5" t="inlineStr">
        <is>
          <t>BANCO INDUSTRIAL-100070049</t>
        </is>
      </c>
      <c r="H458" s="9" t="n">
        <v>999.12</v>
      </c>
      <c r="I458" s="5" t="inlineStr">
        <is>
          <t>DEPÓSITO BANCARIO</t>
        </is>
      </c>
      <c r="J458" s="5" t="inlineStr">
        <is>
          <t>1271 SANDRA SALAZAR ESCOBAR</t>
        </is>
      </c>
    </row>
    <row r="459">
      <c r="A459" s="5" t="inlineStr">
        <is>
          <t>CCAJ-SC39/10/2023</t>
        </is>
      </c>
      <c r="B459" s="6" t="n">
        <v>44932.8819441088</v>
      </c>
      <c r="C459" s="5" t="inlineStr">
        <is>
          <t>1386 EINAR CHOQUETIJLLA - COBRADOR</t>
        </is>
      </c>
      <c r="D459" s="15" t="n">
        <v>45113239038</v>
      </c>
      <c r="E459" s="5" t="inlineStr">
        <is>
          <t>BANCO INDUSTRIAL-100070049</t>
        </is>
      </c>
      <c r="H459" s="9" t="n">
        <v>395.92</v>
      </c>
      <c r="I459" s="5" t="inlineStr">
        <is>
          <t>DEPÓSITO BANCARIO</t>
        </is>
      </c>
      <c r="J459" s="5" t="inlineStr">
        <is>
          <t>1271 SANDRA SALAZAR ESCOBAR</t>
        </is>
      </c>
    </row>
    <row r="460">
      <c r="A460" s="5" t="inlineStr">
        <is>
          <t>CCAJ-SC39/10/2023</t>
        </is>
      </c>
      <c r="B460" s="6" t="n">
        <v>44932.8819441088</v>
      </c>
      <c r="C460" s="5" t="inlineStr">
        <is>
          <t>1386 EINAR CHOQUETIJLLA - COBRADOR</t>
        </is>
      </c>
      <c r="D460" s="15" t="n">
        <v>45153085499</v>
      </c>
      <c r="E460" s="5" t="inlineStr">
        <is>
          <t>BANCO INDUSTRIAL-100070049</t>
        </is>
      </c>
      <c r="H460" s="9" t="n">
        <v>331.94</v>
      </c>
      <c r="I460" s="5" t="inlineStr">
        <is>
          <t>DEPÓSITO BANCARIO</t>
        </is>
      </c>
      <c r="J460" s="5" t="inlineStr">
        <is>
          <t>1271 SANDRA SALAZAR ESCOBAR</t>
        </is>
      </c>
    </row>
    <row r="461">
      <c r="A461" s="5" t="inlineStr">
        <is>
          <t>CCAJ-SC39/10/2023</t>
        </is>
      </c>
      <c r="B461" s="6" t="n">
        <v>44932.8819441088</v>
      </c>
      <c r="C461" s="5" t="inlineStr">
        <is>
          <t>1386 EINAR CHOQUETIJLLA - COBRADOR</t>
        </is>
      </c>
      <c r="D461" s="15" t="n">
        <v>45123221371</v>
      </c>
      <c r="E461" s="5" t="inlineStr">
        <is>
          <t>BANCO INDUSTRIAL-100070049</t>
        </is>
      </c>
      <c r="H461" s="9" t="n">
        <v>251.5</v>
      </c>
      <c r="I461" s="5" t="inlineStr">
        <is>
          <t>DEPÓSITO BANCARIO</t>
        </is>
      </c>
      <c r="J461" s="5" t="inlineStr">
        <is>
          <t>1271 SANDRA SALAZAR ESCOBAR</t>
        </is>
      </c>
    </row>
    <row r="462">
      <c r="A462" s="5" t="inlineStr">
        <is>
          <t>CCAJ-SC39/10/2023</t>
        </is>
      </c>
      <c r="B462" s="6" t="n">
        <v>44932.8819441088</v>
      </c>
      <c r="C462" s="5" t="inlineStr">
        <is>
          <t>1386 EINAR CHOQUETIJLLA - COBRADOR</t>
        </is>
      </c>
      <c r="D462" s="15" t="n">
        <v>45113238636</v>
      </c>
      <c r="E462" s="5" t="inlineStr">
        <is>
          <t>BANCO INDUSTRIAL-100070049</t>
        </is>
      </c>
      <c r="H462" s="9" t="n">
        <v>1434.12</v>
      </c>
      <c r="I462" s="5" t="inlineStr">
        <is>
          <t>DEPÓSITO BANCARIO</t>
        </is>
      </c>
      <c r="J462" s="5" t="inlineStr">
        <is>
          <t>1271 SANDRA SALAZAR ESCOBAR</t>
        </is>
      </c>
    </row>
    <row r="463">
      <c r="A463" s="5" t="inlineStr">
        <is>
          <t>CCAJ-SC39/10/2023</t>
        </is>
      </c>
      <c r="B463" s="6" t="n">
        <v>44932.8819441088</v>
      </c>
      <c r="C463" s="5" t="inlineStr">
        <is>
          <t>1386 EINAR CHOQUETIJLLA - COBRADOR</t>
        </is>
      </c>
      <c r="D463" s="15" t="n">
        <v>295401006680032</v>
      </c>
      <c r="E463" s="5" t="inlineStr">
        <is>
          <t>PAGO EXPRESS M/N-101020101</t>
        </is>
      </c>
      <c r="H463" s="9" t="n">
        <v>23180.34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CCAJ-SC39/10/2023</t>
        </is>
      </c>
      <c r="B464" s="6" t="n">
        <v>44932.8819441088</v>
      </c>
      <c r="C464" s="5" t="inlineStr">
        <is>
          <t>1386 EINAR CHOQUETIJLLA - COBRADOR</t>
        </is>
      </c>
      <c r="D464" s="7" t="n">
        <v>174503</v>
      </c>
      <c r="E464" s="5" t="inlineStr">
        <is>
          <t>MERCANTIL SANTA CRUZ-4010678183</t>
        </is>
      </c>
      <c r="H464" s="9" t="n">
        <v>73788.39999999999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CCAJ-SC39/10/2023</t>
        </is>
      </c>
      <c r="B465" s="6" t="n">
        <v>44932.8819441088</v>
      </c>
      <c r="C465" s="5" t="inlineStr">
        <is>
          <t>1386 EINAR CHOQUETIJLLA - COBRADOR</t>
        </is>
      </c>
      <c r="D465" s="15" t="n">
        <v>297502002160032</v>
      </c>
      <c r="E465" s="5" t="inlineStr">
        <is>
          <t>PAGO EXPRESS M/N-101020101</t>
        </is>
      </c>
      <c r="H465" s="9" t="n">
        <v>41447.2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CCAJ-SC39/10/2023</t>
        </is>
      </c>
      <c r="B466" s="6" t="n">
        <v>44932.8819441088</v>
      </c>
      <c r="C466" s="5" t="inlineStr">
        <is>
          <t>1386 EINAR CHOQUETIJLLA - COBRADOR</t>
        </is>
      </c>
      <c r="D466" s="7" t="n"/>
      <c r="E466" s="8" t="n"/>
      <c r="F466" s="9" t="n">
        <v>6606.7</v>
      </c>
      <c r="I466" s="10" t="inlineStr">
        <is>
          <t>EFECTIVO</t>
        </is>
      </c>
      <c r="J466" s="8" t="inlineStr">
        <is>
          <t>1970 CARLOS CAMPOS ORTIZ</t>
        </is>
      </c>
    </row>
    <row r="467">
      <c r="A467" s="5" t="inlineStr">
        <is>
          <t>CCAJ-SC39/10/2023</t>
        </is>
      </c>
      <c r="B467" s="6" t="n">
        <v>44932.8819441088</v>
      </c>
      <c r="C467" s="5" t="inlineStr">
        <is>
          <t>1386 EINAR CHOQUETIJLLA - COBRADOR</t>
        </is>
      </c>
      <c r="D467" s="7" t="n"/>
      <c r="E467" s="8" t="n"/>
      <c r="F467" s="9" t="n">
        <v>2775</v>
      </c>
      <c r="I467" s="10" t="inlineStr">
        <is>
          <t>EFECTIVO</t>
        </is>
      </c>
      <c r="J467" s="8" t="inlineStr">
        <is>
          <t>2551 EDMUNDO CAYANI M.</t>
        </is>
      </c>
    </row>
    <row r="468">
      <c r="A468" s="5" t="inlineStr">
        <is>
          <t>CCAJ-SC39/10/2023</t>
        </is>
      </c>
      <c r="B468" s="6" t="n">
        <v>44932.8819441088</v>
      </c>
      <c r="C468" s="5" t="inlineStr">
        <is>
          <t>1386 EINAR CHOQUETIJLLA - COBRADOR</t>
        </is>
      </c>
      <c r="D468" s="7" t="n"/>
      <c r="E468" s="8" t="n"/>
      <c r="F468" s="9" t="n">
        <v>35516.4</v>
      </c>
      <c r="I468" s="10" t="inlineStr">
        <is>
          <t>EFECTIVO</t>
        </is>
      </c>
      <c r="J468" s="5" t="inlineStr">
        <is>
          <t>2552 ALVARO JAVIER LOAYZA CACERES</t>
        </is>
      </c>
    </row>
    <row r="469">
      <c r="A469" s="5" t="inlineStr">
        <is>
          <t>CCAJ-SC39/10/2023</t>
        </is>
      </c>
      <c r="B469" s="6" t="n">
        <v>44932.8819441088</v>
      </c>
      <c r="C469" s="5" t="inlineStr">
        <is>
          <t>1386 EINAR CHOQUETIJLLA - COBRADOR</t>
        </is>
      </c>
      <c r="D469" s="7" t="n"/>
      <c r="E469" s="8" t="n"/>
      <c r="F469" s="9" t="n">
        <v>7517.4</v>
      </c>
      <c r="I469" s="10" t="inlineStr">
        <is>
          <t>EFECTIVO</t>
        </is>
      </c>
      <c r="J469" s="5" t="inlineStr">
        <is>
          <t>2917 MILAN HUANCOLLO JUCUMARI</t>
        </is>
      </c>
    </row>
    <row r="470">
      <c r="A470" s="5" t="inlineStr">
        <is>
          <t>CCAJ-SC39/10/2023</t>
        </is>
      </c>
      <c r="B470" s="6" t="n">
        <v>44932.8819441088</v>
      </c>
      <c r="C470" s="5" t="inlineStr">
        <is>
          <t>1386 EINAR CHOQUETIJLLA - COBRADOR</t>
        </is>
      </c>
      <c r="D470" s="7" t="n"/>
      <c r="E470" s="8" t="n"/>
      <c r="F470" s="9" t="n">
        <v>10147.5</v>
      </c>
      <c r="I470" s="10" t="inlineStr">
        <is>
          <t>EFECTIVO</t>
        </is>
      </c>
      <c r="J470" s="8" t="inlineStr">
        <is>
          <t>2932 EUGENIO LOPEZ CESPEDES</t>
        </is>
      </c>
    </row>
    <row r="471">
      <c r="A471" s="5" t="inlineStr">
        <is>
          <t>CCAJ-SC39/10/2023</t>
        </is>
      </c>
      <c r="B471" s="6" t="n">
        <v>44932.8819441088</v>
      </c>
      <c r="C471" s="5" t="inlineStr">
        <is>
          <t>1386 EINAR CHOQUETIJLLA - COBRADOR</t>
        </is>
      </c>
      <c r="D471" s="7" t="n"/>
      <c r="E471" s="8" t="n"/>
      <c r="F471" s="9" t="n">
        <v>5653</v>
      </c>
      <c r="I471" s="10" t="inlineStr">
        <is>
          <t>EFECTIVO</t>
        </is>
      </c>
      <c r="J471" s="5" t="inlineStr">
        <is>
          <t>2994 CRISTIAN DEIBY PARDO VILLEGAS</t>
        </is>
      </c>
    </row>
    <row r="472">
      <c r="A472" s="5" t="inlineStr">
        <is>
          <t>CCAJ-SC39/10/2023</t>
        </is>
      </c>
      <c r="B472" s="6" t="n">
        <v>44932.8819441088</v>
      </c>
      <c r="C472" s="5" t="inlineStr">
        <is>
          <t>1386 EINAR CHOQUETIJLLA - COBRADOR</t>
        </is>
      </c>
      <c r="D472" s="7" t="n"/>
      <c r="E472" s="8" t="n"/>
      <c r="F472" s="9" t="n">
        <v>1412</v>
      </c>
      <c r="I472" s="10" t="inlineStr">
        <is>
          <t>EFECTIVO</t>
        </is>
      </c>
      <c r="J472" s="8" t="inlineStr">
        <is>
          <t>4309 RODRIGO RAMOS - T02</t>
        </is>
      </c>
    </row>
    <row r="473">
      <c r="A473" s="5" t="inlineStr">
        <is>
          <t>CCAJ-SC39/10/2023</t>
        </is>
      </c>
      <c r="B473" s="6" t="n">
        <v>44932.8819441088</v>
      </c>
      <c r="C473" s="5" t="inlineStr">
        <is>
          <t>1386 EINAR CHOQUETIJLLA - COBRADOR</t>
        </is>
      </c>
      <c r="D473" s="7" t="n"/>
      <c r="E473" s="8" t="n"/>
      <c r="F473" s="9" t="n">
        <v>366</v>
      </c>
      <c r="I473" s="10" t="inlineStr">
        <is>
          <t>EFECTIVO</t>
        </is>
      </c>
      <c r="J473" s="8" t="inlineStr">
        <is>
          <t>4309 RODRIGO RAMOS - T03</t>
        </is>
      </c>
    </row>
    <row r="474">
      <c r="A474" s="5" t="inlineStr">
        <is>
          <t>CCAJ-SC39/10/2023</t>
        </is>
      </c>
      <c r="B474" s="6" t="n">
        <v>44932.8819441088</v>
      </c>
      <c r="C474" s="5" t="inlineStr">
        <is>
          <t>1386 EINAR CHOQUETIJLLA - COBRADOR</t>
        </is>
      </c>
      <c r="D474" s="7" t="n"/>
      <c r="E474" s="8" t="n"/>
      <c r="F474" s="9" t="n">
        <v>6890.1</v>
      </c>
      <c r="I474" s="10" t="inlineStr">
        <is>
          <t>EFECTIVO</t>
        </is>
      </c>
      <c r="J474" s="8" t="inlineStr">
        <is>
          <t>4309 RODRIGO RAMOS - T04</t>
        </is>
      </c>
    </row>
    <row r="475">
      <c r="A475" s="5" t="inlineStr">
        <is>
          <t>CCAJ-SC39/10/2023</t>
        </is>
      </c>
      <c r="B475" s="6" t="n">
        <v>44932.8819441088</v>
      </c>
      <c r="C475" s="5" t="inlineStr">
        <is>
          <t>1386 EINAR CHOQUETIJLLA - COBRADOR</t>
        </is>
      </c>
      <c r="D475" s="7" t="n"/>
      <c r="E475" s="8" t="n"/>
      <c r="F475" s="9" t="n">
        <v>1619.7</v>
      </c>
      <c r="I475" s="10" t="inlineStr">
        <is>
          <t>EFECTIVO</t>
        </is>
      </c>
      <c r="J475" s="8" t="inlineStr">
        <is>
          <t>4309 RODRIGO RAMOS - T05</t>
        </is>
      </c>
    </row>
    <row r="476">
      <c r="A476" s="5" t="inlineStr">
        <is>
          <t>CCAJ-SC39/10/2023</t>
        </is>
      </c>
      <c r="B476" s="6" t="n">
        <v>44932.8819441088</v>
      </c>
      <c r="C476" s="5" t="inlineStr">
        <is>
          <t>1386 EINAR CHOQUETIJLLA - COBRADOR</t>
        </is>
      </c>
      <c r="D476" s="7" t="n"/>
      <c r="E476" s="8" t="n"/>
      <c r="F476" s="9" t="n">
        <v>23051.5</v>
      </c>
      <c r="I476" s="10" t="inlineStr">
        <is>
          <t>EFECTIVO</t>
        </is>
      </c>
      <c r="J476" s="8" t="inlineStr">
        <is>
          <t>4309 RODRIGO RAMOS - T06</t>
        </is>
      </c>
    </row>
    <row r="477">
      <c r="A477" s="5" t="inlineStr">
        <is>
          <t>CCAJ-SC39/10/2023</t>
        </is>
      </c>
      <c r="B477" s="6" t="n">
        <v>44932.8819441088</v>
      </c>
      <c r="C477" s="5" t="inlineStr">
        <is>
          <t>1386 EINAR CHOQUETIJLLA - COBRADOR</t>
        </is>
      </c>
      <c r="D477" s="7" t="n"/>
      <c r="E477" s="8" t="n"/>
      <c r="F477" s="9" t="n">
        <v>10628.5</v>
      </c>
      <c r="I477" s="10" t="inlineStr">
        <is>
          <t>EFECTIVO</t>
        </is>
      </c>
      <c r="J477" s="8" t="inlineStr">
        <is>
          <t>4309 RODRIGO RAMOS - T07</t>
        </is>
      </c>
    </row>
    <row r="478">
      <c r="A478" s="5" t="inlineStr">
        <is>
          <t>CCAJ-SC39/10/2023</t>
        </is>
      </c>
      <c r="B478" s="6" t="n">
        <v>44932.8819441088</v>
      </c>
      <c r="C478" s="5" t="inlineStr">
        <is>
          <t>1386 EINAR CHOQUETIJLLA - COBRADOR</t>
        </is>
      </c>
      <c r="D478" s="7" t="n"/>
      <c r="E478" s="8" t="n"/>
      <c r="F478" s="9" t="n">
        <v>29928.8</v>
      </c>
      <c r="I478" s="10" t="inlineStr">
        <is>
          <t>EFECTIVO</t>
        </is>
      </c>
      <c r="J478" s="8" t="inlineStr">
        <is>
          <t>4309 RODRIGO RAMOS - T09</t>
        </is>
      </c>
    </row>
    <row r="479">
      <c r="A479" s="5" t="inlineStr">
        <is>
          <t>CCAJ-SC39/10/2023</t>
        </is>
      </c>
      <c r="B479" s="6" t="n">
        <v>44932.8819441088</v>
      </c>
      <c r="C479" s="5" t="inlineStr">
        <is>
          <t>1386 EINAR CHOQUETIJLLA - COBRADOR</t>
        </is>
      </c>
      <c r="D479" s="7" t="n"/>
      <c r="E479" s="8" t="n"/>
      <c r="F479" s="9" t="n">
        <v>6472.2</v>
      </c>
      <c r="I479" s="10" t="inlineStr">
        <is>
          <t>EFECTIVO</t>
        </is>
      </c>
      <c r="J479" s="8" t="inlineStr">
        <is>
          <t>4309 RODRIGO RAMOS - T10</t>
        </is>
      </c>
    </row>
    <row r="480">
      <c r="A480" s="5" t="inlineStr">
        <is>
          <t>CCAJ-SC39/10/2023</t>
        </is>
      </c>
      <c r="B480" s="6" t="n">
        <v>44932.8819441088</v>
      </c>
      <c r="C480" s="5" t="inlineStr">
        <is>
          <t>1386 EINAR CHOQUETIJLLA - COBRADOR</t>
        </is>
      </c>
      <c r="D480" s="7" t="n"/>
      <c r="E480" s="8" t="n"/>
      <c r="F480" s="9" t="n">
        <v>6233.9</v>
      </c>
      <c r="I480" s="10" t="inlineStr">
        <is>
          <t>EFECTIVO</t>
        </is>
      </c>
      <c r="J480" s="8" t="inlineStr">
        <is>
          <t>4309 RODRIGO RAMOS - T14</t>
        </is>
      </c>
    </row>
    <row r="481">
      <c r="A481" s="5" t="inlineStr">
        <is>
          <t>CCAJ-SC39/10/2023</t>
        </is>
      </c>
      <c r="B481" s="6" t="n">
        <v>44932.8819441088</v>
      </c>
      <c r="C481" s="5" t="inlineStr">
        <is>
          <t>1386 EINAR CHOQUETIJLLA - COBRADOR</t>
        </is>
      </c>
      <c r="D481" s="7" t="n"/>
      <c r="E481" s="8" t="n"/>
      <c r="F481" s="9" t="n">
        <v>9013.200000000001</v>
      </c>
      <c r="I481" s="10" t="inlineStr">
        <is>
          <t>EFECTIVO</t>
        </is>
      </c>
      <c r="J481" s="8" t="inlineStr">
        <is>
          <t>4309 RODRIGO RAMOS - T15</t>
        </is>
      </c>
    </row>
    <row r="482">
      <c r="A482" s="5" t="inlineStr">
        <is>
          <t>CCAJ-SC39/10/2023</t>
        </is>
      </c>
      <c r="B482" s="6" t="n">
        <v>44932.8819441088</v>
      </c>
      <c r="C482" s="5" t="inlineStr">
        <is>
          <t>1386 EINAR CHOQUETIJLLA - COBRADOR</t>
        </is>
      </c>
      <c r="D482" s="7" t="n"/>
      <c r="E482" s="8" t="n"/>
      <c r="F482" s="9" t="n">
        <v>6270</v>
      </c>
      <c r="I482" s="10" t="inlineStr">
        <is>
          <t>EFECTIVO</t>
        </is>
      </c>
      <c r="J482" s="8" t="inlineStr">
        <is>
          <t>4309 RODRIGO RAMOS - T17</t>
        </is>
      </c>
    </row>
    <row r="483">
      <c r="A483" s="5" t="inlineStr">
        <is>
          <t>CCAJ-SC39/10/2023</t>
        </is>
      </c>
      <c r="B483" s="6" t="n">
        <v>44932.8819441088</v>
      </c>
      <c r="C483" s="5" t="inlineStr">
        <is>
          <t>1386 EINAR CHOQUETIJLLA - COBRADOR</t>
        </is>
      </c>
      <c r="D483" s="7" t="n"/>
      <c r="E483" s="8" t="n"/>
      <c r="F483" s="9" t="n">
        <v>21404.2</v>
      </c>
      <c r="I483" s="10" t="inlineStr">
        <is>
          <t>EFECTIVO</t>
        </is>
      </c>
      <c r="J483" s="8" t="inlineStr">
        <is>
          <t>4309 RODRIGO RAMOS - T18</t>
        </is>
      </c>
    </row>
    <row r="484">
      <c r="A484" s="5" t="inlineStr">
        <is>
          <t>CCAJ-SC39/10/2023</t>
        </is>
      </c>
      <c r="B484" s="6" t="n">
        <v>44932.8819441088</v>
      </c>
      <c r="C484" s="5" t="inlineStr">
        <is>
          <t>1386 EINAR CHOQUETIJLLA - COBRADOR</t>
        </is>
      </c>
      <c r="D484" s="7" t="n"/>
      <c r="E484" s="8" t="n"/>
      <c r="F484" s="9" t="n">
        <v>6867.5</v>
      </c>
      <c r="I484" s="10" t="inlineStr">
        <is>
          <t>EFECTIVO</t>
        </is>
      </c>
      <c r="J484" s="8" t="inlineStr">
        <is>
          <t>4309 RODRIGO RAMOS - T20</t>
        </is>
      </c>
    </row>
    <row r="485">
      <c r="A485" s="5" t="inlineStr">
        <is>
          <t>CCAJ-SC39/10/2023</t>
        </is>
      </c>
      <c r="B485" s="6" t="n">
        <v>44932.8819441088</v>
      </c>
      <c r="C485" s="5" t="inlineStr">
        <is>
          <t>1386 EINAR CHOQUETIJLLA - COBRADOR</t>
        </is>
      </c>
      <c r="D485" s="7" t="n"/>
      <c r="E485" s="8" t="n"/>
      <c r="F485" s="9" t="n">
        <v>15615.4</v>
      </c>
      <c r="I485" s="10" t="inlineStr">
        <is>
          <t>EFECTIVO</t>
        </is>
      </c>
      <c r="J485" s="8" t="inlineStr">
        <is>
          <t>4309 RODRIGO RAMOS - T21</t>
        </is>
      </c>
    </row>
    <row r="486">
      <c r="A486" s="5" t="inlineStr">
        <is>
          <t>CCAJ-SC39/10/2023</t>
        </is>
      </c>
      <c r="B486" s="6" t="n">
        <v>44932.8819441088</v>
      </c>
      <c r="C486" s="5" t="inlineStr">
        <is>
          <t>1386 EINAR CHOQUETIJLLA - COBRADOR</t>
        </is>
      </c>
      <c r="D486" s="7" t="n"/>
      <c r="E486" s="8" t="n"/>
      <c r="F486" s="9" t="n">
        <v>10324</v>
      </c>
      <c r="I486" s="10" t="inlineStr">
        <is>
          <t>EFECTIVO</t>
        </is>
      </c>
      <c r="J486" s="8" t="inlineStr">
        <is>
          <t>4309 RODRIGO RAMOS - T24</t>
        </is>
      </c>
    </row>
    <row r="487">
      <c r="A487" s="11" t="inlineStr">
        <is>
          <t>SAP</t>
        </is>
      </c>
      <c r="B487" s="3" t="n"/>
      <c r="C487" s="3" t="n"/>
      <c r="D487" s="19">
        <f>226724.41+696</f>
        <v/>
      </c>
      <c r="E487" s="8" t="n"/>
      <c r="F487" s="37">
        <f>SUM(F405:G486)</f>
        <v/>
      </c>
      <c r="H487" s="9" t="n"/>
      <c r="I487" s="10" t="n"/>
      <c r="J487" s="5" t="n"/>
    </row>
    <row r="488">
      <c r="A488" s="13" t="inlineStr">
        <is>
          <t>FECHA</t>
        </is>
      </c>
      <c r="B488" s="13" t="inlineStr">
        <is>
          <t>CIERRE DE CAJA</t>
        </is>
      </c>
      <c r="C488" s="13" t="inlineStr">
        <is>
          <t>IMPORTE</t>
        </is>
      </c>
      <c r="D488" s="7" t="n"/>
      <c r="E488" s="8" t="n"/>
      <c r="H488" s="9" t="n"/>
      <c r="I488" s="10" t="n"/>
      <c r="J488" s="5" t="n"/>
    </row>
    <row r="489" ht="15.75" customHeight="1">
      <c r="A489" s="5" t="n"/>
      <c r="B489" s="6" t="n"/>
      <c r="C489" s="5" t="n"/>
      <c r="D489" s="14" t="n">
        <v>112563579</v>
      </c>
      <c r="E489" s="8" t="n"/>
      <c r="H489" s="9" t="n"/>
      <c r="I489" s="10" t="n"/>
      <c r="J489" s="5" t="n"/>
    </row>
    <row r="490" ht="15.75" customHeight="1">
      <c r="A490" s="5" t="n"/>
      <c r="B490" s="6" t="n"/>
      <c r="C490" s="5" t="n"/>
      <c r="D490" s="14" t="n">
        <v>112563622</v>
      </c>
      <c r="E490" s="8" t="n"/>
      <c r="H490" s="9" t="n"/>
      <c r="I490" s="10" t="n"/>
      <c r="J490" s="5" t="n"/>
    </row>
    <row r="491">
      <c r="A491" s="5" t="n"/>
      <c r="B491" s="6" t="n"/>
      <c r="C491" s="5" t="n"/>
      <c r="D491" s="7" t="n"/>
      <c r="E491" s="8" t="n"/>
      <c r="H491" s="9" t="n"/>
      <c r="I491" s="10" t="n"/>
      <c r="J491" s="5" t="n"/>
    </row>
    <row r="492">
      <c r="A492" s="1" t="inlineStr">
        <is>
          <t>Cierre Caja</t>
        </is>
      </c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3" t="inlineStr">
        <is>
          <t>Del 07/01/2022</t>
        </is>
      </c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98" t="inlineStr">
        <is>
          <t>Cierre Caja</t>
        </is>
      </c>
      <c r="B494" s="98" t="inlineStr">
        <is>
          <t>Fecha</t>
        </is>
      </c>
      <c r="C494" s="98" t="inlineStr">
        <is>
          <t>Cajero</t>
        </is>
      </c>
      <c r="D494" s="98" t="inlineStr">
        <is>
          <t>Nro Voucher</t>
        </is>
      </c>
      <c r="E494" s="98" t="inlineStr">
        <is>
          <t>Nro Cuenta</t>
        </is>
      </c>
      <c r="F494" s="98" t="inlineStr">
        <is>
          <t>Tipo Ingreso</t>
        </is>
      </c>
      <c r="G494" s="99" t="n"/>
      <c r="H494" s="100" t="n"/>
      <c r="I494" s="98" t="inlineStr">
        <is>
          <t>TIPO DE INGRESO</t>
        </is>
      </c>
      <c r="J494" s="98" t="inlineStr">
        <is>
          <t>Cobrador</t>
        </is>
      </c>
    </row>
    <row r="495">
      <c r="A495" s="101" t="n"/>
      <c r="B495" s="101" t="n"/>
      <c r="C495" s="101" t="n"/>
      <c r="D495" s="101" t="n"/>
      <c r="E495" s="101" t="n"/>
      <c r="F495" s="4" t="inlineStr">
        <is>
          <t>EFECTIVO</t>
        </is>
      </c>
      <c r="G495" s="4" t="inlineStr">
        <is>
          <t>CHEQUE</t>
        </is>
      </c>
      <c r="H495" s="4" t="inlineStr">
        <is>
          <t>TRANSFERENCIA</t>
        </is>
      </c>
      <c r="I495" s="101" t="n"/>
      <c r="J495" s="101" t="n"/>
    </row>
    <row r="496">
      <c r="A496" s="5" t="inlineStr">
        <is>
          <t>CCAJ-SC39/11/2023</t>
        </is>
      </c>
      <c r="B496" s="6" t="n">
        <v>44933.43827945602</v>
      </c>
      <c r="C496" s="5" t="inlineStr">
        <is>
          <t>1386 EINAR CHOQUETIJLLA - COBRADOR</t>
        </is>
      </c>
      <c r="D496" s="7" t="n"/>
      <c r="E496" s="8" t="n"/>
      <c r="F496" s="9" t="n">
        <v>94187.8</v>
      </c>
      <c r="I496" s="10" t="inlineStr">
        <is>
          <t>EFECTIVO</t>
        </is>
      </c>
      <c r="J496" s="8" t="inlineStr">
        <is>
          <t>3211 PEDRO CAYALO COCA</t>
        </is>
      </c>
    </row>
    <row r="497">
      <c r="A497" s="5" t="inlineStr">
        <is>
          <t>CCAJ-SC39/11/2023</t>
        </is>
      </c>
      <c r="B497" s="6" t="n">
        <v>44933.43827945602</v>
      </c>
      <c r="C497" s="5" t="inlineStr">
        <is>
          <t>1386 EINAR CHOQUETIJLLA - COBRADOR</t>
        </is>
      </c>
      <c r="D497" s="7" t="n"/>
      <c r="E497" s="8" t="n"/>
      <c r="F497" s="9" t="n">
        <v>8817.700000000001</v>
      </c>
      <c r="I497" s="10" t="inlineStr">
        <is>
          <t>EFECTIVO</t>
        </is>
      </c>
      <c r="J497" s="8" t="inlineStr">
        <is>
          <t>4309 RODRIGO RAMOS - T11</t>
        </is>
      </c>
    </row>
    <row r="498">
      <c r="A498" s="5" t="inlineStr">
        <is>
          <t>CCAJ-SC39/11/2023</t>
        </is>
      </c>
      <c r="B498" s="6" t="n">
        <v>44933.43827945602</v>
      </c>
      <c r="C498" s="5" t="inlineStr">
        <is>
          <t>1386 EINAR CHOQUETIJLLA - COBRADOR</t>
        </is>
      </c>
      <c r="D498" s="7" t="n"/>
      <c r="E498" s="8" t="n"/>
      <c r="F498" s="9" t="n">
        <v>5470.1</v>
      </c>
      <c r="I498" s="10" t="inlineStr">
        <is>
          <t>EFECTIVO</t>
        </is>
      </c>
      <c r="J498" s="8" t="inlineStr">
        <is>
          <t>4309 RODRIGO RAMOS - T16</t>
        </is>
      </c>
    </row>
    <row r="499">
      <c r="A499" s="5" t="inlineStr">
        <is>
          <t>CCAJ-SC39/11/2023</t>
        </is>
      </c>
      <c r="B499" s="6" t="n">
        <v>44933.43827945602</v>
      </c>
      <c r="C499" s="5" t="inlineStr">
        <is>
          <t>1386 EINAR CHOQUETIJLLA - COBRADOR</t>
        </is>
      </c>
      <c r="D499" s="7" t="n"/>
      <c r="E499" s="8" t="n"/>
      <c r="F499" s="9" t="n">
        <v>47072.1</v>
      </c>
      <c r="I499" s="10" t="inlineStr">
        <is>
          <t>EFECTIVO</t>
        </is>
      </c>
      <c r="J499" s="8" t="inlineStr">
        <is>
          <t>4309 RODRIGO RAMOS - T25</t>
        </is>
      </c>
    </row>
    <row r="500">
      <c r="A500" s="11" t="inlineStr">
        <is>
          <t>SAP</t>
        </is>
      </c>
      <c r="B500" s="3" t="n"/>
      <c r="C500" s="3" t="n"/>
      <c r="D500" s="7" t="n"/>
      <c r="E500" s="8" t="n"/>
      <c r="F500" s="37">
        <f>SUM(F496:G499)</f>
        <v/>
      </c>
      <c r="H500" s="9" t="n"/>
      <c r="I500" s="10" t="n"/>
      <c r="J500" s="5" t="n"/>
    </row>
    <row r="501" ht="15.75" customHeight="1">
      <c r="A501" s="13" t="inlineStr">
        <is>
          <t>FECHA</t>
        </is>
      </c>
      <c r="B501" s="13" t="inlineStr">
        <is>
          <t>CIERRE DE CAJA</t>
        </is>
      </c>
      <c r="C501" s="13" t="inlineStr">
        <is>
          <t>IMPORTE</t>
        </is>
      </c>
      <c r="D501" s="14" t="n">
        <v>112563580</v>
      </c>
      <c r="E501" s="8" t="n"/>
      <c r="H501" s="9" t="n"/>
      <c r="I501" s="10" t="n"/>
      <c r="J501" s="5" t="n"/>
    </row>
    <row r="502">
      <c r="A502" s="5" t="n"/>
      <c r="B502" s="6" t="n"/>
      <c r="C502" s="5" t="n"/>
      <c r="D502" s="7" t="n"/>
      <c r="E502" s="8" t="n"/>
      <c r="H502" s="9" t="n"/>
      <c r="I502" s="10" t="n"/>
      <c r="J502" s="5" t="n"/>
    </row>
    <row r="503">
      <c r="A503" s="5" t="n"/>
      <c r="B503" s="6" t="n"/>
      <c r="C503" s="5" t="n"/>
      <c r="D503" s="7" t="n"/>
      <c r="E503" s="8" t="n"/>
      <c r="H503" s="9" t="n"/>
      <c r="I503" s="10" t="n"/>
      <c r="J503" s="5" t="n"/>
    </row>
    <row r="504">
      <c r="A504" s="5" t="inlineStr">
        <is>
          <t>CCAJ-SC39/12/2023</t>
        </is>
      </c>
      <c r="B504" s="6" t="n">
        <v>44933.70552392361</v>
      </c>
      <c r="C504" s="5" t="inlineStr">
        <is>
          <t>1386 EINAR CHOQUETIJLLA - COBRADOR</t>
        </is>
      </c>
      <c r="D504" s="15" t="n">
        <v>45153085327</v>
      </c>
      <c r="E504" s="5" t="inlineStr">
        <is>
          <t>BANCO INDUSTRIAL-100070049</t>
        </is>
      </c>
      <c r="H504" s="9" t="n">
        <v>42982.72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CCAJ-SC39/12/2023</t>
        </is>
      </c>
      <c r="B505" s="6" t="n">
        <v>44933.70552392361</v>
      </c>
      <c r="C505" s="5" t="inlineStr">
        <is>
          <t>1386 EINAR CHOQUETIJLLA - COBRADOR</t>
        </is>
      </c>
      <c r="D505" s="15" t="n">
        <v>52616647623</v>
      </c>
      <c r="E505" s="5" t="inlineStr">
        <is>
          <t>BANCO INDUSTRIAL-100070049</t>
        </is>
      </c>
      <c r="H505" s="9" t="n">
        <v>18793.94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CCAJ-SC39/12/2023</t>
        </is>
      </c>
      <c r="B506" s="6" t="n">
        <v>44933.70552392361</v>
      </c>
      <c r="C506" s="5" t="inlineStr">
        <is>
          <t>1386 EINAR CHOQUETIJLLA - COBRADOR</t>
        </is>
      </c>
      <c r="D506" s="15" t="n">
        <v>45163179271</v>
      </c>
      <c r="E506" s="5" t="inlineStr">
        <is>
          <t>BANCO INDUSTRIAL-100070049</t>
        </is>
      </c>
      <c r="H506" s="9" t="n">
        <v>709.87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CCAJ-SC39/12/2023</t>
        </is>
      </c>
      <c r="B507" s="6" t="n">
        <v>44933.70552392361</v>
      </c>
      <c r="C507" s="5" t="inlineStr">
        <is>
          <t>1386 EINAR CHOQUETIJLLA - COBRADOR</t>
        </is>
      </c>
      <c r="D507" s="15" t="n">
        <v>45153085065</v>
      </c>
      <c r="E507" s="5" t="inlineStr">
        <is>
          <t>BANCO INDUSTRIAL-100070049</t>
        </is>
      </c>
      <c r="H507" s="9" t="n">
        <v>18189.6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CCAJ-SC39/12/2023</t>
        </is>
      </c>
      <c r="B508" s="6" t="n">
        <v>44933.70552392361</v>
      </c>
      <c r="C508" s="5" t="inlineStr">
        <is>
          <t>1386 EINAR CHOQUETIJLLA - COBRADOR</t>
        </is>
      </c>
      <c r="D508" s="15" t="n">
        <v>45173152205</v>
      </c>
      <c r="E508" s="5" t="inlineStr">
        <is>
          <t>BANCO INDUSTRIAL-100070049</t>
        </is>
      </c>
      <c r="H508" s="9" t="n">
        <v>24480.42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CCAJ-SC39/12/2023</t>
        </is>
      </c>
      <c r="B509" s="6" t="n">
        <v>44933.70552392361</v>
      </c>
      <c r="C509" s="5" t="inlineStr">
        <is>
          <t>1386 EINAR CHOQUETIJLLA - COBRADOR</t>
        </is>
      </c>
      <c r="D509" s="15" t="n">
        <v>45163179642</v>
      </c>
      <c r="E509" s="5" t="inlineStr">
        <is>
          <t>BANCO INDUSTRIAL-100070049</t>
        </is>
      </c>
      <c r="H509" s="9" t="n">
        <v>3651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CCAJ-SC39/12/2023</t>
        </is>
      </c>
      <c r="B510" s="6" t="n">
        <v>44933.70552392361</v>
      </c>
      <c r="C510" s="5" t="inlineStr">
        <is>
          <t>1386 EINAR CHOQUETIJLLA - COBRADOR</t>
        </is>
      </c>
      <c r="D510" s="15" t="n">
        <v>45123221262</v>
      </c>
      <c r="E510" s="5" t="inlineStr">
        <is>
          <t>BANCO INDUSTRIAL-100070049</t>
        </is>
      </c>
      <c r="H510" s="9" t="n">
        <v>2888.8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CCAJ-SC39/12/2023</t>
        </is>
      </c>
      <c r="B511" s="6" t="n">
        <v>44933.70552392361</v>
      </c>
      <c r="C511" s="5" t="inlineStr">
        <is>
          <t>1386 EINAR CHOQUETIJLLA - COBRADOR</t>
        </is>
      </c>
      <c r="D511" s="7" t="n">
        <v>444356</v>
      </c>
      <c r="E511" s="5" t="inlineStr">
        <is>
          <t>BANCO DE CREDITO-7015054675359</t>
        </is>
      </c>
      <c r="H511" s="9" t="n">
        <v>97.5</v>
      </c>
      <c r="I511" s="5" t="inlineStr">
        <is>
          <t>DEPÓSITO BANCARIO</t>
        </is>
      </c>
      <c r="J511" s="5" t="inlineStr">
        <is>
          <t>1271 SANDRA SALAZAR ESCOBAR</t>
        </is>
      </c>
    </row>
    <row r="512">
      <c r="A512" s="5" t="inlineStr">
        <is>
          <t>CCAJ-SC39/12/2023</t>
        </is>
      </c>
      <c r="B512" s="6" t="n">
        <v>44933.70552392361</v>
      </c>
      <c r="C512" s="5" t="inlineStr">
        <is>
          <t>1386 EINAR CHOQUETIJLLA - COBRADOR</t>
        </is>
      </c>
      <c r="D512" s="15" t="n">
        <v>45133091759</v>
      </c>
      <c r="E512" s="5" t="inlineStr">
        <is>
          <t>BANCO INDUSTRIAL-100070049</t>
        </is>
      </c>
      <c r="H512" s="9" t="n">
        <v>210</v>
      </c>
      <c r="I512" s="5" t="inlineStr">
        <is>
          <t>DEPÓSITO BANCARIO</t>
        </is>
      </c>
      <c r="J512" s="5" t="inlineStr">
        <is>
          <t>1271 SANDRA SALAZAR ESCOBAR</t>
        </is>
      </c>
    </row>
    <row r="513">
      <c r="A513" s="5" t="inlineStr">
        <is>
          <t>CCAJ-SC39/12/2023</t>
        </is>
      </c>
      <c r="B513" s="6" t="n">
        <v>44933.70552392361</v>
      </c>
      <c r="C513" s="5" t="inlineStr">
        <is>
          <t>1386 EINAR CHOQUETIJLLA - COBRADOR</t>
        </is>
      </c>
      <c r="D513" s="15" t="n">
        <v>45173153261</v>
      </c>
      <c r="E513" s="5" t="inlineStr">
        <is>
          <t>BANCO INDUSTRIAL-100070049</t>
        </is>
      </c>
      <c r="H513" s="9" t="n">
        <v>4611.51</v>
      </c>
      <c r="I513" s="5" t="inlineStr">
        <is>
          <t>DEPÓSITO BANCARIO</t>
        </is>
      </c>
      <c r="J513" s="5" t="inlineStr">
        <is>
          <t>1271 SANDRA SALAZAR ESCOBAR</t>
        </is>
      </c>
    </row>
    <row r="514">
      <c r="A514" s="5" t="inlineStr">
        <is>
          <t>CCAJ-SC39/12/2023</t>
        </is>
      </c>
      <c r="B514" s="6" t="n">
        <v>44933.70552392361</v>
      </c>
      <c r="C514" s="5" t="inlineStr">
        <is>
          <t>1386 EINAR CHOQUETIJLLA - COBRADOR</t>
        </is>
      </c>
      <c r="D514" s="15" t="n">
        <v>45123222656</v>
      </c>
      <c r="E514" s="5" t="inlineStr">
        <is>
          <t>BANCO INDUSTRIAL-100070049</t>
        </is>
      </c>
      <c r="H514" s="9" t="n">
        <v>2055.5</v>
      </c>
      <c r="I514" s="5" t="inlineStr">
        <is>
          <t>DEPÓSITO BANCARIO</t>
        </is>
      </c>
      <c r="J514" s="5" t="inlineStr">
        <is>
          <t>1271 SANDRA SALAZAR ESCOBAR</t>
        </is>
      </c>
    </row>
    <row r="515">
      <c r="A515" s="5" t="inlineStr">
        <is>
          <t>CCAJ-SC39/12/2023</t>
        </is>
      </c>
      <c r="B515" s="6" t="n">
        <v>44933.70552392361</v>
      </c>
      <c r="C515" s="5" t="inlineStr">
        <is>
          <t>1386 EINAR CHOQUETIJLLA - COBRADOR</t>
        </is>
      </c>
      <c r="D515" s="15" t="n">
        <v>45143460248</v>
      </c>
      <c r="E515" s="5" t="inlineStr">
        <is>
          <t>BANCO INDUSTRIAL-100070049</t>
        </is>
      </c>
      <c r="H515" s="9" t="n">
        <v>639.16</v>
      </c>
      <c r="I515" s="5" t="inlineStr">
        <is>
          <t>DEPÓSITO BANCARIO</t>
        </is>
      </c>
      <c r="J515" s="5" t="inlineStr">
        <is>
          <t>1271 SANDRA SALAZAR ESCOBAR</t>
        </is>
      </c>
    </row>
    <row r="516">
      <c r="A516" s="5" t="inlineStr">
        <is>
          <t>CCAJ-SC39/12/2023</t>
        </is>
      </c>
      <c r="B516" s="6" t="n">
        <v>44933.70552392361</v>
      </c>
      <c r="C516" s="5" t="inlineStr">
        <is>
          <t>1386 EINAR CHOQUETIJLLA - COBRADOR</t>
        </is>
      </c>
      <c r="D516" s="15" t="n">
        <v>45133093233</v>
      </c>
      <c r="E516" s="5" t="inlineStr">
        <is>
          <t>BANCO INDUSTRIAL-100070049</t>
        </is>
      </c>
      <c r="H516" s="9" t="n">
        <v>106.32</v>
      </c>
      <c r="I516" s="5" t="inlineStr">
        <is>
          <t>DEPÓSITO BANCARIO</t>
        </is>
      </c>
      <c r="J516" s="5" t="inlineStr">
        <is>
          <t>1271 SANDRA SALAZAR ESCOBAR</t>
        </is>
      </c>
    </row>
    <row r="517">
      <c r="A517" s="5" t="inlineStr">
        <is>
          <t>CCAJ-SC39/12/2023</t>
        </is>
      </c>
      <c r="B517" s="6" t="n">
        <v>44933.70552392361</v>
      </c>
      <c r="C517" s="5" t="inlineStr">
        <is>
          <t>1386 EINAR CHOQUETIJLLA - COBRADOR</t>
        </is>
      </c>
      <c r="D517" s="7" t="n">
        <v>460053</v>
      </c>
      <c r="E517" s="5" t="inlineStr">
        <is>
          <t>BANCO INDUSTRIAL-100070049</t>
        </is>
      </c>
      <c r="H517" s="9" t="n">
        <v>32265.8</v>
      </c>
      <c r="I517" s="5" t="inlineStr">
        <is>
          <t>DEPÓSITO BANCARIO</t>
        </is>
      </c>
      <c r="J517" s="8" t="inlineStr">
        <is>
          <t>1972 FLAVIA GALEAN MALLON</t>
        </is>
      </c>
    </row>
    <row r="518">
      <c r="A518" s="5" t="inlineStr">
        <is>
          <t>CCAJ-SC39/12/2023</t>
        </is>
      </c>
      <c r="B518" s="6" t="n">
        <v>44933.70552392361</v>
      </c>
      <c r="C518" s="5" t="inlineStr">
        <is>
          <t>1386 EINAR CHOQUETIJLLA - COBRADOR</t>
        </is>
      </c>
      <c r="D518" s="15" t="n">
        <v>45173151143</v>
      </c>
      <c r="E518" s="5" t="inlineStr">
        <is>
          <t>BANCO INDUSTRIAL-100070049</t>
        </is>
      </c>
      <c r="H518" s="9" t="n">
        <v>17.79</v>
      </c>
      <c r="I518" s="5" t="inlineStr">
        <is>
          <t>DEPÓSITO BANCARIO</t>
        </is>
      </c>
      <c r="J518" s="8" t="inlineStr">
        <is>
          <t>1973 BASILIA CRUZ AJARACHI</t>
        </is>
      </c>
    </row>
    <row r="519">
      <c r="A519" s="5" t="inlineStr">
        <is>
          <t>CCAJ-SC39/12/2023</t>
        </is>
      </c>
      <c r="B519" s="6" t="n">
        <v>44933.70552392361</v>
      </c>
      <c r="C519" s="5" t="inlineStr">
        <is>
          <t>1386 EINAR CHOQUETIJLLA - COBRADOR</t>
        </is>
      </c>
      <c r="D519" s="7" t="n">
        <v>130333</v>
      </c>
      <c r="E519" s="5" t="inlineStr">
        <is>
          <t>MERCANTIL SANTA CRUZ-4010678183</t>
        </is>
      </c>
      <c r="H519" s="9" t="n">
        <v>6099.8</v>
      </c>
      <c r="I519" s="5" t="inlineStr">
        <is>
          <t>DEPÓSITO BANCARIO</t>
        </is>
      </c>
      <c r="J519" s="5" t="inlineStr">
        <is>
          <t>4863 MOISES MENACHO MONTAÑO</t>
        </is>
      </c>
    </row>
    <row r="520">
      <c r="A520" s="5" t="inlineStr">
        <is>
          <t>CCAJ-SC39/12/2023</t>
        </is>
      </c>
      <c r="B520" s="6" t="n">
        <v>44933.70552392361</v>
      </c>
      <c r="C520" s="5" t="inlineStr">
        <is>
          <t>1386 EINAR CHOQUETIJLLA - COBRADOR</t>
        </is>
      </c>
      <c r="D520" s="7" t="n">
        <v>317914</v>
      </c>
      <c r="E520" s="5" t="inlineStr">
        <is>
          <t>BANCO DE CREDITO-7015054675359</t>
        </is>
      </c>
      <c r="H520" s="9" t="n">
        <v>2414.08</v>
      </c>
      <c r="I520" s="5" t="inlineStr">
        <is>
          <t>DEPÓSITO BANCARIO</t>
        </is>
      </c>
      <c r="J520" s="5" t="inlineStr">
        <is>
          <t>3046 CLAUDIA ELEN CASTRO DELGADILLO</t>
        </is>
      </c>
    </row>
    <row r="521">
      <c r="A521" s="5" t="inlineStr">
        <is>
          <t>CCAJ-SC39/12/2023</t>
        </is>
      </c>
      <c r="B521" s="6" t="n">
        <v>44933.70552392361</v>
      </c>
      <c r="C521" s="5" t="inlineStr">
        <is>
          <t>1386 EINAR CHOQUETIJLLA - COBRADOR</t>
        </is>
      </c>
      <c r="D521" s="15" t="n">
        <v>297502002170023</v>
      </c>
      <c r="E521" s="5" t="inlineStr">
        <is>
          <t>PAGO EXPRESS M/N-101020101</t>
        </is>
      </c>
      <c r="H521" s="9" t="n">
        <v>102500</v>
      </c>
      <c r="I521" s="5" t="inlineStr">
        <is>
          <t>DEPÓSITO BANCARIO</t>
        </is>
      </c>
      <c r="J521" s="5" t="inlineStr">
        <is>
          <t>3046 CLAUDIA ELEN CASTRO DELGADILLO</t>
        </is>
      </c>
    </row>
    <row r="522">
      <c r="A522" s="11" t="inlineStr">
        <is>
          <t>SAP</t>
        </is>
      </c>
      <c r="B522" s="3" t="n"/>
      <c r="C522" s="3" t="n"/>
      <c r="D522" s="7" t="n"/>
      <c r="E522" s="8" t="n"/>
      <c r="H522" s="9" t="n"/>
      <c r="I522" s="10" t="n"/>
      <c r="J522" s="5" t="n"/>
    </row>
    <row r="523">
      <c r="A523" s="13" t="inlineStr">
        <is>
          <t>FECHA</t>
        </is>
      </c>
      <c r="B523" s="13" t="inlineStr">
        <is>
          <t>CIERRE DE CAJA</t>
        </is>
      </c>
      <c r="C523" s="13" t="inlineStr">
        <is>
          <t>IMPORTE</t>
        </is>
      </c>
      <c r="D523" s="7" t="n"/>
      <c r="E523" s="8" t="n"/>
      <c r="H523" s="9" t="n"/>
      <c r="I523" s="10" t="n"/>
      <c r="J523" s="5" t="n"/>
    </row>
    <row r="524">
      <c r="A524" s="24" t="inlineStr">
        <is>
          <t>TODOS FUERON DEPOSITOS.</t>
        </is>
      </c>
    </row>
    <row r="526">
      <c r="A526" s="1" t="inlineStr">
        <is>
          <t>Cierre Caja</t>
        </is>
      </c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3" t="inlineStr">
        <is>
          <t>Del 09/01/2022</t>
        </is>
      </c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98" t="inlineStr">
        <is>
          <t>Cierre Caja</t>
        </is>
      </c>
      <c r="B528" s="98" t="inlineStr">
        <is>
          <t>Fecha</t>
        </is>
      </c>
      <c r="C528" s="98" t="inlineStr">
        <is>
          <t>Cajero</t>
        </is>
      </c>
      <c r="D528" s="98" t="inlineStr">
        <is>
          <t>Nro Voucher</t>
        </is>
      </c>
      <c r="E528" s="98" t="inlineStr">
        <is>
          <t>Nro Cuenta</t>
        </is>
      </c>
      <c r="F528" s="98" t="inlineStr">
        <is>
          <t>Tipo Ingreso</t>
        </is>
      </c>
      <c r="G528" s="99" t="n"/>
      <c r="H528" s="100" t="n"/>
      <c r="I528" s="98" t="inlineStr">
        <is>
          <t>TIPO DE INGRESO</t>
        </is>
      </c>
      <c r="J528" s="98" t="inlineStr">
        <is>
          <t>Cobrador</t>
        </is>
      </c>
    </row>
    <row r="529">
      <c r="A529" s="101" t="n"/>
      <c r="B529" s="101" t="n"/>
      <c r="C529" s="101" t="n"/>
      <c r="D529" s="101" t="n"/>
      <c r="E529" s="101" t="n"/>
      <c r="F529" s="4" t="inlineStr">
        <is>
          <t>EFECTIVO</t>
        </is>
      </c>
      <c r="G529" s="4" t="inlineStr">
        <is>
          <t>CHEQUE</t>
        </is>
      </c>
      <c r="H529" s="4" t="inlineStr">
        <is>
          <t>TRANSFERENCIA</t>
        </is>
      </c>
      <c r="I529" s="101" t="n"/>
      <c r="J529" s="101" t="n"/>
    </row>
    <row r="530">
      <c r="A530" s="5" t="inlineStr">
        <is>
          <t>CCAJ-SC39/13/2023</t>
        </is>
      </c>
      <c r="B530" s="6" t="n">
        <v>44935.4371834375</v>
      </c>
      <c r="C530" s="5" t="inlineStr">
        <is>
          <t>1386 EINAR CHOQUETIJLLA - COBRADOR</t>
        </is>
      </c>
      <c r="D530" s="7" t="n"/>
      <c r="E530" s="8" t="n"/>
      <c r="G530" s="9" t="n">
        <v>1598.4</v>
      </c>
      <c r="I530" s="10" t="inlineStr">
        <is>
          <t>CHEQUE</t>
        </is>
      </c>
      <c r="J530" s="8" t="inlineStr">
        <is>
          <t>4309 RODRIGO RAMOS - T06</t>
        </is>
      </c>
    </row>
    <row r="531">
      <c r="A531" s="5" t="inlineStr">
        <is>
          <t>CCAJ-SC39/13/2023</t>
        </is>
      </c>
      <c r="B531" s="6" t="n">
        <v>44935.4371834375</v>
      </c>
      <c r="C531" s="5" t="inlineStr">
        <is>
          <t>1386 EINAR CHOQUETIJLLA - COBRADOR</t>
        </is>
      </c>
      <c r="D531" s="7" t="n">
        <v>163742</v>
      </c>
      <c r="E531" s="5" t="inlineStr">
        <is>
          <t>BANCO DE CREDITO-7015054675359</t>
        </is>
      </c>
      <c r="H531" s="9" t="n">
        <v>1980</v>
      </c>
      <c r="I531" s="5" t="inlineStr">
        <is>
          <t>DEPÓSITO BANCARIO</t>
        </is>
      </c>
      <c r="J531" s="5" t="inlineStr">
        <is>
          <t>1271 SANDRA SALAZAR ESCOBAR</t>
        </is>
      </c>
    </row>
    <row r="532">
      <c r="A532" s="5" t="inlineStr">
        <is>
          <t>CCAJ-SC39/13/2023</t>
        </is>
      </c>
      <c r="B532" s="6" t="n">
        <v>44935.4371834375</v>
      </c>
      <c r="C532" s="5" t="inlineStr">
        <is>
          <t>1386 EINAR CHOQUETIJLLA - COBRADOR</t>
        </is>
      </c>
      <c r="D532" s="7" t="n">
        <v>247452</v>
      </c>
      <c r="E532" s="5" t="inlineStr">
        <is>
          <t>BANCO DE CREDITO-7015054675359</t>
        </is>
      </c>
      <c r="H532" s="9" t="n">
        <v>268</v>
      </c>
      <c r="I532" s="5" t="inlineStr">
        <is>
          <t>DEPÓSITO BANCARIO</t>
        </is>
      </c>
      <c r="J532" s="5" t="inlineStr">
        <is>
          <t>1271 SANDRA SALAZAR ESCOBAR</t>
        </is>
      </c>
    </row>
    <row r="533">
      <c r="A533" s="5" t="inlineStr">
        <is>
          <t>CCAJ-SC39/13/2023</t>
        </is>
      </c>
      <c r="B533" s="6" t="n">
        <v>44935.4371834375</v>
      </c>
      <c r="C533" s="5" t="inlineStr">
        <is>
          <t>1386 EINAR CHOQUETIJLLA - COBRADOR</t>
        </is>
      </c>
      <c r="D533" s="7" t="n">
        <v>401529</v>
      </c>
      <c r="E533" s="5" t="inlineStr">
        <is>
          <t>BANCO DE CREDITO-7015054675359</t>
        </is>
      </c>
      <c r="H533" s="9" t="n">
        <v>244.29</v>
      </c>
      <c r="I533" s="5" t="inlineStr">
        <is>
          <t>DEPÓSITO BANCARIO</t>
        </is>
      </c>
      <c r="J533" s="5" t="inlineStr">
        <is>
          <t>1271 SANDRA SALAZAR ESCOBAR</t>
        </is>
      </c>
    </row>
    <row r="534">
      <c r="A534" s="5" t="inlineStr">
        <is>
          <t>CCAJ-SC39/13/2023</t>
        </is>
      </c>
      <c r="B534" s="6" t="n">
        <v>44935.4371834375</v>
      </c>
      <c r="C534" s="5" t="inlineStr">
        <is>
          <t>1386 EINAR CHOQUETIJLLA - COBRADOR</t>
        </is>
      </c>
      <c r="D534" s="7" t="n">
        <v>458032</v>
      </c>
      <c r="E534" s="5" t="inlineStr">
        <is>
          <t>BANCO DE CREDITO-7015054675359</t>
        </is>
      </c>
      <c r="H534" s="9" t="n">
        <v>1039</v>
      </c>
      <c r="I534" s="5" t="inlineStr">
        <is>
          <t>DEPÓSITO BANCARIO</t>
        </is>
      </c>
      <c r="J534" s="5" t="inlineStr">
        <is>
          <t>1271 SANDRA SALAZAR ESCOBAR</t>
        </is>
      </c>
    </row>
    <row r="535">
      <c r="A535" s="5" t="inlineStr">
        <is>
          <t>CCAJ-SC39/13/2023</t>
        </is>
      </c>
      <c r="B535" s="6" t="n">
        <v>44935.4371834375</v>
      </c>
      <c r="C535" s="5" t="inlineStr">
        <is>
          <t>1386 EINAR CHOQUETIJLLA - COBRADOR</t>
        </is>
      </c>
      <c r="D535" s="15" t="n">
        <v>19340476083</v>
      </c>
      <c r="E535" s="5" t="inlineStr">
        <is>
          <t>BANCO INDUSTRIAL-100070049</t>
        </is>
      </c>
      <c r="H535" s="9" t="n">
        <v>20574</v>
      </c>
      <c r="I535" s="5" t="inlineStr">
        <is>
          <t>DEPÓSITO BANCARIO</t>
        </is>
      </c>
      <c r="J535" s="5" t="inlineStr">
        <is>
          <t>1271 SANDRA SALAZAR ESCOBAR</t>
        </is>
      </c>
    </row>
    <row r="536">
      <c r="A536" s="5" t="inlineStr">
        <is>
          <t>CCAJ-SC39/13/2023</t>
        </is>
      </c>
      <c r="B536" s="6" t="n">
        <v>44935.4371834375</v>
      </c>
      <c r="C536" s="5" t="inlineStr">
        <is>
          <t>1386 EINAR CHOQUETIJLLA - COBRADOR</t>
        </is>
      </c>
      <c r="D536" s="15" t="n">
        <v>45123223310</v>
      </c>
      <c r="E536" s="5" t="inlineStr">
        <is>
          <t>BANCO INDUSTRIAL-100070049</t>
        </is>
      </c>
      <c r="H536" s="9" t="n">
        <v>1083</v>
      </c>
      <c r="I536" s="5" t="inlineStr">
        <is>
          <t>DEPÓSITO BANCARIO</t>
        </is>
      </c>
      <c r="J536" s="5" t="inlineStr">
        <is>
          <t>1271 SANDRA SALAZAR ESCOBAR</t>
        </is>
      </c>
    </row>
    <row r="537">
      <c r="A537" s="5" t="inlineStr">
        <is>
          <t>CCAJ-SC39/13/2023</t>
        </is>
      </c>
      <c r="B537" s="6" t="n">
        <v>44935.4371834375</v>
      </c>
      <c r="C537" s="5" t="inlineStr">
        <is>
          <t>1386 EINAR CHOQUETIJLLA - COBRADOR</t>
        </is>
      </c>
      <c r="D537" s="15" t="n">
        <v>45133093565</v>
      </c>
      <c r="E537" s="5" t="inlineStr">
        <is>
          <t>BANCO INDUSTRIAL-100070049</t>
        </is>
      </c>
      <c r="H537" s="9" t="n">
        <v>12916.8</v>
      </c>
      <c r="I537" s="5" t="inlineStr">
        <is>
          <t>DEPÓSITO BANCARIO</t>
        </is>
      </c>
      <c r="J537" s="5" t="inlineStr">
        <is>
          <t>1271 SANDRA SALAZAR ESCOBAR</t>
        </is>
      </c>
    </row>
    <row r="538">
      <c r="A538" s="5" t="inlineStr">
        <is>
          <t>CCAJ-SC39/13/2023</t>
        </is>
      </c>
      <c r="B538" s="6" t="n">
        <v>44935.4371834375</v>
      </c>
      <c r="C538" s="5" t="inlineStr">
        <is>
          <t>1386 EINAR CHOQUETIJLLA - COBRADOR</t>
        </is>
      </c>
      <c r="D538" s="15" t="n">
        <v>45173154157</v>
      </c>
      <c r="E538" s="5" t="inlineStr">
        <is>
          <t>BANCO INDUSTRIAL-100070049</t>
        </is>
      </c>
      <c r="H538" s="9" t="n">
        <v>1253.22</v>
      </c>
      <c r="I538" s="5" t="inlineStr">
        <is>
          <t>DEPÓSITO BANCARIO</t>
        </is>
      </c>
      <c r="J538" s="5" t="inlineStr">
        <is>
          <t>1271 SANDRA SALAZAR ESCOBAR</t>
        </is>
      </c>
    </row>
    <row r="539">
      <c r="A539" s="5" t="inlineStr">
        <is>
          <t>CCAJ-SC39/13/2023</t>
        </is>
      </c>
      <c r="B539" s="6" t="n">
        <v>44935.4371834375</v>
      </c>
      <c r="C539" s="5" t="inlineStr">
        <is>
          <t>1386 EINAR CHOQUETIJLLA - COBRADOR</t>
        </is>
      </c>
      <c r="D539" s="15" t="n">
        <v>45113241245</v>
      </c>
      <c r="E539" s="5" t="inlineStr">
        <is>
          <t>BANCO INDUSTRIAL-100070049</t>
        </is>
      </c>
      <c r="H539" s="9" t="n">
        <v>261</v>
      </c>
      <c r="I539" s="5" t="inlineStr">
        <is>
          <t>DEPÓSITO BANCARIO</t>
        </is>
      </c>
      <c r="J539" s="5" t="inlineStr">
        <is>
          <t>1271 SANDRA SALAZAR ESCOBAR</t>
        </is>
      </c>
    </row>
    <row r="540">
      <c r="A540" s="5" t="inlineStr">
        <is>
          <t>CCAJ-SC39/13/2023</t>
        </is>
      </c>
      <c r="B540" s="6" t="n">
        <v>44935.4371834375</v>
      </c>
      <c r="C540" s="5" t="inlineStr">
        <is>
          <t>1386 EINAR CHOQUETIJLLA - COBRADOR</t>
        </is>
      </c>
      <c r="D540" s="15" t="n">
        <v>45163182366</v>
      </c>
      <c r="E540" s="5" t="inlineStr">
        <is>
          <t>BANCO INDUSTRIAL-100070049</t>
        </is>
      </c>
      <c r="H540" s="9" t="n">
        <v>1697.58</v>
      </c>
      <c r="I540" s="5" t="inlineStr">
        <is>
          <t>DEPÓSITO BANCARIO</t>
        </is>
      </c>
      <c r="J540" s="5" t="inlineStr">
        <is>
          <t>1271 SANDRA SALAZAR ESCOBAR</t>
        </is>
      </c>
    </row>
    <row r="541">
      <c r="A541" s="5" t="inlineStr">
        <is>
          <t>CCAJ-SC39/13/2023</t>
        </is>
      </c>
      <c r="B541" s="6" t="n">
        <v>44935.4371834375</v>
      </c>
      <c r="C541" s="5" t="inlineStr">
        <is>
          <t>1386 EINAR CHOQUETIJLLA - COBRADOR</t>
        </is>
      </c>
      <c r="D541" s="15" t="n">
        <v>52416677922</v>
      </c>
      <c r="E541" s="5" t="inlineStr">
        <is>
          <t>BANCO INDUSTRIAL-100070049</t>
        </is>
      </c>
      <c r="H541" s="9" t="n">
        <v>178.98</v>
      </c>
      <c r="I541" s="5" t="inlineStr">
        <is>
          <t>DEPÓSITO BANCARIO</t>
        </is>
      </c>
      <c r="J541" s="5" t="inlineStr">
        <is>
          <t>1271 SANDRA SALAZAR ESCOBAR</t>
        </is>
      </c>
    </row>
    <row r="542">
      <c r="A542" s="5" t="inlineStr">
        <is>
          <t>CCAJ-SC39/13/2023</t>
        </is>
      </c>
      <c r="B542" s="6" t="n">
        <v>44935.4371834375</v>
      </c>
      <c r="C542" s="5" t="inlineStr">
        <is>
          <t>1386 EINAR CHOQUETIJLLA - COBRADOR</t>
        </is>
      </c>
      <c r="D542" s="15" t="n">
        <v>45143462558</v>
      </c>
      <c r="E542" s="5" t="inlineStr">
        <is>
          <t>BANCO INDUSTRIAL-100070049</t>
        </is>
      </c>
      <c r="H542" s="9" t="n">
        <v>3643.26</v>
      </c>
      <c r="I542" s="5" t="inlineStr">
        <is>
          <t>DEPÓSITO BANCARIO</t>
        </is>
      </c>
      <c r="J542" s="5" t="inlineStr">
        <is>
          <t>1271 SANDRA SALAZAR ESCOBAR</t>
        </is>
      </c>
    </row>
    <row r="543">
      <c r="A543" s="5" t="inlineStr">
        <is>
          <t>CCAJ-SC39/13/2023</t>
        </is>
      </c>
      <c r="B543" s="6" t="n">
        <v>44935.4371834375</v>
      </c>
      <c r="C543" s="5" t="inlineStr">
        <is>
          <t>1386 EINAR CHOQUETIJLLA - COBRADOR</t>
        </is>
      </c>
      <c r="D543" s="7" t="n"/>
      <c r="E543" s="8" t="n"/>
      <c r="F543" s="9" t="n">
        <v>43803.2</v>
      </c>
      <c r="I543" s="10" t="inlineStr">
        <is>
          <t>EFECTIVO</t>
        </is>
      </c>
      <c r="J543" s="8" t="inlineStr">
        <is>
          <t>901 FELIX GARCIA ROCHA</t>
        </is>
      </c>
    </row>
    <row r="544">
      <c r="A544" s="5" t="inlineStr">
        <is>
          <t>CCAJ-SC39/13/2023</t>
        </is>
      </c>
      <c r="B544" s="6" t="n">
        <v>44935.4371834375</v>
      </c>
      <c r="C544" s="5" t="inlineStr">
        <is>
          <t>1386 EINAR CHOQUETIJLLA - COBRADOR</t>
        </is>
      </c>
      <c r="D544" s="7" t="n"/>
      <c r="E544" s="8" t="n"/>
      <c r="F544" s="9" t="n">
        <v>31579</v>
      </c>
      <c r="I544" s="10" t="inlineStr">
        <is>
          <t>EFECTIVO</t>
        </is>
      </c>
      <c r="J544" s="8" t="inlineStr">
        <is>
          <t>1970 CARLOS CAMPOS ORTIZ</t>
        </is>
      </c>
    </row>
    <row r="545">
      <c r="A545" s="5" t="inlineStr">
        <is>
          <t>CCAJ-SC39/13/2023</t>
        </is>
      </c>
      <c r="B545" s="6" t="n">
        <v>44935.4371834375</v>
      </c>
      <c r="C545" s="5" t="inlineStr">
        <is>
          <t>1386 EINAR CHOQUETIJLLA - COBRADOR</t>
        </is>
      </c>
      <c r="D545" s="7" t="n"/>
      <c r="E545" s="8" t="n"/>
      <c r="F545" s="9" t="n">
        <v>15282.5</v>
      </c>
      <c r="I545" s="10" t="inlineStr">
        <is>
          <t>EFECTIVO</t>
        </is>
      </c>
      <c r="J545" s="8" t="inlineStr">
        <is>
          <t>2551 EDMUNDO CAYANI M.</t>
        </is>
      </c>
    </row>
    <row r="546">
      <c r="A546" s="5" t="inlineStr">
        <is>
          <t>CCAJ-SC39/13/2023</t>
        </is>
      </c>
      <c r="B546" s="6" t="n">
        <v>44935.4371834375</v>
      </c>
      <c r="C546" s="5" t="inlineStr">
        <is>
          <t>1386 EINAR CHOQUETIJLLA - COBRADOR</t>
        </is>
      </c>
      <c r="D546" s="7" t="n"/>
      <c r="E546" s="8" t="n"/>
      <c r="F546" s="9" t="n">
        <v>26960.7</v>
      </c>
      <c r="I546" s="10" t="inlineStr">
        <is>
          <t>EFECTIVO</t>
        </is>
      </c>
      <c r="J546" s="5" t="inlineStr">
        <is>
          <t>2552 ALVARO JAVIER LOAYZA CACERES</t>
        </is>
      </c>
    </row>
    <row r="547">
      <c r="A547" s="5" t="inlineStr">
        <is>
          <t>CCAJ-SC39/13/2023</t>
        </is>
      </c>
      <c r="B547" s="6" t="n">
        <v>44935.4371834375</v>
      </c>
      <c r="C547" s="5" t="inlineStr">
        <is>
          <t>1386 EINAR CHOQUETIJLLA - COBRADOR</t>
        </is>
      </c>
      <c r="D547" s="7" t="n"/>
      <c r="E547" s="8" t="n"/>
      <c r="F547" s="9" t="n">
        <v>4447.5</v>
      </c>
      <c r="I547" s="10" t="inlineStr">
        <is>
          <t>EFECTIVO</t>
        </is>
      </c>
      <c r="J547" s="5" t="inlineStr">
        <is>
          <t>2917 MILAN HUANCOLLO JUCUMARI</t>
        </is>
      </c>
    </row>
    <row r="548">
      <c r="A548" s="5" t="inlineStr">
        <is>
          <t>CCAJ-SC39/13/2023</t>
        </is>
      </c>
      <c r="B548" s="6" t="n">
        <v>44935.4371834375</v>
      </c>
      <c r="C548" s="5" t="inlineStr">
        <is>
          <t>1386 EINAR CHOQUETIJLLA - COBRADOR</t>
        </is>
      </c>
      <c r="D548" s="7" t="n"/>
      <c r="E548" s="8" t="n"/>
      <c r="F548" s="9" t="n">
        <v>8572.9</v>
      </c>
      <c r="I548" s="10" t="inlineStr">
        <is>
          <t>EFECTIVO</t>
        </is>
      </c>
      <c r="J548" s="8" t="inlineStr">
        <is>
          <t>2932 EUGENIO LOPEZ CESPEDES</t>
        </is>
      </c>
    </row>
    <row r="549">
      <c r="A549" s="5" t="inlineStr">
        <is>
          <t>CCAJ-SC39/13/2023</t>
        </is>
      </c>
      <c r="B549" s="6" t="n">
        <v>44935.4371834375</v>
      </c>
      <c r="C549" s="5" t="inlineStr">
        <is>
          <t>1386 EINAR CHOQUETIJLLA - COBRADOR</t>
        </is>
      </c>
      <c r="D549" s="7" t="n"/>
      <c r="E549" s="8" t="n"/>
      <c r="F549" s="9" t="n">
        <v>5222</v>
      </c>
      <c r="I549" s="10" t="inlineStr">
        <is>
          <t>EFECTIVO</t>
        </is>
      </c>
      <c r="J549" s="5" t="inlineStr">
        <is>
          <t>2994 CRISTIAN DEIBY PARDO VILLEGAS</t>
        </is>
      </c>
    </row>
    <row r="550">
      <c r="A550" s="5" t="inlineStr">
        <is>
          <t>CCAJ-SC39/13/2023</t>
        </is>
      </c>
      <c r="B550" s="6" t="n">
        <v>44935.4371834375</v>
      </c>
      <c r="C550" s="5" t="inlineStr">
        <is>
          <t>1386 EINAR CHOQUETIJLLA - COBRADOR</t>
        </is>
      </c>
      <c r="D550" s="7" t="n"/>
      <c r="E550" s="8" t="n"/>
      <c r="F550" s="9" t="n">
        <v>2025.5</v>
      </c>
      <c r="I550" s="10" t="inlineStr">
        <is>
          <t>EFECTIVO</t>
        </is>
      </c>
      <c r="J550" s="8" t="inlineStr">
        <is>
          <t>4309 RODRIGO RAMOS - T02</t>
        </is>
      </c>
    </row>
    <row r="551">
      <c r="A551" s="5" t="inlineStr">
        <is>
          <t>CCAJ-SC39/13/2023</t>
        </is>
      </c>
      <c r="B551" s="6" t="n">
        <v>44935.4371834375</v>
      </c>
      <c r="C551" s="5" t="inlineStr">
        <is>
          <t>1386 EINAR CHOQUETIJLLA - COBRADOR</t>
        </is>
      </c>
      <c r="D551" s="7" t="n"/>
      <c r="E551" s="8" t="n"/>
      <c r="F551" s="9" t="n">
        <v>447.2</v>
      </c>
      <c r="I551" s="10" t="inlineStr">
        <is>
          <t>EFECTIVO</t>
        </is>
      </c>
      <c r="J551" s="8" t="inlineStr">
        <is>
          <t>4309 RODRIGO RAMOS - T03</t>
        </is>
      </c>
    </row>
    <row r="552">
      <c r="A552" s="5" t="inlineStr">
        <is>
          <t>CCAJ-SC39/13/2023</t>
        </is>
      </c>
      <c r="B552" s="6" t="n">
        <v>44935.4371834375</v>
      </c>
      <c r="C552" s="5" t="inlineStr">
        <is>
          <t>1386 EINAR CHOQUETIJLLA - COBRADOR</t>
        </is>
      </c>
      <c r="D552" s="7" t="n"/>
      <c r="E552" s="8" t="n"/>
      <c r="F552" s="9" t="n">
        <v>7653.9</v>
      </c>
      <c r="I552" s="10" t="inlineStr">
        <is>
          <t>EFECTIVO</t>
        </is>
      </c>
      <c r="J552" s="8" t="inlineStr">
        <is>
          <t>4309 RODRIGO RAMOS - T04</t>
        </is>
      </c>
    </row>
    <row r="553">
      <c r="A553" s="5" t="inlineStr">
        <is>
          <t>CCAJ-SC39/13/2023</t>
        </is>
      </c>
      <c r="B553" s="6" t="n">
        <v>44935.4371834375</v>
      </c>
      <c r="C553" s="5" t="inlineStr">
        <is>
          <t>1386 EINAR CHOQUETIJLLA - COBRADOR</t>
        </is>
      </c>
      <c r="D553" s="7" t="n"/>
      <c r="E553" s="8" t="n"/>
      <c r="F553" s="9" t="n">
        <v>4359.6</v>
      </c>
      <c r="I553" s="10" t="inlineStr">
        <is>
          <t>EFECTIVO</t>
        </is>
      </c>
      <c r="J553" s="8" t="inlineStr">
        <is>
          <t>4309 RODRIGO RAMOS - T05</t>
        </is>
      </c>
    </row>
    <row r="554">
      <c r="A554" s="5" t="inlineStr">
        <is>
          <t>CCAJ-SC39/13/2023</t>
        </is>
      </c>
      <c r="B554" s="6" t="n">
        <v>44935.4371834375</v>
      </c>
      <c r="C554" s="5" t="inlineStr">
        <is>
          <t>1386 EINAR CHOQUETIJLLA - COBRADOR</t>
        </is>
      </c>
      <c r="D554" s="7" t="n"/>
      <c r="E554" s="8" t="n"/>
      <c r="F554" s="9" t="n">
        <v>6928.4</v>
      </c>
      <c r="I554" s="10" t="inlineStr">
        <is>
          <t>EFECTIVO</t>
        </is>
      </c>
      <c r="J554" s="8" t="inlineStr">
        <is>
          <t>4309 RODRIGO RAMOS - T06</t>
        </is>
      </c>
    </row>
    <row r="555">
      <c r="A555" s="5" t="inlineStr">
        <is>
          <t>CCAJ-SC39/13/2023</t>
        </is>
      </c>
      <c r="B555" s="6" t="n">
        <v>44935.4371834375</v>
      </c>
      <c r="C555" s="5" t="inlineStr">
        <is>
          <t>1386 EINAR CHOQUETIJLLA - COBRADOR</t>
        </is>
      </c>
      <c r="D555" s="7" t="n"/>
      <c r="E555" s="8" t="n"/>
      <c r="F555" s="9" t="n">
        <v>11467.7</v>
      </c>
      <c r="I555" s="10" t="inlineStr">
        <is>
          <t>EFECTIVO</t>
        </is>
      </c>
      <c r="J555" s="8" t="inlineStr">
        <is>
          <t>4309 RODRIGO RAMOS - T07</t>
        </is>
      </c>
    </row>
    <row r="556">
      <c r="A556" s="5" t="inlineStr">
        <is>
          <t>CCAJ-SC39/13/2023</t>
        </is>
      </c>
      <c r="B556" s="6" t="n">
        <v>44935.4371834375</v>
      </c>
      <c r="C556" s="5" t="inlineStr">
        <is>
          <t>1386 EINAR CHOQUETIJLLA - COBRADOR</t>
        </is>
      </c>
      <c r="D556" s="7" t="n"/>
      <c r="E556" s="8" t="n"/>
      <c r="F556" s="9" t="n">
        <v>27120.5</v>
      </c>
      <c r="I556" s="10" t="inlineStr">
        <is>
          <t>EFECTIVO</t>
        </is>
      </c>
      <c r="J556" s="8" t="inlineStr">
        <is>
          <t>4309 RODRIGO RAMOS - T09</t>
        </is>
      </c>
    </row>
    <row r="557">
      <c r="A557" s="5" t="inlineStr">
        <is>
          <t>CCAJ-SC39/13/2023</t>
        </is>
      </c>
      <c r="B557" s="6" t="n">
        <v>44935.4371834375</v>
      </c>
      <c r="C557" s="5" t="inlineStr">
        <is>
          <t>1386 EINAR CHOQUETIJLLA - COBRADOR</t>
        </is>
      </c>
      <c r="D557" s="7" t="n"/>
      <c r="E557" s="8" t="n"/>
      <c r="F557" s="9" t="n">
        <v>6231.5</v>
      </c>
      <c r="I557" s="10" t="inlineStr">
        <is>
          <t>EFECTIVO</t>
        </is>
      </c>
      <c r="J557" s="8" t="inlineStr">
        <is>
          <t>4309 RODRIGO RAMOS - T10</t>
        </is>
      </c>
    </row>
    <row r="558">
      <c r="A558" s="5" t="inlineStr">
        <is>
          <t>CCAJ-SC39/13/2023</t>
        </is>
      </c>
      <c r="B558" s="6" t="n">
        <v>44935.4371834375</v>
      </c>
      <c r="C558" s="5" t="inlineStr">
        <is>
          <t>1386 EINAR CHOQUETIJLLA - COBRADOR</t>
        </is>
      </c>
      <c r="D558" s="7" t="n"/>
      <c r="E558" s="8" t="n"/>
      <c r="F558" s="9" t="n">
        <v>9649.1</v>
      </c>
      <c r="I558" s="10" t="inlineStr">
        <is>
          <t>EFECTIVO</t>
        </is>
      </c>
      <c r="J558" s="8" t="inlineStr">
        <is>
          <t>4309 RODRIGO RAMOS - T11</t>
        </is>
      </c>
    </row>
    <row r="559">
      <c r="A559" s="5" t="inlineStr">
        <is>
          <t>CCAJ-SC39/13/2023</t>
        </is>
      </c>
      <c r="B559" s="6" t="n">
        <v>44935.4371834375</v>
      </c>
      <c r="C559" s="5" t="inlineStr">
        <is>
          <t>1386 EINAR CHOQUETIJLLA - COBRADOR</t>
        </is>
      </c>
      <c r="D559" s="7" t="n"/>
      <c r="E559" s="8" t="n"/>
      <c r="F559" s="9" t="n">
        <v>2134.2</v>
      </c>
      <c r="I559" s="10" t="inlineStr">
        <is>
          <t>EFECTIVO</t>
        </is>
      </c>
      <c r="J559" s="8" t="inlineStr">
        <is>
          <t>4309 RODRIGO RAMOS - T12</t>
        </is>
      </c>
    </row>
    <row r="560">
      <c r="A560" s="5" t="inlineStr">
        <is>
          <t>CCAJ-SC39/13/2023</t>
        </is>
      </c>
      <c r="B560" s="6" t="n">
        <v>44935.4371834375</v>
      </c>
      <c r="C560" s="5" t="inlineStr">
        <is>
          <t>1386 EINAR CHOQUETIJLLA - COBRADOR</t>
        </is>
      </c>
      <c r="D560" s="7" t="n"/>
      <c r="E560" s="8" t="n"/>
      <c r="F560" s="9" t="n">
        <v>7119.2</v>
      </c>
      <c r="I560" s="10" t="inlineStr">
        <is>
          <t>EFECTIVO</t>
        </is>
      </c>
      <c r="J560" s="8" t="inlineStr">
        <is>
          <t>4309 RODRIGO RAMOS - T14</t>
        </is>
      </c>
    </row>
    <row r="561">
      <c r="A561" s="5" t="inlineStr">
        <is>
          <t>CCAJ-SC39/13/2023</t>
        </is>
      </c>
      <c r="B561" s="6" t="n">
        <v>44935.4371834375</v>
      </c>
      <c r="C561" s="5" t="inlineStr">
        <is>
          <t>1386 EINAR CHOQUETIJLLA - COBRADOR</t>
        </is>
      </c>
      <c r="D561" s="7" t="n"/>
      <c r="E561" s="8" t="n"/>
      <c r="F561" s="9" t="n">
        <v>8558.299999999999</v>
      </c>
      <c r="I561" s="10" t="inlineStr">
        <is>
          <t>EFECTIVO</t>
        </is>
      </c>
      <c r="J561" s="8" t="inlineStr">
        <is>
          <t>4309 RODRIGO RAMOS - T15</t>
        </is>
      </c>
    </row>
    <row r="562">
      <c r="A562" s="5" t="inlineStr">
        <is>
          <t>CCAJ-SC39/13/2023</t>
        </is>
      </c>
      <c r="B562" s="6" t="n">
        <v>44935.4371834375</v>
      </c>
      <c r="C562" s="5" t="inlineStr">
        <is>
          <t>1386 EINAR CHOQUETIJLLA - COBRADOR</t>
        </is>
      </c>
      <c r="D562" s="7" t="n"/>
      <c r="E562" s="8" t="n"/>
      <c r="F562" s="9" t="n">
        <v>5861</v>
      </c>
      <c r="I562" s="10" t="inlineStr">
        <is>
          <t>EFECTIVO</t>
        </is>
      </c>
      <c r="J562" s="8" t="inlineStr">
        <is>
          <t>4309 RODRIGO RAMOS - T16</t>
        </is>
      </c>
    </row>
    <row r="563">
      <c r="A563" s="5" t="inlineStr">
        <is>
          <t>CCAJ-SC39/13/2023</t>
        </is>
      </c>
      <c r="B563" s="6" t="n">
        <v>44935.4371834375</v>
      </c>
      <c r="C563" s="5" t="inlineStr">
        <is>
          <t>1386 EINAR CHOQUETIJLLA - COBRADOR</t>
        </is>
      </c>
      <c r="D563" s="7" t="n"/>
      <c r="E563" s="8" t="n"/>
      <c r="F563" s="9" t="n">
        <v>12120.2</v>
      </c>
      <c r="I563" s="10" t="inlineStr">
        <is>
          <t>EFECTIVO</t>
        </is>
      </c>
      <c r="J563" s="8" t="inlineStr">
        <is>
          <t>4309 RODRIGO RAMOS - T18</t>
        </is>
      </c>
    </row>
    <row r="564">
      <c r="A564" s="5" t="inlineStr">
        <is>
          <t>CCAJ-SC39/13/2023</t>
        </is>
      </c>
      <c r="B564" s="6" t="n">
        <v>44935.4371834375</v>
      </c>
      <c r="C564" s="5" t="inlineStr">
        <is>
          <t>1386 EINAR CHOQUETIJLLA - COBRADOR</t>
        </is>
      </c>
      <c r="D564" s="7" t="n"/>
      <c r="E564" s="8" t="n"/>
      <c r="F564" s="9" t="n">
        <v>21683.8</v>
      </c>
      <c r="I564" s="10" t="inlineStr">
        <is>
          <t>EFECTIVO</t>
        </is>
      </c>
      <c r="J564" s="8" t="inlineStr">
        <is>
          <t>4309 RODRIGO RAMOS - T19</t>
        </is>
      </c>
    </row>
    <row r="565">
      <c r="A565" s="5" t="inlineStr">
        <is>
          <t>CCAJ-SC39/13/2023</t>
        </is>
      </c>
      <c r="B565" s="6" t="n">
        <v>44935.4371834375</v>
      </c>
      <c r="C565" s="5" t="inlineStr">
        <is>
          <t>1386 EINAR CHOQUETIJLLA - COBRADOR</t>
        </is>
      </c>
      <c r="D565" s="7" t="n"/>
      <c r="E565" s="8" t="n"/>
      <c r="F565" s="9" t="n">
        <v>5966</v>
      </c>
      <c r="I565" s="10" t="inlineStr">
        <is>
          <t>EFECTIVO</t>
        </is>
      </c>
      <c r="J565" s="8" t="inlineStr">
        <is>
          <t>4309 RODRIGO RAMOS - T20</t>
        </is>
      </c>
    </row>
    <row r="566">
      <c r="A566" s="5" t="inlineStr">
        <is>
          <t>CCAJ-SC39/13/2023</t>
        </is>
      </c>
      <c r="B566" s="6" t="n">
        <v>44935.4371834375</v>
      </c>
      <c r="C566" s="5" t="inlineStr">
        <is>
          <t>1386 EINAR CHOQUETIJLLA - COBRADOR</t>
        </is>
      </c>
      <c r="D566" s="7" t="n"/>
      <c r="E566" s="8" t="n"/>
      <c r="F566" s="9" t="n">
        <v>9497.200000000001</v>
      </c>
      <c r="I566" s="10" t="inlineStr">
        <is>
          <t>EFECTIVO</t>
        </is>
      </c>
      <c r="J566" s="8" t="inlineStr">
        <is>
          <t>4309 RODRIGO RAMOS - T25</t>
        </is>
      </c>
    </row>
    <row r="567">
      <c r="A567" s="11" t="inlineStr">
        <is>
          <t>SAP</t>
        </is>
      </c>
      <c r="B567" s="3" t="n"/>
      <c r="C567" s="3" t="n"/>
      <c r="D567" s="19">
        <f>276510.7+9778.8</f>
        <v/>
      </c>
      <c r="E567" s="8" t="n"/>
      <c r="F567" s="37">
        <f>SUM(F530:G566)</f>
        <v/>
      </c>
      <c r="H567" s="9" t="n"/>
      <c r="I567" s="10" t="n"/>
      <c r="J567" s="5" t="n"/>
    </row>
    <row r="568">
      <c r="A568" s="13" t="inlineStr">
        <is>
          <t>FECHA</t>
        </is>
      </c>
      <c r="B568" s="13" t="inlineStr">
        <is>
          <t>CIERRE DE CAJA</t>
        </is>
      </c>
      <c r="C568" s="13" t="inlineStr">
        <is>
          <t>IMPORTE</t>
        </is>
      </c>
      <c r="D568" s="7" t="n"/>
      <c r="E568" s="8" t="n"/>
      <c r="H568" s="9" t="n"/>
      <c r="I568" s="10" t="n"/>
      <c r="J568" s="5" t="n"/>
    </row>
    <row r="569" ht="15.75" customHeight="1">
      <c r="A569" s="5" t="n"/>
      <c r="B569" s="6" t="n"/>
      <c r="C569" s="5" t="n"/>
      <c r="D569" s="14" t="n">
        <v>112563581</v>
      </c>
      <c r="E569" s="8" t="n"/>
      <c r="H569" s="9" t="n"/>
      <c r="I569" s="10" t="n"/>
      <c r="J569" s="5" t="n"/>
    </row>
    <row r="570" ht="15.75" customHeight="1">
      <c r="A570" s="5" t="n"/>
      <c r="B570" s="6" t="n"/>
      <c r="C570" s="5" t="n"/>
      <c r="D570" s="14" t="n">
        <v>112563629</v>
      </c>
      <c r="E570" s="8" t="n"/>
      <c r="H570" s="9" t="n"/>
      <c r="I570" s="10" t="n"/>
      <c r="J570" s="5" t="n"/>
    </row>
    <row r="571">
      <c r="A571" s="5" t="n"/>
      <c r="B571" s="6" t="n"/>
      <c r="C571" s="5" t="n"/>
      <c r="D571" s="7" t="n"/>
      <c r="E571" s="8" t="n"/>
      <c r="H571" s="9" t="n"/>
      <c r="I571" s="10" t="n"/>
      <c r="J571" s="5" t="n"/>
    </row>
    <row r="572">
      <c r="A572" s="5" t="inlineStr">
        <is>
          <t>CCAJ-SC39/14/2023</t>
        </is>
      </c>
      <c r="B572" s="6" t="n">
        <v>44935.86658936342</v>
      </c>
      <c r="C572" s="5" t="inlineStr">
        <is>
          <t>1386 EINAR CHOQUETIJLLA - COBRADOR</t>
        </is>
      </c>
      <c r="D572" s="7" t="n"/>
      <c r="E572" s="8" t="n"/>
      <c r="G572" s="9" t="n">
        <v>8405.559999999999</v>
      </c>
      <c r="I572" s="10" t="inlineStr">
        <is>
          <t>CHEQUE</t>
        </is>
      </c>
      <c r="J572" s="5" t="inlineStr">
        <is>
          <t>4307 PEDRO GALARZA TERCEROS</t>
        </is>
      </c>
    </row>
    <row r="573">
      <c r="A573" s="5" t="inlineStr">
        <is>
          <t>CCAJ-SC39/14/2023</t>
        </is>
      </c>
      <c r="B573" s="6" t="n">
        <v>44935.86658936342</v>
      </c>
      <c r="C573" s="5" t="inlineStr">
        <is>
          <t>1386 EINAR CHOQUETIJLLA - COBRADOR</t>
        </is>
      </c>
      <c r="D573" s="7" t="n"/>
      <c r="E573" s="8" t="n"/>
      <c r="G573" s="9" t="n">
        <v>19000</v>
      </c>
      <c r="I573" s="10" t="inlineStr">
        <is>
          <t>CHEQUE</t>
        </is>
      </c>
      <c r="J573" s="8" t="inlineStr">
        <is>
          <t>4309 RODRIGO RAMOS - T24</t>
        </is>
      </c>
    </row>
    <row r="574">
      <c r="A574" s="5" t="inlineStr">
        <is>
          <t>CCAJ-SC39/14/2023</t>
        </is>
      </c>
      <c r="B574" s="6" t="n">
        <v>44935.86658936342</v>
      </c>
      <c r="C574" s="5" t="inlineStr">
        <is>
          <t>1386 EINAR CHOQUETIJLLA - COBRADOR</t>
        </is>
      </c>
      <c r="D574" s="7" t="n">
        <v>220538</v>
      </c>
      <c r="E574" s="5" t="inlineStr">
        <is>
          <t>BANCO DE CREDITO-7015054675359</t>
        </is>
      </c>
      <c r="H574" s="9" t="n">
        <v>1290</v>
      </c>
      <c r="I574" s="5" t="inlineStr">
        <is>
          <t>DEPÓSITO BANCARIO</t>
        </is>
      </c>
      <c r="J574" s="8" t="inlineStr">
        <is>
          <t>1972 FLAVIA GALEAN MALLON</t>
        </is>
      </c>
    </row>
    <row r="575">
      <c r="A575" s="5" t="inlineStr">
        <is>
          <t>CCAJ-SC39/14/2023</t>
        </is>
      </c>
      <c r="B575" s="6" t="n">
        <v>44935.86658936342</v>
      </c>
      <c r="C575" s="5" t="inlineStr">
        <is>
          <t>1386 EINAR CHOQUETIJLLA - COBRADOR</t>
        </is>
      </c>
      <c r="D575" s="7" t="n">
        <v>119035</v>
      </c>
      <c r="E575" s="5" t="inlineStr">
        <is>
          <t>BANCO DE CREDITO-7015054675359</t>
        </is>
      </c>
      <c r="H575" s="9" t="n">
        <v>4228</v>
      </c>
      <c r="I575" s="5" t="inlineStr">
        <is>
          <t>DEPÓSITO BANCARIO</t>
        </is>
      </c>
      <c r="J575" s="5" t="inlineStr">
        <is>
          <t>1271 SANDRA SALAZAR ESCOBAR</t>
        </is>
      </c>
    </row>
    <row r="576">
      <c r="A576" s="5" t="inlineStr">
        <is>
          <t>CCAJ-SC39/14/2023</t>
        </is>
      </c>
      <c r="B576" s="6" t="n">
        <v>44935.86658936342</v>
      </c>
      <c r="C576" s="5" t="inlineStr">
        <is>
          <t>1386 EINAR CHOQUETIJLLA - COBRADOR</t>
        </is>
      </c>
      <c r="D576" s="15" t="n">
        <v>53412215001</v>
      </c>
      <c r="E576" s="5" t="inlineStr">
        <is>
          <t>BANCO INDUSTRIAL-100070049</t>
        </is>
      </c>
      <c r="H576" s="9" t="n">
        <v>633.8</v>
      </c>
      <c r="I576" s="5" t="inlineStr">
        <is>
          <t>DEPÓSITO BANCARIO</t>
        </is>
      </c>
      <c r="J576" s="5" t="inlineStr">
        <is>
          <t>1271 SANDRA SALAZAR ESCOBAR</t>
        </is>
      </c>
    </row>
    <row r="577">
      <c r="A577" s="5" t="inlineStr">
        <is>
          <t>CCAJ-SC39/14/2023</t>
        </is>
      </c>
      <c r="B577" s="6" t="n">
        <v>44935.86658936342</v>
      </c>
      <c r="C577" s="5" t="inlineStr">
        <is>
          <t>1386 EINAR CHOQUETIJLLA - COBRADOR</t>
        </is>
      </c>
      <c r="D577" s="15" t="n">
        <v>45133095685</v>
      </c>
      <c r="E577" s="5" t="inlineStr">
        <is>
          <t>BANCO INDUSTRIAL-100070049</t>
        </is>
      </c>
      <c r="H577" s="9" t="n">
        <v>576.96</v>
      </c>
      <c r="I577" s="5" t="inlineStr">
        <is>
          <t>DEPÓSITO BANCARIO</t>
        </is>
      </c>
      <c r="J577" s="5" t="inlineStr">
        <is>
          <t>1271 SANDRA SALAZAR ESCOBAR</t>
        </is>
      </c>
    </row>
    <row r="578">
      <c r="A578" s="5" t="inlineStr">
        <is>
          <t>CCAJ-SC39/14/2023</t>
        </is>
      </c>
      <c r="B578" s="6" t="n">
        <v>44935.86658936342</v>
      </c>
      <c r="C578" s="5" t="inlineStr">
        <is>
          <t>1386 EINAR CHOQUETIJLLA - COBRADOR</t>
        </is>
      </c>
      <c r="D578" s="15" t="n">
        <v>45113243858</v>
      </c>
      <c r="E578" s="5" t="inlineStr">
        <is>
          <t>BANCO INDUSTRIAL-100070049</t>
        </is>
      </c>
      <c r="H578" s="9" t="n">
        <v>1039.2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CCAJ-SC39/14/2023</t>
        </is>
      </c>
      <c r="B579" s="6" t="n">
        <v>44935.86658936342</v>
      </c>
      <c r="C579" s="5" t="inlineStr">
        <is>
          <t>1386 EINAR CHOQUETIJLLA - COBRADOR</t>
        </is>
      </c>
      <c r="D579" s="15" t="n">
        <v>45113244035</v>
      </c>
      <c r="E579" s="5" t="inlineStr">
        <is>
          <t>BANCO INDUSTRIAL-100070049</t>
        </is>
      </c>
      <c r="H579" s="9" t="n">
        <v>808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CCAJ-SC39/14/2023</t>
        </is>
      </c>
      <c r="B580" s="6" t="n">
        <v>44935.86658936342</v>
      </c>
      <c r="C580" s="5" t="inlineStr">
        <is>
          <t>1386 EINAR CHOQUETIJLLA - COBRADOR</t>
        </is>
      </c>
      <c r="D580" s="15" t="n">
        <v>295401006700028</v>
      </c>
      <c r="E580" s="5" t="inlineStr">
        <is>
          <t>PAGO EXPRESS M/N-101020101</t>
        </is>
      </c>
      <c r="H580" s="9" t="n">
        <v>30994.03</v>
      </c>
      <c r="I580" s="5" t="inlineStr">
        <is>
          <t>DEPÓSITO BANCARIO</t>
        </is>
      </c>
      <c r="J580" s="8" t="inlineStr">
        <is>
          <t>1972 FLAVIA GALEAN MALLON</t>
        </is>
      </c>
    </row>
    <row r="581">
      <c r="A581" s="5" t="inlineStr">
        <is>
          <t>CCAJ-SC39/14/2023</t>
        </is>
      </c>
      <c r="B581" s="6" t="n">
        <v>44935.86658936342</v>
      </c>
      <c r="C581" s="5" t="inlineStr">
        <is>
          <t>1386 EINAR CHOQUETIJLLA - COBRADOR</t>
        </is>
      </c>
      <c r="D581" s="15" t="n">
        <v>295401006700028</v>
      </c>
      <c r="E581" s="5" t="inlineStr">
        <is>
          <t>PAGO EXPRESS M/E-101020203</t>
        </is>
      </c>
      <c r="H581" s="9" t="n">
        <v>139.2</v>
      </c>
      <c r="I581" s="5" t="inlineStr">
        <is>
          <t>DEPÓSITO BANCARIO</t>
        </is>
      </c>
      <c r="J581" s="8" t="inlineStr">
        <is>
          <t>1972 FLAVIA GALEAN MALLON</t>
        </is>
      </c>
    </row>
    <row r="582">
      <c r="A582" s="5" t="inlineStr">
        <is>
          <t>CCAJ-SC39/14/2023</t>
        </is>
      </c>
      <c r="B582" s="6" t="n">
        <v>44935.86658936342</v>
      </c>
      <c r="C582" s="5" t="inlineStr">
        <is>
          <t>1386 EINAR CHOQUETIJLLA - COBRADOR</t>
        </is>
      </c>
      <c r="D582" s="15" t="n">
        <v>52316660201</v>
      </c>
      <c r="E582" s="5" t="inlineStr">
        <is>
          <t>BANCO INDUSTRIAL-100070049</t>
        </is>
      </c>
      <c r="H582" s="9" t="n">
        <v>170.18</v>
      </c>
      <c r="I582" s="5" t="inlineStr">
        <is>
          <t>DEPÓSITO BANCARIO</t>
        </is>
      </c>
      <c r="J582" s="5" t="inlineStr">
        <is>
          <t>4307 PEDRO GALARZA TERCEROS</t>
        </is>
      </c>
    </row>
    <row r="583">
      <c r="A583" s="5" t="inlineStr">
        <is>
          <t>CCAJ-SC39/14/2023</t>
        </is>
      </c>
      <c r="B583" s="6" t="n">
        <v>44935.86658936342</v>
      </c>
      <c r="C583" s="5" t="inlineStr">
        <is>
          <t>1386 EINAR CHOQUETIJLLA - COBRADOR</t>
        </is>
      </c>
      <c r="D583" s="15" t="n">
        <v>52316660201</v>
      </c>
      <c r="E583" s="5" t="inlineStr">
        <is>
          <t>BANCO INDUSTRIAL-100070049</t>
        </is>
      </c>
      <c r="H583" s="9" t="n">
        <v>263.88</v>
      </c>
      <c r="I583" s="5" t="inlineStr">
        <is>
          <t>DEPÓSITO BANCARIO</t>
        </is>
      </c>
      <c r="J583" s="5" t="inlineStr">
        <is>
          <t>4307 PEDRO GALARZA TERCEROS</t>
        </is>
      </c>
    </row>
    <row r="584">
      <c r="A584" s="5" t="inlineStr">
        <is>
          <t>CCAJ-SC39/14/2023</t>
        </is>
      </c>
      <c r="B584" s="6" t="n">
        <v>44935.86658936342</v>
      </c>
      <c r="C584" s="5" t="inlineStr">
        <is>
          <t>1386 EINAR CHOQUETIJLLA - COBRADOR</t>
        </is>
      </c>
      <c r="D584" s="15" t="n">
        <v>45163184519</v>
      </c>
      <c r="E584" s="5" t="inlineStr">
        <is>
          <t>BANCO INDUSTRIAL-100070049</t>
        </is>
      </c>
      <c r="H584" s="9" t="n">
        <v>1256.28</v>
      </c>
      <c r="I584" s="5" t="inlineStr">
        <is>
          <t>DEPÓSITO BANCARIO</t>
        </is>
      </c>
      <c r="J584" s="5" t="inlineStr">
        <is>
          <t>4307 PEDRO GALARZA TERCEROS</t>
        </is>
      </c>
    </row>
    <row r="585">
      <c r="A585" s="5" t="inlineStr">
        <is>
          <t>CCAJ-SC39/14/2023</t>
        </is>
      </c>
      <c r="B585" s="6" t="n">
        <v>44935.86658936342</v>
      </c>
      <c r="C585" s="5" t="inlineStr">
        <is>
          <t>1386 EINAR CHOQUETIJLLA - COBRADOR</t>
        </is>
      </c>
      <c r="D585" s="15" t="n">
        <v>45113238732</v>
      </c>
      <c r="E585" s="5" t="inlineStr">
        <is>
          <t>BANCO INDUSTRIAL-100070049</t>
        </is>
      </c>
      <c r="H585" s="9" t="n">
        <v>72728.14999999999</v>
      </c>
      <c r="I585" s="5" t="inlineStr">
        <is>
          <t>DEPÓSITO BANCARIO</t>
        </is>
      </c>
      <c r="J585" s="5" t="inlineStr">
        <is>
          <t>4307 PEDRO GALARZA TERCEROS</t>
        </is>
      </c>
    </row>
    <row r="586">
      <c r="A586" s="5" t="inlineStr">
        <is>
          <t>CCAJ-SC39/14/2023</t>
        </is>
      </c>
      <c r="B586" s="6" t="n">
        <v>44935.86658936342</v>
      </c>
      <c r="C586" s="5" t="inlineStr">
        <is>
          <t>1386 EINAR CHOQUETIJLLA - COBRADOR</t>
        </is>
      </c>
      <c r="D586" s="15" t="n">
        <v>45173149014</v>
      </c>
      <c r="E586" s="5" t="inlineStr">
        <is>
          <t>BANCO INDUSTRIAL-100070049</t>
        </is>
      </c>
      <c r="H586" s="9" t="n">
        <v>6907.34</v>
      </c>
      <c r="I586" s="5" t="inlineStr">
        <is>
          <t>DEPÓSITO BANCARIO</t>
        </is>
      </c>
      <c r="J586" s="5" t="inlineStr">
        <is>
          <t>4307 PEDRO GALARZA TERCEROS</t>
        </is>
      </c>
    </row>
    <row r="587">
      <c r="A587" s="5" t="inlineStr">
        <is>
          <t>CCAJ-SC39/14/2023</t>
        </is>
      </c>
      <c r="B587" s="6" t="n">
        <v>44935.86658936342</v>
      </c>
      <c r="C587" s="5" t="inlineStr">
        <is>
          <t>1386 EINAR CHOQUETIJLLA - COBRADOR</t>
        </is>
      </c>
      <c r="D587" s="15" t="n">
        <v>52716615381</v>
      </c>
      <c r="E587" s="5" t="inlineStr">
        <is>
          <t>BANCO INDUSTRIAL-100070049</t>
        </is>
      </c>
      <c r="H587" s="9" t="n">
        <v>756</v>
      </c>
      <c r="I587" s="5" t="inlineStr">
        <is>
          <t>DEPÓSITO BANCARIO</t>
        </is>
      </c>
      <c r="J587" s="5" t="inlineStr">
        <is>
          <t>1271 SANDRA SALAZAR ESCOBAR</t>
        </is>
      </c>
    </row>
    <row r="588">
      <c r="A588" s="5" t="inlineStr">
        <is>
          <t>CCAJ-SC39/14/2023</t>
        </is>
      </c>
      <c r="B588" s="6" t="n">
        <v>44935.86658936342</v>
      </c>
      <c r="C588" s="5" t="inlineStr">
        <is>
          <t>1386 EINAR CHOQUETIJLLA - COBRADOR</t>
        </is>
      </c>
      <c r="D588" s="15" t="n">
        <v>45153090168</v>
      </c>
      <c r="E588" s="5" t="inlineStr">
        <is>
          <t>BANCO INDUSTRIAL-100070049</t>
        </is>
      </c>
      <c r="H588" s="9" t="n">
        <v>2450</v>
      </c>
      <c r="I588" s="5" t="inlineStr">
        <is>
          <t>DEPÓSITO BANCARIO</t>
        </is>
      </c>
      <c r="J588" s="5" t="inlineStr">
        <is>
          <t>4307 PEDRO GALARZA TERCEROS</t>
        </is>
      </c>
    </row>
    <row r="589">
      <c r="A589" s="5" t="inlineStr">
        <is>
          <t>CCAJ-SC39/14/2023</t>
        </is>
      </c>
      <c r="B589" s="6" t="n">
        <v>44935.86658936342</v>
      </c>
      <c r="C589" s="5" t="inlineStr">
        <is>
          <t>1386 EINAR CHOQUETIJLLA - COBRADOR</t>
        </is>
      </c>
      <c r="D589" s="15" t="n">
        <v>18130481432</v>
      </c>
      <c r="E589" s="5" t="inlineStr">
        <is>
          <t>BANCO INDUSTRIAL-100070049</t>
        </is>
      </c>
      <c r="H589" s="9" t="n">
        <v>120</v>
      </c>
      <c r="I589" s="5" t="inlineStr">
        <is>
          <t>DEPÓSITO BANCARIO</t>
        </is>
      </c>
      <c r="J589" s="5" t="inlineStr">
        <is>
          <t>1271 SANDRA SALAZAR ESCOBAR</t>
        </is>
      </c>
    </row>
    <row r="590">
      <c r="A590" s="5" t="inlineStr">
        <is>
          <t>CCAJ-SC39/14/2023</t>
        </is>
      </c>
      <c r="B590" s="6" t="n">
        <v>44935.86658936342</v>
      </c>
      <c r="C590" s="5" t="inlineStr">
        <is>
          <t>1386 EINAR CHOQUETIJLLA - COBRADOR</t>
        </is>
      </c>
      <c r="D590" s="15" t="n">
        <v>45153090708</v>
      </c>
      <c r="E590" s="5" t="inlineStr">
        <is>
          <t>BANCO INDUSTRIAL-100070049</t>
        </is>
      </c>
      <c r="H590" s="9" t="n">
        <v>191.4</v>
      </c>
      <c r="I590" s="5" t="inlineStr">
        <is>
          <t>DEPÓSITO BANCARIO</t>
        </is>
      </c>
      <c r="J590" s="5" t="inlineStr">
        <is>
          <t>1271 SANDRA SALAZAR ESCOBAR</t>
        </is>
      </c>
    </row>
    <row r="591">
      <c r="A591" s="5" t="inlineStr">
        <is>
          <t>CCAJ-SC39/14/2023</t>
        </is>
      </c>
      <c r="B591" s="6" t="n">
        <v>44935.86658936342</v>
      </c>
      <c r="C591" s="5" t="inlineStr">
        <is>
          <t>1386 EINAR CHOQUETIJLLA - COBRADOR</t>
        </is>
      </c>
      <c r="D591" s="15" t="n">
        <v>45113244671</v>
      </c>
      <c r="E591" s="5" t="inlineStr">
        <is>
          <t>BANCO INDUSTRIAL-100070049</t>
        </is>
      </c>
      <c r="H591" s="9" t="n">
        <v>1212</v>
      </c>
      <c r="I591" s="5" t="inlineStr">
        <is>
          <t>DEPÓSITO BANCARIO</t>
        </is>
      </c>
      <c r="J591" s="5" t="inlineStr">
        <is>
          <t>1271 SANDRA SALAZAR ESCOBAR</t>
        </is>
      </c>
    </row>
    <row r="592">
      <c r="A592" s="5" t="inlineStr">
        <is>
          <t>CCAJ-SC39/14/2023</t>
        </is>
      </c>
      <c r="B592" s="6" t="n">
        <v>44935.86658936342</v>
      </c>
      <c r="C592" s="5" t="inlineStr">
        <is>
          <t>1386 EINAR CHOQUETIJLLA - COBRADOR</t>
        </is>
      </c>
      <c r="D592" s="15" t="n">
        <v>45153090168</v>
      </c>
      <c r="E592" s="5" t="inlineStr">
        <is>
          <t>BANCO INDUSTRIAL-100070049</t>
        </is>
      </c>
      <c r="H592" s="9" t="n">
        <v>30846.9</v>
      </c>
      <c r="I592" s="5" t="inlineStr">
        <is>
          <t>DEPÓSITO BANCARIO</t>
        </is>
      </c>
      <c r="J592" s="5" t="inlineStr">
        <is>
          <t>4307 PEDRO GALARZA TERCEROS</t>
        </is>
      </c>
    </row>
    <row r="593">
      <c r="A593" s="5" t="inlineStr">
        <is>
          <t>CCAJ-SC39/14/2023</t>
        </is>
      </c>
      <c r="B593" s="6" t="n">
        <v>44935.86658936342</v>
      </c>
      <c r="C593" s="5" t="inlineStr">
        <is>
          <t>1386 EINAR CHOQUETIJLLA - COBRADOR</t>
        </is>
      </c>
      <c r="D593" s="7" t="n">
        <v>239411</v>
      </c>
      <c r="E593" s="5" t="inlineStr">
        <is>
          <t>MERCANTIL SANTA CRUZ-4010678183</t>
        </is>
      </c>
      <c r="H593" s="9" t="n">
        <v>6107</v>
      </c>
      <c r="I593" s="5" t="inlineStr">
        <is>
          <t>DEPÓSITO BANCARIO</t>
        </is>
      </c>
      <c r="J593" s="5" t="inlineStr">
        <is>
          <t>4307 PEDRO GALARZA TERCEROS</t>
        </is>
      </c>
    </row>
    <row r="594">
      <c r="A594" s="5" t="inlineStr">
        <is>
          <t>CCAJ-SC39/14/2023</t>
        </is>
      </c>
      <c r="B594" s="6" t="n">
        <v>44935.86658936342</v>
      </c>
      <c r="C594" s="5" t="inlineStr">
        <is>
          <t>1386 EINAR CHOQUETIJLLA - COBRADOR</t>
        </is>
      </c>
      <c r="D594" s="15" t="n">
        <v>45123226886</v>
      </c>
      <c r="E594" s="5" t="inlineStr">
        <is>
          <t>BANCO INDUSTRIAL-100070049</t>
        </is>
      </c>
      <c r="H594" s="9" t="n">
        <v>548.4</v>
      </c>
      <c r="I594" s="5" t="inlineStr">
        <is>
          <t>DEPÓSITO BANCARIO</t>
        </is>
      </c>
      <c r="J594" s="5" t="inlineStr">
        <is>
          <t>4307 PEDRO GALARZA TERCEROS</t>
        </is>
      </c>
    </row>
    <row r="595">
      <c r="A595" s="5" t="inlineStr">
        <is>
          <t>CCAJ-SC39/14/2023</t>
        </is>
      </c>
      <c r="B595" s="6" t="n">
        <v>44935.86658936342</v>
      </c>
      <c r="C595" s="5" t="inlineStr">
        <is>
          <t>1386 EINAR CHOQUETIJLLA - COBRADOR</t>
        </is>
      </c>
      <c r="D595" s="7" t="n">
        <v>256023</v>
      </c>
      <c r="E595" s="5" t="inlineStr">
        <is>
          <t>MERCANTIL SANTA CRUZ-4010678183</t>
        </is>
      </c>
      <c r="H595" s="9" t="n">
        <v>5352.2</v>
      </c>
      <c r="I595" s="5" t="inlineStr">
        <is>
          <t>DEPÓSITO BANCARIO</t>
        </is>
      </c>
      <c r="J595" s="5" t="inlineStr">
        <is>
          <t>4307 PEDRO GALARZA TERCEROS</t>
        </is>
      </c>
    </row>
    <row r="596">
      <c r="A596" s="5" t="inlineStr">
        <is>
          <t>CCAJ-SC39/14/2023</t>
        </is>
      </c>
      <c r="B596" s="6" t="n">
        <v>44935.86658936342</v>
      </c>
      <c r="C596" s="5" t="inlineStr">
        <is>
          <t>1386 EINAR CHOQUETIJLLA - COBRADOR</t>
        </is>
      </c>
      <c r="D596" s="7" t="n">
        <v>256023</v>
      </c>
      <c r="E596" s="5" t="inlineStr">
        <is>
          <t>MERCANTIL SANTA CRUZ-4010678183</t>
        </is>
      </c>
      <c r="H596" s="9" t="n">
        <v>55155.59</v>
      </c>
      <c r="I596" s="5" t="inlineStr">
        <is>
          <t>DEPÓSITO BANCARIO</t>
        </is>
      </c>
      <c r="J596" s="5" t="inlineStr">
        <is>
          <t>4307 PEDRO GALARZA TERCEROS</t>
        </is>
      </c>
    </row>
    <row r="597">
      <c r="A597" s="5" t="inlineStr">
        <is>
          <t>CCAJ-SC39/14/2023</t>
        </is>
      </c>
      <c r="B597" s="6" t="n">
        <v>44935.86658936342</v>
      </c>
      <c r="C597" s="5" t="inlineStr">
        <is>
          <t>1386 EINAR CHOQUETIJLLA - COBRADOR</t>
        </is>
      </c>
      <c r="D597" s="7" t="n">
        <v>599398</v>
      </c>
      <c r="E597" s="5" t="inlineStr">
        <is>
          <t>MERCANTIL SANTA CRUZ-4010678183</t>
        </is>
      </c>
      <c r="H597" s="9" t="n">
        <v>2700.43</v>
      </c>
      <c r="I597" s="5" t="inlineStr">
        <is>
          <t>DEPÓSITO BANCARIO</t>
        </is>
      </c>
      <c r="J597" s="5" t="inlineStr">
        <is>
          <t>4307 PEDRO GALARZA TERCEROS</t>
        </is>
      </c>
    </row>
    <row r="598">
      <c r="A598" s="5" t="inlineStr">
        <is>
          <t>CCAJ-SC39/14/2023</t>
        </is>
      </c>
      <c r="B598" s="6" t="n">
        <v>44935.86658936342</v>
      </c>
      <c r="C598" s="5" t="inlineStr">
        <is>
          <t>1386 EINAR CHOQUETIJLLA - COBRADOR</t>
        </is>
      </c>
      <c r="D598" s="15" t="n">
        <v>297502002180047</v>
      </c>
      <c r="E598" s="5" t="inlineStr">
        <is>
          <t>PAGO EXPRESS M/N-101020101</t>
        </is>
      </c>
      <c r="H598" s="9" t="n">
        <v>119438.9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CCAJ-SC39/14/2023</t>
        </is>
      </c>
      <c r="B599" s="6" t="n">
        <v>44935.86658936342</v>
      </c>
      <c r="C599" s="5" t="inlineStr">
        <is>
          <t>1386 EINAR CHOQUETIJLLA - COBRADOR</t>
        </is>
      </c>
      <c r="D599" s="15" t="n">
        <v>45163186064</v>
      </c>
      <c r="E599" s="5" t="inlineStr">
        <is>
          <t>BANCO INDUSTRIAL-100070049</t>
        </is>
      </c>
      <c r="H599" s="9" t="n">
        <v>5385</v>
      </c>
      <c r="I599" s="5" t="inlineStr">
        <is>
          <t>DEPÓSITO BANCARIO</t>
        </is>
      </c>
      <c r="J599" s="5" t="inlineStr">
        <is>
          <t>4307 PEDRO GALARZA TERCEROS</t>
        </is>
      </c>
    </row>
    <row r="600">
      <c r="A600" s="5" t="inlineStr">
        <is>
          <t>CCAJ-SC39/14/2023</t>
        </is>
      </c>
      <c r="B600" s="6" t="n">
        <v>44935.86658936342</v>
      </c>
      <c r="C600" s="5" t="inlineStr">
        <is>
          <t>1386 EINAR CHOQUETIJLLA - COBRADOR</t>
        </is>
      </c>
      <c r="D600" s="7" t="n">
        <v>164852</v>
      </c>
      <c r="E600" s="5" t="inlineStr">
        <is>
          <t>MERCANTIL SANTA CRUZ-4010678183</t>
        </is>
      </c>
      <c r="H600" s="9" t="n">
        <v>87709.10000000001</v>
      </c>
      <c r="I600" s="5" t="inlineStr">
        <is>
          <t>DEPÓSITO BANCARIO</t>
        </is>
      </c>
      <c r="J600" s="5" t="inlineStr">
        <is>
          <t>4863 MOISES MENACHO MONTAÑO</t>
        </is>
      </c>
    </row>
    <row r="601">
      <c r="A601" s="5" t="inlineStr">
        <is>
          <t>CCAJ-SC39/14/202</t>
        </is>
      </c>
      <c r="B601" s="6" t="n">
        <v>44935.86658936342</v>
      </c>
      <c r="C601" s="5" t="inlineStr">
        <is>
          <t xml:space="preserve">1386 EINAR CHOQUETIJLLA - </t>
        </is>
      </c>
      <c r="D601" s="7" t="n"/>
      <c r="E601" s="8" t="n"/>
      <c r="F601" s="9" t="n">
        <v>1535.2</v>
      </c>
      <c r="I601" s="10" t="inlineStr">
        <is>
          <t>EFECTIVO</t>
        </is>
      </c>
      <c r="J601" s="8" t="inlineStr">
        <is>
          <t>4309 RODRIGO RAMOS - T05</t>
        </is>
      </c>
    </row>
    <row r="602">
      <c r="A602" s="5" t="inlineStr">
        <is>
          <t>CCAJ-SC39/14/2023</t>
        </is>
      </c>
      <c r="B602" s="6" t="n">
        <v>44935.86658936342</v>
      </c>
      <c r="C602" s="5" t="inlineStr">
        <is>
          <t>1386 EINAR CHOQUETIJLLA - COBRADOR</t>
        </is>
      </c>
      <c r="D602" s="7" t="n"/>
      <c r="E602" s="8" t="n"/>
      <c r="F602" s="9" t="n">
        <v>20350.3</v>
      </c>
      <c r="I602" s="10" t="inlineStr">
        <is>
          <t>EFECTIVO</t>
        </is>
      </c>
      <c r="J602" s="8" t="inlineStr">
        <is>
          <t>2551 EDMUNDO CAYANI M.</t>
        </is>
      </c>
    </row>
    <row r="603">
      <c r="A603" s="5" t="inlineStr">
        <is>
          <t>CCAJ-SC39/14/2023</t>
        </is>
      </c>
      <c r="B603" s="6" t="n">
        <v>44935.86658936342</v>
      </c>
      <c r="C603" s="5" t="inlineStr">
        <is>
          <t>1386 EINAR CHOQUETIJLLA - COBRADOR</t>
        </is>
      </c>
      <c r="D603" s="7" t="n"/>
      <c r="E603" s="8" t="n"/>
      <c r="F603" s="9" t="n">
        <v>19065.6</v>
      </c>
      <c r="I603" s="10" t="inlineStr">
        <is>
          <t>EFECTIVO</t>
        </is>
      </c>
      <c r="J603" s="5" t="inlineStr">
        <is>
          <t>2552 ALVARO JAVIER LOAYZA CACERES</t>
        </is>
      </c>
    </row>
    <row r="604">
      <c r="A604" s="5" t="inlineStr">
        <is>
          <t>CCAJ-SC39/14/2023</t>
        </is>
      </c>
      <c r="B604" s="6" t="n">
        <v>44935.86658936342</v>
      </c>
      <c r="C604" s="5" t="inlineStr">
        <is>
          <t>1386 EINAR CHOQUETIJLLA - COBRADOR</t>
        </is>
      </c>
      <c r="D604" s="7" t="n"/>
      <c r="E604" s="8" t="n"/>
      <c r="F604" s="9" t="n">
        <v>3796.1</v>
      </c>
      <c r="I604" s="10" t="inlineStr">
        <is>
          <t>EFECTIVO</t>
        </is>
      </c>
      <c r="J604" s="5" t="inlineStr">
        <is>
          <t>2917 MILAN HUANCOLLO JUCUMARI</t>
        </is>
      </c>
    </row>
    <row r="605">
      <c r="A605" s="5" t="inlineStr">
        <is>
          <t>CCAJ-SC39/14/2023</t>
        </is>
      </c>
      <c r="B605" s="6" t="n">
        <v>44935.86658936342</v>
      </c>
      <c r="C605" s="5" t="inlineStr">
        <is>
          <t>1386 EINAR CHOQUETIJLLA - COBRADOR</t>
        </is>
      </c>
      <c r="D605" s="7" t="n"/>
      <c r="E605" s="8" t="n"/>
      <c r="F605" s="9" t="n">
        <v>7310.3</v>
      </c>
      <c r="I605" s="10" t="inlineStr">
        <is>
          <t>EFECTIVO</t>
        </is>
      </c>
      <c r="J605" s="8" t="inlineStr">
        <is>
          <t>2932 EUGENIO LOPEZ CESPEDES</t>
        </is>
      </c>
    </row>
    <row r="606">
      <c r="A606" s="5" t="inlineStr">
        <is>
          <t>CCAJ-SC39/14/2023</t>
        </is>
      </c>
      <c r="B606" s="6" t="n">
        <v>44935.86658936342</v>
      </c>
      <c r="C606" s="5" t="inlineStr">
        <is>
          <t>1386 EINAR CHOQUETIJLLA - COBRADOR</t>
        </is>
      </c>
      <c r="D606" s="7" t="n"/>
      <c r="E606" s="8" t="n"/>
      <c r="F606" s="9" t="n">
        <v>6400</v>
      </c>
      <c r="I606" s="10" t="inlineStr">
        <is>
          <t>EFECTIVO</t>
        </is>
      </c>
      <c r="J606" s="5" t="inlineStr">
        <is>
          <t>2994 CRISTIAN DEIBY PARDO VILLEGAS</t>
        </is>
      </c>
    </row>
    <row r="607">
      <c r="A607" s="5" t="inlineStr">
        <is>
          <t>CCAJ-SC39/14/2023</t>
        </is>
      </c>
      <c r="B607" s="6" t="n">
        <v>44935.86658936342</v>
      </c>
      <c r="C607" s="5" t="inlineStr">
        <is>
          <t>1386 EINAR CHOQUETIJLLA - COBRADOR</t>
        </is>
      </c>
      <c r="D607" s="7" t="n"/>
      <c r="E607" s="8" t="n"/>
      <c r="F607" s="9" t="n">
        <v>6118.2</v>
      </c>
      <c r="I607" s="10" t="inlineStr">
        <is>
          <t>EFECTIVO</t>
        </is>
      </c>
      <c r="J607" s="5" t="inlineStr">
        <is>
          <t>4307 PEDRO GALARZA TERCEROS</t>
        </is>
      </c>
    </row>
    <row r="608">
      <c r="A608" s="5" t="inlineStr">
        <is>
          <t>CCAJ-SC39/14/2023</t>
        </is>
      </c>
      <c r="B608" s="6" t="n">
        <v>44935.86658936342</v>
      </c>
      <c r="C608" s="5" t="inlineStr">
        <is>
          <t>1386 EINAR CHOQUETIJLLA - COBRADOR</t>
        </is>
      </c>
      <c r="D608" s="7" t="n"/>
      <c r="E608" s="8" t="n"/>
      <c r="F608" s="9" t="n">
        <v>300</v>
      </c>
      <c r="I608" s="10" t="inlineStr">
        <is>
          <t>EFECTIVO</t>
        </is>
      </c>
      <c r="J608" s="8" t="inlineStr">
        <is>
          <t>4309 RODRIGO RAMOS - T02</t>
        </is>
      </c>
    </row>
    <row r="609">
      <c r="A609" s="5" t="inlineStr">
        <is>
          <t>CCAJ-SC39/14/2023</t>
        </is>
      </c>
      <c r="B609" s="6" t="n">
        <v>44935.86658936342</v>
      </c>
      <c r="C609" s="5" t="inlineStr">
        <is>
          <t>1386 EINAR CHOQUETIJLLA - COBRADOR</t>
        </is>
      </c>
      <c r="D609" s="7" t="n"/>
      <c r="E609" s="8" t="n"/>
      <c r="F609" s="9" t="n">
        <v>4204.1</v>
      </c>
      <c r="I609" s="10" t="inlineStr">
        <is>
          <t>EFECTIVO</t>
        </is>
      </c>
      <c r="J609" s="8" t="inlineStr">
        <is>
          <t>4309 RODRIGO RAMOS - T04</t>
        </is>
      </c>
    </row>
    <row r="610">
      <c r="A610" s="5" t="inlineStr">
        <is>
          <t>CCAJ-SC39/14/2023</t>
        </is>
      </c>
      <c r="B610" s="6" t="n">
        <v>44935.86658936342</v>
      </c>
      <c r="C610" s="5" t="inlineStr">
        <is>
          <t>1386 EINAR CHOQUETIJLLA - COBRADOR</t>
        </is>
      </c>
      <c r="D610" s="7" t="n"/>
      <c r="E610" s="8" t="n"/>
      <c r="F610" s="9" t="n">
        <v>2995</v>
      </c>
      <c r="I610" s="10" t="inlineStr">
        <is>
          <t>EFECTIVO</t>
        </is>
      </c>
      <c r="J610" s="8" t="inlineStr">
        <is>
          <t>4309 RODRIGO RAMOS - T06</t>
        </is>
      </c>
    </row>
    <row r="611">
      <c r="A611" s="5" t="inlineStr">
        <is>
          <t>CCAJ-SC39/14/2023</t>
        </is>
      </c>
      <c r="B611" s="6" t="n">
        <v>44935.86658936342</v>
      </c>
      <c r="C611" s="5" t="inlineStr">
        <is>
          <t>1386 EINAR CHOQUETIJLLA - COBRADOR</t>
        </is>
      </c>
      <c r="D611" s="7" t="n"/>
      <c r="E611" s="8" t="n"/>
      <c r="F611" s="9" t="n">
        <v>10679.7</v>
      </c>
      <c r="I611" s="10" t="inlineStr">
        <is>
          <t>EFECTIVO</t>
        </is>
      </c>
      <c r="J611" s="8" t="inlineStr">
        <is>
          <t>4309 RODRIGO RAMOS - T07</t>
        </is>
      </c>
    </row>
    <row r="612">
      <c r="A612" s="5" t="inlineStr">
        <is>
          <t>CCAJ-SC39/14/2023</t>
        </is>
      </c>
      <c r="B612" s="6" t="n">
        <v>44935.86658936342</v>
      </c>
      <c r="C612" s="5" t="inlineStr">
        <is>
          <t>1386 EINAR CHOQUETIJLLA - COBRADOR</t>
        </is>
      </c>
      <c r="D612" s="7" t="n"/>
      <c r="E612" s="8" t="n"/>
      <c r="F612" s="9" t="n">
        <v>24415.9</v>
      </c>
      <c r="I612" s="10" t="inlineStr">
        <is>
          <t>EFECTIVO</t>
        </is>
      </c>
      <c r="J612" s="8" t="inlineStr">
        <is>
          <t>4309 RODRIGO RAMOS - T09</t>
        </is>
      </c>
    </row>
    <row r="613">
      <c r="A613" s="5" t="inlineStr">
        <is>
          <t>CCAJ-SC39/14/2023</t>
        </is>
      </c>
      <c r="B613" s="6" t="n">
        <v>44935.86658936342</v>
      </c>
      <c r="C613" s="5" t="inlineStr">
        <is>
          <t>1386 EINAR CHOQUETIJLLA - COBRADOR</t>
        </is>
      </c>
      <c r="D613" s="7" t="n"/>
      <c r="E613" s="8" t="n"/>
      <c r="F613" s="9" t="n">
        <v>4544.7</v>
      </c>
      <c r="I613" s="10" t="inlineStr">
        <is>
          <t>EFECTIVO</t>
        </is>
      </c>
      <c r="J613" s="8" t="inlineStr">
        <is>
          <t>4309 RODRIGO RAMOS - T10</t>
        </is>
      </c>
    </row>
    <row r="614">
      <c r="A614" s="5" t="inlineStr">
        <is>
          <t>CCAJ-SC39/14/2023</t>
        </is>
      </c>
      <c r="B614" s="6" t="n">
        <v>44935.86658936342</v>
      </c>
      <c r="C614" s="5" t="inlineStr">
        <is>
          <t>1386 EINAR CHOQUETIJLLA - COBRADOR</t>
        </is>
      </c>
      <c r="D614" s="7" t="n"/>
      <c r="E614" s="8" t="n"/>
      <c r="F614" s="9" t="n">
        <v>10639.5</v>
      </c>
      <c r="I614" s="10" t="inlineStr">
        <is>
          <t>EFECTIVO</t>
        </is>
      </c>
      <c r="J614" s="8" t="inlineStr">
        <is>
          <t>4309 RODRIGO RAMOS - T11</t>
        </is>
      </c>
    </row>
    <row r="615">
      <c r="A615" s="5" t="inlineStr">
        <is>
          <t>CCAJ-SC39/14/2023</t>
        </is>
      </c>
      <c r="B615" s="6" t="n">
        <v>44935.86658936342</v>
      </c>
      <c r="C615" s="5" t="inlineStr">
        <is>
          <t>1386 EINAR CHOQUETIJLLA - COBRADOR</t>
        </is>
      </c>
      <c r="D615" s="7" t="n"/>
      <c r="E615" s="8" t="n"/>
      <c r="F615" s="9" t="n">
        <v>6044.1</v>
      </c>
      <c r="I615" s="10" t="inlineStr">
        <is>
          <t>EFECTIVO</t>
        </is>
      </c>
      <c r="J615" s="8" t="inlineStr">
        <is>
          <t>4309 RODRIGO RAMOS - T14</t>
        </is>
      </c>
    </row>
    <row r="616">
      <c r="A616" s="5" t="inlineStr">
        <is>
          <t>CCAJ-SC39/14/2023</t>
        </is>
      </c>
      <c r="B616" s="6" t="n">
        <v>44935.86658936342</v>
      </c>
      <c r="C616" s="5" t="inlineStr">
        <is>
          <t>1386 EINAR CHOQUETIJLLA - COBRADOR</t>
        </is>
      </c>
      <c r="D616" s="7" t="n"/>
      <c r="E616" s="8" t="n"/>
      <c r="F616" s="9" t="n">
        <v>6386.8</v>
      </c>
      <c r="I616" s="10" t="inlineStr">
        <is>
          <t>EFECTIVO</t>
        </is>
      </c>
      <c r="J616" s="8" t="inlineStr">
        <is>
          <t>4309 RODRIGO RAMOS - T15</t>
        </is>
      </c>
    </row>
    <row r="617">
      <c r="A617" s="5" t="inlineStr">
        <is>
          <t>CCAJ-SC39/14/2023</t>
        </is>
      </c>
      <c r="B617" s="6" t="n">
        <v>44935.86658936342</v>
      </c>
      <c r="C617" s="5" t="inlineStr">
        <is>
          <t>1386 EINAR CHOQUETIJLLA - COBRADOR</t>
        </is>
      </c>
      <c r="D617" s="7" t="n"/>
      <c r="E617" s="8" t="n"/>
      <c r="F617" s="9" t="n">
        <v>5069.4</v>
      </c>
      <c r="I617" s="10" t="inlineStr">
        <is>
          <t>EFECTIVO</t>
        </is>
      </c>
      <c r="J617" s="8" t="inlineStr">
        <is>
          <t>4309 RODRIGO RAMOS - T16</t>
        </is>
      </c>
    </row>
    <row r="618">
      <c r="A618" s="5" t="inlineStr">
        <is>
          <t>CCAJ-SC39/14/2023</t>
        </is>
      </c>
      <c r="B618" s="6" t="n">
        <v>44935.86658936342</v>
      </c>
      <c r="C618" s="5" t="inlineStr">
        <is>
          <t>1386 EINAR CHOQUETIJLLA - COBRADOR</t>
        </is>
      </c>
      <c r="D618" s="7" t="n"/>
      <c r="E618" s="8" t="n"/>
      <c r="F618" s="9" t="n">
        <v>8316.6</v>
      </c>
      <c r="I618" s="10" t="inlineStr">
        <is>
          <t>EFECTIVO</t>
        </is>
      </c>
      <c r="J618" s="8" t="inlineStr">
        <is>
          <t>4309 RODRIGO RAMOS - T18</t>
        </is>
      </c>
    </row>
    <row r="619">
      <c r="A619" s="5" t="inlineStr">
        <is>
          <t>CCAJ-SC39/14/2023</t>
        </is>
      </c>
      <c r="B619" s="6" t="n">
        <v>44935.86658936342</v>
      </c>
      <c r="C619" s="5" t="inlineStr">
        <is>
          <t>1386 EINAR CHOQUETIJLLA - COBRADOR</t>
        </is>
      </c>
      <c r="D619" s="7" t="n"/>
      <c r="E619" s="8" t="n"/>
      <c r="F619" s="9" t="n">
        <v>1759.7</v>
      </c>
      <c r="I619" s="10" t="inlineStr">
        <is>
          <t>EFECTIVO</t>
        </is>
      </c>
      <c r="J619" s="8" t="inlineStr">
        <is>
          <t>4309 RODRIGO RAMOS - T20</t>
        </is>
      </c>
    </row>
    <row r="620">
      <c r="A620" s="5" t="inlineStr">
        <is>
          <t>CCAJ-SC39/14/2023</t>
        </is>
      </c>
      <c r="B620" s="6" t="n">
        <v>44935.86658936342</v>
      </c>
      <c r="C620" s="5" t="inlineStr">
        <is>
          <t>1386 EINAR CHOQUETIJLLA - COBRADOR</t>
        </is>
      </c>
      <c r="D620" s="7" t="n"/>
      <c r="E620" s="8" t="n"/>
      <c r="F620" s="9" t="n">
        <v>2590.1</v>
      </c>
      <c r="I620" s="10" t="inlineStr">
        <is>
          <t>EFECTIVO</t>
        </is>
      </c>
      <c r="J620" s="8" t="inlineStr">
        <is>
          <t>4309 RODRIGO RAMOS - T23</t>
        </is>
      </c>
    </row>
    <row r="621">
      <c r="A621" s="5" t="inlineStr">
        <is>
          <t>CCAJ-SC39/14/2023</t>
        </is>
      </c>
      <c r="B621" s="6" t="n">
        <v>44935.86658936342</v>
      </c>
      <c r="C621" s="5" t="inlineStr">
        <is>
          <t>1386 EINAR CHOQUETIJLLA - COBRADOR</t>
        </is>
      </c>
      <c r="D621" s="7" t="n"/>
      <c r="E621" s="8" t="n"/>
      <c r="F621" s="9" t="n">
        <v>7481.9</v>
      </c>
      <c r="I621" s="10" t="inlineStr">
        <is>
          <t>EFECTIVO</t>
        </is>
      </c>
      <c r="J621" s="8" t="inlineStr">
        <is>
          <t>4309 RODRIGO RAMOS - T24</t>
        </is>
      </c>
    </row>
    <row r="622">
      <c r="A622" s="5" t="inlineStr">
        <is>
          <t>CCAJ-SC39/14/2023</t>
        </is>
      </c>
      <c r="B622" s="6" t="n">
        <v>44935.86658936342</v>
      </c>
      <c r="C622" s="5" t="inlineStr">
        <is>
          <t>1386 EINAR CHOQUETIJLLA - COBRADOR</t>
        </is>
      </c>
      <c r="D622" s="7" t="n"/>
      <c r="E622" s="8" t="n"/>
      <c r="F622" s="9" t="n">
        <v>2651.1</v>
      </c>
      <c r="I622" s="10" t="inlineStr">
        <is>
          <t>EFECTIVO</t>
        </is>
      </c>
      <c r="J622" s="8" t="inlineStr">
        <is>
          <t>4309 RODRIGO RAMOS - T25</t>
        </is>
      </c>
    </row>
    <row r="623">
      <c r="A623" s="11" t="inlineStr">
        <is>
          <t>SAP</t>
        </is>
      </c>
      <c r="B623" s="3" t="n"/>
      <c r="C623" s="3" t="n"/>
      <c r="D623" s="7" t="n"/>
      <c r="E623" s="8" t="n"/>
      <c r="F623" s="37">
        <f>SUM(F572:G622)</f>
        <v/>
      </c>
      <c r="H623" s="9" t="n"/>
      <c r="I623" s="10" t="n"/>
      <c r="J623" s="5" t="n"/>
    </row>
    <row r="624" ht="15.75" customHeight="1">
      <c r="A624" s="13" t="inlineStr">
        <is>
          <t>FECHA</t>
        </is>
      </c>
      <c r="B624" s="13" t="inlineStr">
        <is>
          <t>CIERRE DE CAJA</t>
        </is>
      </c>
      <c r="C624" s="13" t="inlineStr">
        <is>
          <t>IMPORTE</t>
        </is>
      </c>
      <c r="D624" s="14" t="n">
        <v>112587130</v>
      </c>
      <c r="E624" s="8" t="n"/>
      <c r="H624" s="9" t="n"/>
      <c r="I624" s="10" t="n"/>
      <c r="J624" s="5" t="n"/>
    </row>
    <row r="627">
      <c r="A627" s="1" t="inlineStr">
        <is>
          <t>Cierre Caja</t>
        </is>
      </c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3" t="inlineStr">
        <is>
          <t>Del 10/01/2022</t>
        </is>
      </c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98" t="inlineStr">
        <is>
          <t>Cierre Caja</t>
        </is>
      </c>
      <c r="B629" s="98" t="inlineStr">
        <is>
          <t>Fecha</t>
        </is>
      </c>
      <c r="C629" s="98" t="inlineStr">
        <is>
          <t>Cajero</t>
        </is>
      </c>
      <c r="D629" s="98" t="inlineStr">
        <is>
          <t>Nro Voucher</t>
        </is>
      </c>
      <c r="E629" s="98" t="inlineStr">
        <is>
          <t>Nro Cuenta</t>
        </is>
      </c>
      <c r="F629" s="98" t="inlineStr">
        <is>
          <t>Tipo Ingreso</t>
        </is>
      </c>
      <c r="G629" s="99" t="n"/>
      <c r="H629" s="100" t="n"/>
      <c r="I629" s="98" t="inlineStr">
        <is>
          <t>TIPO DE INGRESO</t>
        </is>
      </c>
      <c r="J629" s="98" t="inlineStr">
        <is>
          <t>Cobrador</t>
        </is>
      </c>
    </row>
    <row r="630">
      <c r="A630" s="101" t="n"/>
      <c r="B630" s="101" t="n"/>
      <c r="C630" s="101" t="n"/>
      <c r="D630" s="101" t="n"/>
      <c r="E630" s="101" t="n"/>
      <c r="F630" s="4" t="inlineStr">
        <is>
          <t>EFECTIVO</t>
        </is>
      </c>
      <c r="G630" s="4" t="inlineStr">
        <is>
          <t>CHEQUE</t>
        </is>
      </c>
      <c r="H630" s="4" t="inlineStr">
        <is>
          <t>TRANSFERENCIA</t>
        </is>
      </c>
      <c r="I630" s="101" t="n"/>
      <c r="J630" s="101" t="n"/>
    </row>
    <row r="631">
      <c r="A631" s="5" t="inlineStr">
        <is>
          <t>CCAJ-SC39/15/2023</t>
        </is>
      </c>
      <c r="B631" s="6" t="n">
        <v>44936.38929513889</v>
      </c>
      <c r="C631" s="5" t="inlineStr">
        <is>
          <t>1386 EINAR CHOQUETIJLLA - COBRADOR</t>
        </is>
      </c>
      <c r="D631" s="10" t="n"/>
      <c r="E631" s="8" t="n"/>
      <c r="F631" s="9" t="n">
        <v>9805.200000000001</v>
      </c>
      <c r="I631" s="10" t="inlineStr">
        <is>
          <t>EFECTIVO</t>
        </is>
      </c>
      <c r="J631" s="8" t="inlineStr">
        <is>
          <t>1970 CARLOS CAMPOS ORTIZ</t>
        </is>
      </c>
    </row>
    <row r="632">
      <c r="A632" s="5" t="inlineStr">
        <is>
          <t>CCAJ-SC39/15/2023</t>
        </is>
      </c>
      <c r="B632" s="6" t="n">
        <v>44936.38929513889</v>
      </c>
      <c r="C632" s="5" t="inlineStr">
        <is>
          <t>1386 EINAR CHOQUETIJLLA - COBRADOR</t>
        </is>
      </c>
      <c r="D632" s="10" t="n"/>
      <c r="E632" s="8" t="n"/>
      <c r="F632" s="9" t="n">
        <v>59639.9</v>
      </c>
      <c r="I632" s="10" t="inlineStr">
        <is>
          <t>EFECTIVO</t>
        </is>
      </c>
      <c r="J632" s="8" t="inlineStr">
        <is>
          <t>3211 PEDRO CAYALO COCA</t>
        </is>
      </c>
    </row>
    <row r="633">
      <c r="A633" s="5" t="inlineStr">
        <is>
          <t>CCAJ-SC39/15/2023</t>
        </is>
      </c>
      <c r="B633" s="6" t="n">
        <v>44936.38929513889</v>
      </c>
      <c r="C633" s="5" t="inlineStr">
        <is>
          <t>1386 EINAR CHOQUETIJLLA - COBRADOR</t>
        </is>
      </c>
      <c r="D633" s="10" t="n"/>
      <c r="E633" s="8" t="n"/>
      <c r="F633" s="9" t="n">
        <v>21854.3</v>
      </c>
      <c r="I633" s="10" t="inlineStr">
        <is>
          <t>EFECTIVO</t>
        </is>
      </c>
      <c r="J633" s="8" t="inlineStr">
        <is>
          <t>4309 RODRIGO RAMOS - T25</t>
        </is>
      </c>
    </row>
    <row r="634">
      <c r="A634" s="11" t="inlineStr">
        <is>
          <t>SAP</t>
        </is>
      </c>
      <c r="B634" s="3" t="n"/>
      <c r="C634" s="3" t="n"/>
      <c r="D634" s="7" t="n"/>
      <c r="E634" s="8" t="n"/>
      <c r="F634" s="12">
        <f>SUM(F631:G633)</f>
        <v/>
      </c>
      <c r="H634" s="9" t="n"/>
      <c r="I634" s="10" t="n"/>
      <c r="J634" s="5" t="n"/>
    </row>
    <row r="635">
      <c r="A635" s="13" t="inlineStr">
        <is>
          <t>FECHA</t>
        </is>
      </c>
      <c r="B635" s="13" t="inlineStr">
        <is>
          <t>CIERRE DE CAJA</t>
        </is>
      </c>
      <c r="C635" s="13" t="inlineStr">
        <is>
          <t>IMPORTE</t>
        </is>
      </c>
      <c r="D635" s="46">
        <f>91303.4-91299.4</f>
        <v/>
      </c>
      <c r="E635" s="8" t="n"/>
      <c r="H635" s="9" t="n"/>
      <c r="I635" s="10" t="n"/>
      <c r="J635" s="5" t="n"/>
    </row>
    <row r="636" ht="15.75" customHeight="1">
      <c r="A636" s="5" t="n"/>
      <c r="B636" s="6" t="n"/>
      <c r="C636" s="5" t="n"/>
      <c r="D636" s="14" t="n">
        <v>112587131</v>
      </c>
      <c r="E636" s="8" t="n"/>
      <c r="H636" s="9" t="n"/>
      <c r="I636" s="10" t="n"/>
      <c r="J636" s="5" t="n"/>
    </row>
    <row r="637">
      <c r="A637" s="5" t="n"/>
      <c r="B637" s="6" t="n"/>
      <c r="C637" s="5" t="n"/>
      <c r="D637" s="7" t="n"/>
      <c r="E637" s="8" t="n"/>
      <c r="H637" s="9" t="n"/>
      <c r="I637" s="10" t="n"/>
      <c r="J637" s="5" t="n"/>
    </row>
    <row r="638">
      <c r="A638" s="5" t="inlineStr">
        <is>
          <t>CCAJ-SC39/16/2023</t>
        </is>
      </c>
      <c r="B638" s="6" t="n">
        <v>44936.91129363426</v>
      </c>
      <c r="C638" s="5" t="inlineStr">
        <is>
          <t>1386 EINAR CHOQUETIJLLA - COBRADOR</t>
        </is>
      </c>
      <c r="D638" s="7" t="n"/>
      <c r="E638" s="8" t="n"/>
      <c r="G638" s="9" t="n">
        <v>1670</v>
      </c>
      <c r="I638" s="10" t="inlineStr">
        <is>
          <t>CHEQUE</t>
        </is>
      </c>
      <c r="J638" s="8" t="inlineStr">
        <is>
          <t>2551 EDMUNDO CAYANI M.</t>
        </is>
      </c>
    </row>
    <row r="639">
      <c r="A639" s="5" t="inlineStr">
        <is>
          <t>CCAJ-SC39/16/2023</t>
        </is>
      </c>
      <c r="B639" s="6" t="n">
        <v>44936.91129363426</v>
      </c>
      <c r="C639" s="5" t="inlineStr">
        <is>
          <t>1386 EINAR CHOQUETIJLLA - COBRADOR</t>
        </is>
      </c>
      <c r="D639" s="7" t="n"/>
      <c r="E639" s="8" t="n"/>
      <c r="G639" s="9" t="n">
        <v>108746.6</v>
      </c>
      <c r="I639" s="10" t="inlineStr">
        <is>
          <t>CHEQUE</t>
        </is>
      </c>
      <c r="J639" s="5" t="inlineStr">
        <is>
          <t>4307 PEDRO GALARZA TERCEROS</t>
        </is>
      </c>
    </row>
    <row r="640">
      <c r="A640" s="5" t="inlineStr">
        <is>
          <t>CCAJ-SC39/16/2023</t>
        </is>
      </c>
      <c r="B640" s="6" t="n">
        <v>44936.91129363426</v>
      </c>
      <c r="C640" s="5" t="inlineStr">
        <is>
          <t>1386 EINAR CHOQUETIJLLA - COBRADOR</t>
        </is>
      </c>
      <c r="D640" s="7" t="n"/>
      <c r="E640" s="8" t="n"/>
      <c r="G640" s="9" t="n">
        <v>2306.6</v>
      </c>
      <c r="I640" s="10" t="inlineStr">
        <is>
          <t>CHEQUE</t>
        </is>
      </c>
      <c r="J640" s="8" t="inlineStr">
        <is>
          <t>4309 RODRIGO RAMOS - T03</t>
        </is>
      </c>
    </row>
    <row r="641">
      <c r="A641" s="5" t="inlineStr">
        <is>
          <t>CCAJ-SC39/16/2023</t>
        </is>
      </c>
      <c r="B641" s="6" t="n">
        <v>44936.91129363426</v>
      </c>
      <c r="C641" s="5" t="inlineStr">
        <is>
          <t>1386 EINAR CHOQUETIJLLA - COBRADOR</t>
        </is>
      </c>
      <c r="D641" s="7" t="n"/>
      <c r="E641" s="8" t="n"/>
      <c r="G641" s="9" t="n">
        <v>1887</v>
      </c>
      <c r="I641" s="10" t="inlineStr">
        <is>
          <t>CHEQUE</t>
        </is>
      </c>
      <c r="J641" s="8" t="inlineStr">
        <is>
          <t>4309 RODRIGO RAMOS - T06</t>
        </is>
      </c>
    </row>
    <row r="642">
      <c r="A642" s="5" t="inlineStr">
        <is>
          <t>CCAJ-SC39/16/2023</t>
        </is>
      </c>
      <c r="B642" s="6" t="n">
        <v>44936.91129363426</v>
      </c>
      <c r="C642" s="5" t="inlineStr">
        <is>
          <t>1386 EINAR CHOQUETIJLLA - COBRADOR</t>
        </is>
      </c>
      <c r="D642" s="7" t="n"/>
      <c r="E642" s="8" t="n"/>
      <c r="G642" s="9" t="n">
        <v>743.1799999999999</v>
      </c>
      <c r="I642" s="10" t="inlineStr">
        <is>
          <t>CHEQUE</t>
        </is>
      </c>
      <c r="J642" s="8" t="inlineStr">
        <is>
          <t>4309 RODRIGO RAMOS - T18</t>
        </is>
      </c>
    </row>
    <row r="643">
      <c r="A643" s="5" t="inlineStr">
        <is>
          <t>CCAJ-SC39/16/202</t>
        </is>
      </c>
      <c r="B643" s="6" t="n">
        <v>44936.91129363426</v>
      </c>
      <c r="C643" s="5" t="inlineStr">
        <is>
          <t xml:space="preserve">1386 EINAR CHOQUETIJLLA - </t>
        </is>
      </c>
      <c r="D643" s="7" t="n">
        <v>644247</v>
      </c>
      <c r="E643" s="5" t="inlineStr">
        <is>
          <t>BANCO INDUSTRIAL-100070049</t>
        </is>
      </c>
      <c r="H643" s="9" t="n">
        <v>1190.79</v>
      </c>
      <c r="I643" s="5" t="inlineStr">
        <is>
          <t>DEPÓSITO BANCARIO</t>
        </is>
      </c>
      <c r="J643" s="5" t="inlineStr">
        <is>
          <t>4307 PEDRO GALARZA TERCEROS</t>
        </is>
      </c>
    </row>
    <row r="644">
      <c r="A644" s="5" t="inlineStr">
        <is>
          <t>CCAJ-SC39/16/2023</t>
        </is>
      </c>
      <c r="B644" s="6" t="n">
        <v>44936.91129363426</v>
      </c>
      <c r="C644" s="5" t="inlineStr">
        <is>
          <t>1386 EINAR CHOQUETIJLLA - COBRADOR</t>
        </is>
      </c>
      <c r="D644" s="15" t="n">
        <v>45133097153</v>
      </c>
      <c r="E644" s="5" t="inlineStr">
        <is>
          <t>BANCO INDUSTRIAL-100070049</t>
        </is>
      </c>
      <c r="H644" s="9" t="n">
        <v>6903.66</v>
      </c>
      <c r="I644" s="5" t="inlineStr">
        <is>
          <t>DEPÓSITO BANCARIO</t>
        </is>
      </c>
      <c r="J644" s="8" t="inlineStr">
        <is>
          <t>1973 BASILIA CRUZ AJARACHI</t>
        </is>
      </c>
    </row>
    <row r="645">
      <c r="A645" s="5" t="inlineStr">
        <is>
          <t>CCAJ-SC39/16/2023</t>
        </is>
      </c>
      <c r="B645" s="6" t="n">
        <v>44936.91129363426</v>
      </c>
      <c r="C645" s="5" t="inlineStr">
        <is>
          <t>1386 EINAR CHOQUETIJLLA - COBRADOR</t>
        </is>
      </c>
      <c r="D645" s="15" t="n">
        <v>45133097153</v>
      </c>
      <c r="E645" s="5" t="inlineStr">
        <is>
          <t>BANCO INDUSTRIAL-100070049</t>
        </is>
      </c>
      <c r="H645" s="9" t="n">
        <v>1671.81</v>
      </c>
      <c r="I645" s="5" t="inlineStr">
        <is>
          <t>DEPÓSITO BANCARIO</t>
        </is>
      </c>
      <c r="J645" s="8" t="inlineStr">
        <is>
          <t>1973 BASILIA CRUZ AJARACHI</t>
        </is>
      </c>
    </row>
    <row r="646">
      <c r="A646" s="5" t="inlineStr">
        <is>
          <t>CCAJ-SC39/16/2023</t>
        </is>
      </c>
      <c r="B646" s="6" t="n">
        <v>44936.91129363426</v>
      </c>
      <c r="C646" s="5" t="inlineStr">
        <is>
          <t>1386 EINAR CHOQUETIJLLA - COBRADOR</t>
        </is>
      </c>
      <c r="D646" s="15" t="n">
        <v>45133097153</v>
      </c>
      <c r="E646" s="5" t="inlineStr">
        <is>
          <t>BANCO INDUSTRIAL-100070049</t>
        </is>
      </c>
      <c r="H646" s="9" t="n">
        <v>366.6</v>
      </c>
      <c r="I646" s="5" t="inlineStr">
        <is>
          <t>DEPÓSITO BANCARIO</t>
        </is>
      </c>
      <c r="J646" s="8" t="inlineStr">
        <is>
          <t>1973 BASILIA CRUZ AJARACHI</t>
        </is>
      </c>
    </row>
    <row r="647">
      <c r="A647" s="5" t="inlineStr">
        <is>
          <t>CCAJ-SC39/16/2023</t>
        </is>
      </c>
      <c r="B647" s="6" t="n">
        <v>44936.91129363426</v>
      </c>
      <c r="C647" s="5" t="inlineStr">
        <is>
          <t>1386 EINAR CHOQUETIJLLA - COBRADOR</t>
        </is>
      </c>
      <c r="D647" s="15" t="n">
        <v>45133097153</v>
      </c>
      <c r="E647" s="5" t="inlineStr">
        <is>
          <t>BANCO INDUSTRIAL-100070049</t>
        </is>
      </c>
      <c r="H647" s="9" t="n">
        <v>835.39</v>
      </c>
      <c r="I647" s="5" t="inlineStr">
        <is>
          <t>DEPÓSITO BANCARIO</t>
        </is>
      </c>
      <c r="J647" s="8" t="inlineStr">
        <is>
          <t>1973 BASILIA CRUZ AJARACHI</t>
        </is>
      </c>
    </row>
    <row r="648">
      <c r="A648" s="5" t="inlineStr">
        <is>
          <t>CCAJ-SC39/16/2023</t>
        </is>
      </c>
      <c r="B648" s="6" t="n">
        <v>44936.91129363426</v>
      </c>
      <c r="C648" s="5" t="inlineStr">
        <is>
          <t>1386 EINAR CHOQUETIJLLA - COBRADOR</t>
        </is>
      </c>
      <c r="D648" s="15" t="n">
        <v>52116733740</v>
      </c>
      <c r="E648" s="5" t="inlineStr">
        <is>
          <t>BANCO INDUSTRIAL-100070049</t>
        </is>
      </c>
      <c r="H648" s="9" t="n">
        <v>1225.5</v>
      </c>
      <c r="I648" s="5" t="inlineStr">
        <is>
          <t>DEPÓSITO BANCARIO</t>
        </is>
      </c>
      <c r="J648" s="5" t="inlineStr">
        <is>
          <t>4307 PEDRO GALARZA TERCEROS</t>
        </is>
      </c>
    </row>
    <row r="649">
      <c r="A649" s="5" t="inlineStr">
        <is>
          <t>CCAJ-SC39/16/2023</t>
        </is>
      </c>
      <c r="B649" s="6" t="n">
        <v>44936.91129363426</v>
      </c>
      <c r="C649" s="5" t="inlineStr">
        <is>
          <t>1386 EINAR CHOQUETIJLLA - COBRADOR</t>
        </is>
      </c>
      <c r="D649" s="15" t="n">
        <v>45133097153</v>
      </c>
      <c r="E649" s="5" t="inlineStr">
        <is>
          <t>BANCO INDUSTRIAL-100070049</t>
        </is>
      </c>
      <c r="H649" s="9" t="n">
        <v>1225.39</v>
      </c>
      <c r="I649" s="5" t="inlineStr">
        <is>
          <t>DEPÓSITO BANCARIO</t>
        </is>
      </c>
      <c r="J649" s="8" t="inlineStr">
        <is>
          <t>1973 BASILIA CRUZ AJARACHI</t>
        </is>
      </c>
    </row>
    <row r="650">
      <c r="A650" s="5" t="inlineStr">
        <is>
          <t>CCAJ-SC39/16/2023</t>
        </is>
      </c>
      <c r="B650" s="6" t="n">
        <v>44936.91129363426</v>
      </c>
      <c r="C650" s="5" t="inlineStr">
        <is>
          <t>1386 EINAR CHOQUETIJLLA - COBRADOR</t>
        </is>
      </c>
      <c r="D650" s="15" t="n">
        <v>45113248785</v>
      </c>
      <c r="E650" s="5" t="inlineStr">
        <is>
          <t>BANCO INDUSTRIAL-100070049</t>
        </is>
      </c>
      <c r="H650" s="9" t="n">
        <v>37006.08</v>
      </c>
      <c r="I650" s="5" t="inlineStr">
        <is>
          <t>DEPÓSITO BANCARIO</t>
        </is>
      </c>
      <c r="J650" s="5" t="inlineStr">
        <is>
          <t>4307 PEDRO GALARZA TERCEROS</t>
        </is>
      </c>
    </row>
    <row r="651">
      <c r="A651" s="5" t="inlineStr">
        <is>
          <t>CCAJ-SC39/16/2023</t>
        </is>
      </c>
      <c r="B651" s="6" t="n">
        <v>44936.91129363426</v>
      </c>
      <c r="C651" s="5" t="inlineStr">
        <is>
          <t>1386 EINAR CHOQUETIJLLA - COBRADOR</t>
        </is>
      </c>
      <c r="D651" s="15" t="n">
        <v>45113243777</v>
      </c>
      <c r="E651" s="5" t="inlineStr">
        <is>
          <t>BANCO INDUSTRIAL-100070049</t>
        </is>
      </c>
      <c r="H651" s="9" t="n">
        <v>26100</v>
      </c>
      <c r="I651" s="5" t="inlineStr">
        <is>
          <t>DEPÓSITO BANCARIO</t>
        </is>
      </c>
      <c r="J651" s="5" t="inlineStr">
        <is>
          <t>4307 PEDRO GALARZA TERCEROS</t>
        </is>
      </c>
    </row>
    <row r="652">
      <c r="A652" s="5" t="inlineStr">
        <is>
          <t>CCAJ-SC39/16/2023</t>
        </is>
      </c>
      <c r="B652" s="6" t="n">
        <v>44936.91129363426</v>
      </c>
      <c r="C652" s="5" t="inlineStr">
        <is>
          <t>1386 EINAR CHOQUETIJLLA - COBRADOR</t>
        </is>
      </c>
      <c r="D652" s="15" t="n">
        <v>45163189557</v>
      </c>
      <c r="E652" s="5" t="inlineStr">
        <is>
          <t>BANCO INDUSTRIAL-100070049</t>
        </is>
      </c>
      <c r="H652" s="9" t="n">
        <v>17640</v>
      </c>
      <c r="I652" s="5" t="inlineStr">
        <is>
          <t>DEPÓSITO BANCARIO</t>
        </is>
      </c>
      <c r="J652" s="5" t="inlineStr">
        <is>
          <t>4307 PEDRO GALARZA TERCEROS</t>
        </is>
      </c>
    </row>
    <row r="653">
      <c r="A653" s="5" t="inlineStr">
        <is>
          <t>CCAJ-SC39/16/2023</t>
        </is>
      </c>
      <c r="B653" s="6" t="n">
        <v>44936.91129363426</v>
      </c>
      <c r="C653" s="5" t="inlineStr">
        <is>
          <t>1386 EINAR CHOQUETIJLLA - COBRADOR</t>
        </is>
      </c>
      <c r="D653" s="15" t="n">
        <v>45143468260</v>
      </c>
      <c r="E653" s="5" t="inlineStr">
        <is>
          <t>BANCO INDUSTRIAL-100070049</t>
        </is>
      </c>
      <c r="H653" s="9" t="n">
        <v>12960</v>
      </c>
      <c r="I653" s="5" t="inlineStr">
        <is>
          <t>DEPÓSITO BANCARIO</t>
        </is>
      </c>
      <c r="J653" s="5" t="inlineStr">
        <is>
          <t>4307 PEDRO GALARZA TERCEROS</t>
        </is>
      </c>
    </row>
    <row r="654">
      <c r="A654" s="5" t="inlineStr">
        <is>
          <t>CCAJ-SC39/16/2023</t>
        </is>
      </c>
      <c r="B654" s="6" t="n">
        <v>44936.91129363426</v>
      </c>
      <c r="C654" s="5" t="inlineStr">
        <is>
          <t>1386 EINAR CHOQUETIJLLA - COBRADOR</t>
        </is>
      </c>
      <c r="D654" s="15" t="n">
        <v>45143468240</v>
      </c>
      <c r="E654" s="5" t="inlineStr">
        <is>
          <t>BANCO INDUSTRIAL-100070049</t>
        </is>
      </c>
      <c r="H654" s="9" t="n">
        <v>608.4</v>
      </c>
      <c r="I654" s="5" t="inlineStr">
        <is>
          <t>DEPÓSITO BANCARIO</t>
        </is>
      </c>
      <c r="J654" s="5" t="inlineStr">
        <is>
          <t>4307 PEDRO GALARZA TERCEROS</t>
        </is>
      </c>
    </row>
    <row r="655">
      <c r="A655" s="5" t="inlineStr">
        <is>
          <t>CCAJ-SC39/16/2023</t>
        </is>
      </c>
      <c r="B655" s="6" t="n">
        <v>44936.91129363426</v>
      </c>
      <c r="C655" s="5" t="inlineStr">
        <is>
          <t>1386 EINAR CHOQUETIJLLA - COBRADOR</t>
        </is>
      </c>
      <c r="D655" s="7" t="n">
        <v>299686</v>
      </c>
      <c r="E655" s="5" t="inlineStr">
        <is>
          <t>BANCO DE CREDITO-7015054675359</t>
        </is>
      </c>
      <c r="H655" s="9" t="n">
        <v>2017.89</v>
      </c>
      <c r="I655" s="5" t="inlineStr">
        <is>
          <t>DEPÓSITO BANCARIO</t>
        </is>
      </c>
      <c r="J655" s="8" t="inlineStr">
        <is>
          <t>1972 FLAVIA GALEAN MALLON</t>
        </is>
      </c>
    </row>
    <row r="656">
      <c r="A656" s="5" t="inlineStr">
        <is>
          <t>CCAJ-SC39/16/2023</t>
        </is>
      </c>
      <c r="B656" s="6" t="n">
        <v>44936.91129363426</v>
      </c>
      <c r="C656" s="5" t="inlineStr">
        <is>
          <t>1386 EINAR CHOQUETIJLLA - COBRADOR</t>
        </is>
      </c>
      <c r="D656" s="15" t="n">
        <v>297502002190030</v>
      </c>
      <c r="E656" s="5" t="inlineStr">
        <is>
          <t>PAGO EXPRESS M/N-101020101</t>
        </is>
      </c>
      <c r="H656" s="9" t="n">
        <v>42414.3</v>
      </c>
      <c r="I656" s="5" t="inlineStr">
        <is>
          <t>DEPÓSITO BANCARIO</t>
        </is>
      </c>
      <c r="J656" s="5" t="inlineStr">
        <is>
          <t>4863 MOISES MENACHO MONTAÑO</t>
        </is>
      </c>
    </row>
    <row r="657">
      <c r="A657" s="5" t="inlineStr">
        <is>
          <t>CCAJ-SC39/16/2023</t>
        </is>
      </c>
      <c r="B657" s="6" t="n">
        <v>44936.91129363426</v>
      </c>
      <c r="C657" s="5" t="inlineStr">
        <is>
          <t>1386 EINAR CHOQUETIJLLA - COBRADOR</t>
        </is>
      </c>
      <c r="D657" s="7" t="n">
        <v>266260</v>
      </c>
      <c r="E657" s="5" t="inlineStr">
        <is>
          <t>BANCO DE CREDITO-7015054675359</t>
        </is>
      </c>
      <c r="H657" s="9" t="n">
        <v>321.36</v>
      </c>
      <c r="I657" s="5" t="inlineStr">
        <is>
          <t>DEPÓSITO BANCARIO</t>
        </is>
      </c>
      <c r="J657" s="5" t="inlineStr">
        <is>
          <t>1271 SANDRA SALAZAR ESCOBAR</t>
        </is>
      </c>
    </row>
    <row r="658">
      <c r="A658" s="5" t="inlineStr">
        <is>
          <t>CCAJ-SC39/16/2023</t>
        </is>
      </c>
      <c r="B658" s="6" t="n">
        <v>44936.91129363426</v>
      </c>
      <c r="C658" s="5" t="inlineStr">
        <is>
          <t>1386 EINAR CHOQUETIJLLA - COBRADOR</t>
        </is>
      </c>
      <c r="D658" s="7" t="n">
        <v>308690</v>
      </c>
      <c r="E658" s="5" t="inlineStr">
        <is>
          <t>BANCO DE CREDITO-7015054675359</t>
        </is>
      </c>
      <c r="H658" s="9" t="n">
        <v>2764.8</v>
      </c>
      <c r="I658" s="5" t="inlineStr">
        <is>
          <t>DEPÓSITO BANCARIO</t>
        </is>
      </c>
      <c r="J658" s="5" t="inlineStr">
        <is>
          <t>1271 SANDRA SALAZAR ESCOBAR</t>
        </is>
      </c>
    </row>
    <row r="659">
      <c r="A659" s="5" t="inlineStr">
        <is>
          <t>CCAJ-SC39/16/2023</t>
        </is>
      </c>
      <c r="B659" s="6" t="n">
        <v>44936.91129363426</v>
      </c>
      <c r="C659" s="5" t="inlineStr">
        <is>
          <t>1386 EINAR CHOQUETIJLLA - COBRADOR</t>
        </is>
      </c>
      <c r="D659" s="15" t="n">
        <v>45143463505</v>
      </c>
      <c r="E659" s="5" t="inlineStr">
        <is>
          <t>BANCO INDUSTRIAL-100070049</t>
        </is>
      </c>
      <c r="H659" s="9" t="n">
        <v>804</v>
      </c>
      <c r="I659" s="5" t="inlineStr">
        <is>
          <t>DEPÓSITO BANCARIO</t>
        </is>
      </c>
      <c r="J659" s="5" t="inlineStr">
        <is>
          <t>1271 SANDRA SALAZAR ESCOBAR</t>
        </is>
      </c>
    </row>
    <row r="660">
      <c r="A660" s="5" t="inlineStr">
        <is>
          <t>CCAJ-SC39/16/2023</t>
        </is>
      </c>
      <c r="B660" s="6" t="n">
        <v>44936.91129363426</v>
      </c>
      <c r="C660" s="5" t="inlineStr">
        <is>
          <t>1386 EINAR CHOQUETIJLLA - COBRADOR</t>
        </is>
      </c>
      <c r="D660" s="15" t="n">
        <v>45153090727</v>
      </c>
      <c r="E660" s="5" t="inlineStr">
        <is>
          <t>BANCO INDUSTRIAL-100070049</t>
        </is>
      </c>
      <c r="H660" s="9" t="n">
        <v>588.28</v>
      </c>
      <c r="I660" s="5" t="inlineStr">
        <is>
          <t>DEPÓSITO BANCARIO</t>
        </is>
      </c>
      <c r="J660" s="5" t="inlineStr">
        <is>
          <t>1271 SANDRA SALAZAR ESCOBAR</t>
        </is>
      </c>
    </row>
    <row r="661">
      <c r="A661" s="5" t="inlineStr">
        <is>
          <t>CCAJ-SC39/16/2023</t>
        </is>
      </c>
      <c r="B661" s="6" t="n">
        <v>44936.91129363426</v>
      </c>
      <c r="C661" s="5" t="inlineStr">
        <is>
          <t>1386 EINAR CHOQUETIJLLA - COBRADOR</t>
        </is>
      </c>
      <c r="D661" s="15" t="n">
        <v>52716617210</v>
      </c>
      <c r="E661" s="5" t="inlineStr">
        <is>
          <t>BANCO INDUSTRIAL-100070049</t>
        </is>
      </c>
      <c r="H661" s="9" t="n">
        <v>2400</v>
      </c>
      <c r="I661" s="5" t="inlineStr">
        <is>
          <t>DEPÓSITO BANCARIO</t>
        </is>
      </c>
      <c r="J661" s="5" t="inlineStr">
        <is>
          <t>1271 SANDRA SALAZAR ESCOBAR</t>
        </is>
      </c>
    </row>
    <row r="662">
      <c r="A662" s="5" t="inlineStr">
        <is>
          <t>CCAJ-SC39/16/2023</t>
        </is>
      </c>
      <c r="B662" s="6" t="n">
        <v>44936.91129363426</v>
      </c>
      <c r="C662" s="5" t="inlineStr">
        <is>
          <t>1386 EINAR CHOQUETIJLLA - COBRADOR</t>
        </is>
      </c>
      <c r="D662" s="15" t="n">
        <v>45163185308</v>
      </c>
      <c r="E662" s="5" t="inlineStr">
        <is>
          <t>BANCO INDUSTRIAL-100070049</t>
        </is>
      </c>
      <c r="H662" s="9" t="n">
        <v>188.5</v>
      </c>
      <c r="I662" s="5" t="inlineStr">
        <is>
          <t>DEPÓSITO BANCARIO</t>
        </is>
      </c>
      <c r="J662" s="5" t="inlineStr">
        <is>
          <t>1271 SANDRA SALAZAR ESCOBAR</t>
        </is>
      </c>
    </row>
    <row r="663">
      <c r="A663" s="5" t="inlineStr">
        <is>
          <t>CCAJ-SC39/16/2023</t>
        </is>
      </c>
      <c r="B663" s="6" t="n">
        <v>44936.91129363426</v>
      </c>
      <c r="C663" s="5" t="inlineStr">
        <is>
          <t>1386 EINAR CHOQUETIJLLA - COBRADOR</t>
        </is>
      </c>
      <c r="D663" s="15" t="n">
        <v>45153091367</v>
      </c>
      <c r="E663" s="5" t="inlineStr">
        <is>
          <t>BANCO INDUSTRIAL-100070049</t>
        </is>
      </c>
      <c r="H663" s="9" t="n">
        <v>282</v>
      </c>
      <c r="I663" s="5" t="inlineStr">
        <is>
          <t>DEPÓSITO BANCARIO</t>
        </is>
      </c>
      <c r="J663" s="5" t="inlineStr">
        <is>
          <t>1271 SANDRA SALAZAR ESCOBAR</t>
        </is>
      </c>
    </row>
    <row r="664">
      <c r="A664" s="5" t="inlineStr">
        <is>
          <t>CCAJ-SC39/16/2023</t>
        </is>
      </c>
      <c r="B664" s="6" t="n">
        <v>44936.91129363426</v>
      </c>
      <c r="C664" s="5" t="inlineStr">
        <is>
          <t>1386 EINAR CHOQUETIJLLA - COBRADOR</t>
        </is>
      </c>
      <c r="D664" s="15" t="n">
        <v>45143465270</v>
      </c>
      <c r="E664" s="5" t="inlineStr">
        <is>
          <t>BANCO INDUSTRIAL-100070049</t>
        </is>
      </c>
      <c r="H664" s="9" t="n">
        <v>1675.8</v>
      </c>
      <c r="I664" s="5" t="inlineStr">
        <is>
          <t>DEPÓSITO BANCARIO</t>
        </is>
      </c>
      <c r="J664" s="5" t="inlineStr">
        <is>
          <t>1271 SANDRA SALAZAR ESCOBAR</t>
        </is>
      </c>
    </row>
    <row r="665">
      <c r="A665" s="5" t="inlineStr">
        <is>
          <t>CCAJ-SC39/16/2023</t>
        </is>
      </c>
      <c r="B665" s="6" t="n">
        <v>44936.91129363426</v>
      </c>
      <c r="C665" s="5" t="inlineStr">
        <is>
          <t>1386 EINAR CHOQUETIJLLA - COBRADOR</t>
        </is>
      </c>
      <c r="D665" s="15" t="n">
        <v>45143465862</v>
      </c>
      <c r="E665" s="5" t="inlineStr">
        <is>
          <t>BANCO INDUSTRIAL-100070049</t>
        </is>
      </c>
      <c r="H665" s="9" t="n">
        <v>1417</v>
      </c>
      <c r="I665" s="5" t="inlineStr">
        <is>
          <t>DEPÓSITO BANCARIO</t>
        </is>
      </c>
      <c r="J665" s="5" t="inlineStr">
        <is>
          <t>1271 SANDRA SALAZAR ESCOBAR</t>
        </is>
      </c>
    </row>
    <row r="666">
      <c r="A666" s="5" t="inlineStr">
        <is>
          <t>CCAJ-SC39/16/2023</t>
        </is>
      </c>
      <c r="B666" s="6" t="n">
        <v>44936.91129363426</v>
      </c>
      <c r="C666" s="5" t="inlineStr">
        <is>
          <t>1386 EINAR CHOQUETIJLLA - COBRADOR</t>
        </is>
      </c>
      <c r="D666" s="15" t="n">
        <v>45163187875</v>
      </c>
      <c r="E666" s="5" t="inlineStr">
        <is>
          <t>BANCO INDUSTRIAL-100070049</t>
        </is>
      </c>
      <c r="H666" s="9" t="n">
        <v>536</v>
      </c>
      <c r="I666" s="5" t="inlineStr">
        <is>
          <t>DEPÓSITO BANCARIO</t>
        </is>
      </c>
      <c r="J666" s="5" t="inlineStr">
        <is>
          <t>1271 SANDRA SALAZAR ESCOBAR</t>
        </is>
      </c>
    </row>
    <row r="667">
      <c r="A667" s="5" t="inlineStr">
        <is>
          <t>CCAJ-SC39/16/2023</t>
        </is>
      </c>
      <c r="B667" s="6" t="n">
        <v>44936.91129363426</v>
      </c>
      <c r="C667" s="5" t="inlineStr">
        <is>
          <t>1386 EINAR CHOQUETIJLLA - COBRADOR</t>
        </is>
      </c>
      <c r="D667" s="15" t="n">
        <v>45113248626</v>
      </c>
      <c r="E667" s="5" t="inlineStr">
        <is>
          <t>BANCO INDUSTRIAL-100070049</t>
        </is>
      </c>
      <c r="H667" s="9" t="n">
        <v>274</v>
      </c>
      <c r="I667" s="5" t="inlineStr">
        <is>
          <t>DEPÓSITO BANCARIO</t>
        </is>
      </c>
      <c r="J667" s="5" t="inlineStr">
        <is>
          <t>1271 SANDRA SALAZAR ESCOBAR</t>
        </is>
      </c>
    </row>
    <row r="668">
      <c r="A668" s="5" t="inlineStr">
        <is>
          <t>CCAJ-SC39/16/2023</t>
        </is>
      </c>
      <c r="B668" s="6" t="n">
        <v>44936.91129363426</v>
      </c>
      <c r="C668" s="5" t="inlineStr">
        <is>
          <t>1386 EINAR CHOQUETIJLLA - COBRADOR</t>
        </is>
      </c>
      <c r="D668" s="15" t="n">
        <v>45153094497</v>
      </c>
      <c r="E668" s="5" t="inlineStr">
        <is>
          <t>BANCO INDUSTRIAL-100070049</t>
        </is>
      </c>
      <c r="H668" s="9" t="n">
        <v>86</v>
      </c>
      <c r="I668" s="5" t="inlineStr">
        <is>
          <t>DEPÓSITO BANCARIO</t>
        </is>
      </c>
      <c r="J668" s="5" t="inlineStr">
        <is>
          <t>1271 SANDRA SALAZAR ESCOBAR</t>
        </is>
      </c>
    </row>
    <row r="669">
      <c r="A669" s="5" t="inlineStr">
        <is>
          <t>CCAJ-SC39/16/2023</t>
        </is>
      </c>
      <c r="B669" s="6" t="n">
        <v>44936.91129363426</v>
      </c>
      <c r="C669" s="5" t="inlineStr">
        <is>
          <t>1386 EINAR CHOQUETIJLLA - COBRADOR</t>
        </is>
      </c>
      <c r="D669" s="15" t="n">
        <v>45113250193</v>
      </c>
      <c r="E669" s="5" t="inlineStr">
        <is>
          <t>BANCO INDUSTRIAL-100070049</t>
        </is>
      </c>
      <c r="H669" s="9" t="n">
        <v>360</v>
      </c>
      <c r="I669" s="5" t="inlineStr">
        <is>
          <t>DEPÓSITO BANCARIO</t>
        </is>
      </c>
      <c r="J669" s="5" t="inlineStr">
        <is>
          <t>1271 SANDRA SALAZAR ESCOBAR</t>
        </is>
      </c>
    </row>
    <row r="670">
      <c r="A670" s="5" t="inlineStr">
        <is>
          <t>CCAJ-SC39/16/2023</t>
        </is>
      </c>
      <c r="B670" s="6" t="n">
        <v>44936.91129363426</v>
      </c>
      <c r="C670" s="5" t="inlineStr">
        <is>
          <t>1386 EINAR CHOQUETIJLLA - COBRADOR</t>
        </is>
      </c>
      <c r="D670" s="15" t="n">
        <v>45163190528</v>
      </c>
      <c r="E670" s="5" t="inlineStr">
        <is>
          <t>BANCO INDUSTRIAL-100070049</t>
        </is>
      </c>
      <c r="H670" s="9" t="n">
        <v>16700</v>
      </c>
      <c r="I670" s="5" t="inlineStr">
        <is>
          <t>DEPÓSITO BANCARIO</t>
        </is>
      </c>
      <c r="J670" s="5" t="inlineStr">
        <is>
          <t>1271 SANDRA SALAZAR ESCOBAR</t>
        </is>
      </c>
    </row>
    <row r="671">
      <c r="A671" s="5" t="inlineStr">
        <is>
          <t>CCAJ-SC39/16/2023</t>
        </is>
      </c>
      <c r="B671" s="6" t="n">
        <v>44936.91129363426</v>
      </c>
      <c r="C671" s="5" t="inlineStr">
        <is>
          <t>1386 EINAR CHOQUETIJLLA - COBRADOR</t>
        </is>
      </c>
      <c r="D671" s="15" t="n">
        <v>45113250642</v>
      </c>
      <c r="E671" s="5" t="inlineStr">
        <is>
          <t>BANCO INDUSTRIAL-100070049</t>
        </is>
      </c>
      <c r="H671" s="9" t="n">
        <v>268.72</v>
      </c>
      <c r="I671" s="5" t="inlineStr">
        <is>
          <t>DEPÓSITO BANCARIO</t>
        </is>
      </c>
      <c r="J671" s="5" t="inlineStr">
        <is>
          <t>1271 SANDRA SALAZAR ESCOBAR</t>
        </is>
      </c>
    </row>
    <row r="672">
      <c r="A672" s="5" t="inlineStr">
        <is>
          <t>CCAJ-SC39/16/2023</t>
        </is>
      </c>
      <c r="B672" s="6" t="n">
        <v>44936.91129363426</v>
      </c>
      <c r="C672" s="5" t="inlineStr">
        <is>
          <t>1386 EINAR CHOQUETIJLLA - COBRADOR</t>
        </is>
      </c>
      <c r="D672" s="15" t="n">
        <v>45173163221</v>
      </c>
      <c r="E672" s="5" t="inlineStr">
        <is>
          <t>BANCO INDUSTRIAL-100070049</t>
        </is>
      </c>
      <c r="H672" s="9" t="n">
        <v>422.21</v>
      </c>
      <c r="I672" s="5" t="inlineStr">
        <is>
          <t>DEPÓSITO BANCARIO</t>
        </is>
      </c>
      <c r="J672" s="5" t="inlineStr">
        <is>
          <t>1271 SANDRA SALAZAR ESCOBAR</t>
        </is>
      </c>
    </row>
    <row r="673">
      <c r="A673" s="5" t="inlineStr">
        <is>
          <t>CCAJ-SC39/16/2023</t>
        </is>
      </c>
      <c r="B673" s="6" t="n">
        <v>44936.91129363426</v>
      </c>
      <c r="C673" s="5" t="inlineStr">
        <is>
          <t>1386 EINAR CHOQUETIJLLA - COBRADOR</t>
        </is>
      </c>
      <c r="D673" s="15" t="n">
        <v>10360391532</v>
      </c>
      <c r="E673" s="5" t="inlineStr">
        <is>
          <t>BANCO INDUSTRIAL-100070049</t>
        </is>
      </c>
      <c r="H673" s="9" t="n">
        <v>2988.36</v>
      </c>
      <c r="I673" s="5" t="inlineStr">
        <is>
          <t>DEPÓSITO BANCARIO</t>
        </is>
      </c>
      <c r="J673" s="5" t="inlineStr">
        <is>
          <t>1271 SANDRA SALAZAR ESCOBAR</t>
        </is>
      </c>
    </row>
    <row r="674">
      <c r="A674" s="5" t="inlineStr">
        <is>
          <t>CCAJ-SC39/16/2023</t>
        </is>
      </c>
      <c r="B674" s="6" t="n">
        <v>44936.91129363426</v>
      </c>
      <c r="C674" s="5" t="inlineStr">
        <is>
          <t>1386 EINAR CHOQUETIJLLA - COBRADOR</t>
        </is>
      </c>
      <c r="D674" s="15" t="n">
        <v>45113251405</v>
      </c>
      <c r="E674" s="5" t="inlineStr">
        <is>
          <t>BANCO INDUSTRIAL-100070049</t>
        </is>
      </c>
      <c r="H674" s="9" t="n">
        <v>1200</v>
      </c>
      <c r="I674" s="5" t="inlineStr">
        <is>
          <t>DEPÓSITO BANCARIO</t>
        </is>
      </c>
      <c r="J674" s="5" t="inlineStr">
        <is>
          <t>1271 SANDRA SALAZAR ESCOBAR</t>
        </is>
      </c>
    </row>
    <row r="675">
      <c r="A675" s="5" t="inlineStr">
        <is>
          <t>CCAJ-SC39/16/2023</t>
        </is>
      </c>
      <c r="B675" s="6" t="n">
        <v>44936.91129363426</v>
      </c>
      <c r="C675" s="5" t="inlineStr">
        <is>
          <t>1386 EINAR CHOQUETIJLLA - COBRADOR</t>
        </is>
      </c>
      <c r="D675" s="15" t="n">
        <v>45133103468</v>
      </c>
      <c r="E675" s="5" t="inlineStr">
        <is>
          <t>BANCO INDUSTRIAL-100070049</t>
        </is>
      </c>
      <c r="H675" s="9" t="n">
        <v>525.28</v>
      </c>
      <c r="I675" s="5" t="inlineStr">
        <is>
          <t>DEPÓSITO BANCARIO</t>
        </is>
      </c>
      <c r="J675" s="5" t="inlineStr">
        <is>
          <t>1271 SANDRA SALAZAR ESCOBAR</t>
        </is>
      </c>
    </row>
    <row r="676">
      <c r="A676" s="5" t="inlineStr">
        <is>
          <t>CCAJ-SC39/16/2023</t>
        </is>
      </c>
      <c r="B676" s="6" t="n">
        <v>44936.91129363426</v>
      </c>
      <c r="C676" s="5" t="inlineStr">
        <is>
          <t>1386 EINAR CHOQUETIJLLA - COBRADOR</t>
        </is>
      </c>
      <c r="D676" s="15" t="n">
        <v>45143470696</v>
      </c>
      <c r="E676" s="5" t="inlineStr">
        <is>
          <t>BANCO INDUSTRIAL-100070049</t>
        </is>
      </c>
      <c r="H676" s="9" t="n">
        <v>1878.36</v>
      </c>
      <c r="I676" s="5" t="inlineStr">
        <is>
          <t>DEPÓSITO BANCARIO</t>
        </is>
      </c>
      <c r="J676" s="5" t="inlineStr">
        <is>
          <t>1271 SANDRA SALAZAR ESCOBAR</t>
        </is>
      </c>
    </row>
    <row r="677">
      <c r="A677" s="5" t="inlineStr">
        <is>
          <t>CCAJ-SC39/16/2023</t>
        </is>
      </c>
      <c r="B677" s="6" t="n">
        <v>44936.91129363426</v>
      </c>
      <c r="C677" s="5" t="inlineStr">
        <is>
          <t>1386 EINAR CHOQUETIJLLA - COBRADOR</t>
        </is>
      </c>
      <c r="D677" s="15" t="n">
        <v>45173163891</v>
      </c>
      <c r="E677" s="5" t="inlineStr">
        <is>
          <t>BANCO INDUSTRIAL-100070049</t>
        </is>
      </c>
      <c r="H677" s="9" t="n">
        <v>57.8</v>
      </c>
      <c r="I677" s="5" t="inlineStr">
        <is>
          <t>DEPÓSITO BANCARIO</t>
        </is>
      </c>
      <c r="J677" s="5" t="inlineStr">
        <is>
          <t>1271 SANDRA SALAZAR ESCOBAR</t>
        </is>
      </c>
    </row>
    <row r="678">
      <c r="A678" s="5" t="inlineStr">
        <is>
          <t>CCAJ-SC39/16/2023</t>
        </is>
      </c>
      <c r="B678" s="6" t="n">
        <v>44936.91129363426</v>
      </c>
      <c r="C678" s="5" t="inlineStr">
        <is>
          <t>1386 EINAR CHOQUETIJLLA - COBRADOR</t>
        </is>
      </c>
      <c r="D678" s="15" t="n">
        <v>45163191706</v>
      </c>
      <c r="E678" s="5" t="inlineStr">
        <is>
          <t>BANCO INDUSTRIAL-100070049</t>
        </is>
      </c>
      <c r="H678" s="9" t="n">
        <v>567.01</v>
      </c>
      <c r="I678" s="5" t="inlineStr">
        <is>
          <t>DEPÓSITO BANCARIO</t>
        </is>
      </c>
      <c r="J678" s="5" t="inlineStr">
        <is>
          <t>1271 SANDRA SALAZAR ESCOBAR</t>
        </is>
      </c>
    </row>
    <row r="679">
      <c r="A679" s="5" t="inlineStr">
        <is>
          <t>CCAJ-SC39/16/2023</t>
        </is>
      </c>
      <c r="B679" s="6" t="n">
        <v>44936.91129363426</v>
      </c>
      <c r="C679" s="5" t="inlineStr">
        <is>
          <t>1386 EINAR CHOQUETIJLLA - COBRADOR</t>
        </is>
      </c>
      <c r="D679" s="15" t="n">
        <v>45133103648</v>
      </c>
      <c r="E679" s="5" t="inlineStr">
        <is>
          <t>BANCO INDUSTRIAL-100070049</t>
        </is>
      </c>
      <c r="H679" s="9" t="n">
        <v>2707.2</v>
      </c>
      <c r="I679" s="5" t="inlineStr">
        <is>
          <t>DEPÓSITO BANCARIO</t>
        </is>
      </c>
      <c r="J679" s="5" t="inlineStr">
        <is>
          <t>1271 SANDRA SALAZAR ESCOBAR</t>
        </is>
      </c>
    </row>
    <row r="680">
      <c r="A680" s="5" t="inlineStr">
        <is>
          <t>CCAJ-SC39/16/2023</t>
        </is>
      </c>
      <c r="B680" s="6" t="n">
        <v>44936.91129363426</v>
      </c>
      <c r="C680" s="5" t="inlineStr">
        <is>
          <t>1386 EINAR CHOQUETIJLLA - COBRADOR</t>
        </is>
      </c>
      <c r="D680" s="15" t="n">
        <v>52416691669</v>
      </c>
      <c r="E680" s="5" t="inlineStr">
        <is>
          <t>BANCO INDUSTRIAL-100070049</t>
        </is>
      </c>
      <c r="H680" s="9" t="n">
        <v>23.4</v>
      </c>
      <c r="I680" s="5" t="inlineStr">
        <is>
          <t>DEPÓSITO BANCARIO</t>
        </is>
      </c>
      <c r="J680" s="5" t="inlineStr">
        <is>
          <t>1271 SANDRA SALAZAR ESCOBAR</t>
        </is>
      </c>
    </row>
    <row r="681">
      <c r="A681" s="5" t="inlineStr">
        <is>
          <t>CCAJ-SC39/16/2023</t>
        </is>
      </c>
      <c r="B681" s="6" t="n">
        <v>44936.91129363426</v>
      </c>
      <c r="C681" s="5" t="inlineStr">
        <is>
          <t>1386 EINAR CHOQUETIJLLA - COBRADOR</t>
        </is>
      </c>
      <c r="D681" s="15" t="n">
        <v>45133104193</v>
      </c>
      <c r="E681" s="5" t="inlineStr">
        <is>
          <t>BANCO INDUSTRIAL-100070049</t>
        </is>
      </c>
      <c r="H681" s="9" t="n">
        <v>726</v>
      </c>
      <c r="I681" s="5" t="inlineStr">
        <is>
          <t>DEPÓSITO BANCARIO</t>
        </is>
      </c>
      <c r="J681" s="5" t="inlineStr">
        <is>
          <t>1271 SANDRA SALAZAR ESCOBAR</t>
        </is>
      </c>
    </row>
    <row r="682">
      <c r="A682" s="5" t="inlineStr">
        <is>
          <t>CCAJ-SC39/16/2023</t>
        </is>
      </c>
      <c r="B682" s="6" t="n">
        <v>44936.91129363426</v>
      </c>
      <c r="C682" s="5" t="inlineStr">
        <is>
          <t>1386 EINAR CHOQUETIJLLA - COBRADOR</t>
        </is>
      </c>
      <c r="D682" s="15" t="n">
        <v>45113252280</v>
      </c>
      <c r="E682" s="5" t="inlineStr">
        <is>
          <t>BANCO INDUSTRIAL-100070049</t>
        </is>
      </c>
      <c r="H682" s="9" t="n">
        <v>480</v>
      </c>
      <c r="I682" s="5" t="inlineStr">
        <is>
          <t>DEPÓSITO BANCARIO</t>
        </is>
      </c>
      <c r="J682" s="5" t="inlineStr">
        <is>
          <t>1271 SANDRA SALAZAR ESCOBAR</t>
        </is>
      </c>
    </row>
    <row r="683">
      <c r="A683" s="5" t="inlineStr">
        <is>
          <t>CCAJ-SC39/16/2023</t>
        </is>
      </c>
      <c r="B683" s="6" t="n">
        <v>44936.91129363426</v>
      </c>
      <c r="C683" s="5" t="inlineStr">
        <is>
          <t>1386 EINAR CHOQUETIJLLA - COBRADOR</t>
        </is>
      </c>
      <c r="D683" s="15" t="n">
        <v>45133101672</v>
      </c>
      <c r="E683" s="5" t="inlineStr">
        <is>
          <t>BANCO INDUSTRIAL-100070049</t>
        </is>
      </c>
      <c r="H683" s="9" t="n">
        <v>153.49</v>
      </c>
      <c r="I683" s="5" t="inlineStr">
        <is>
          <t>DEPÓSITO BANCARIO</t>
        </is>
      </c>
      <c r="J683" s="5" t="inlineStr">
        <is>
          <t>1271 SANDRA SALAZAR ESCOBAR</t>
        </is>
      </c>
    </row>
    <row r="684">
      <c r="A684" s="5" t="inlineStr">
        <is>
          <t>CCAJ-SC39/16/2023</t>
        </is>
      </c>
      <c r="B684" s="6" t="n">
        <v>44936.91129363426</v>
      </c>
      <c r="C684" s="5" t="inlineStr">
        <is>
          <t>1386 EINAR CHOQUETIJLLA - COBRADOR</t>
        </is>
      </c>
      <c r="D684" s="15" t="n">
        <v>53712233805</v>
      </c>
      <c r="E684" s="5" t="inlineStr">
        <is>
          <t>BANCO INDUSTRIAL-100070049</t>
        </is>
      </c>
      <c r="H684" s="9" t="n">
        <v>587.2</v>
      </c>
      <c r="I684" s="5" t="inlineStr">
        <is>
          <t>DEPÓSITO BANCARIO</t>
        </is>
      </c>
      <c r="J684" s="5" t="inlineStr">
        <is>
          <t>1271 SANDRA SALAZAR ESCOBAR</t>
        </is>
      </c>
    </row>
    <row r="685">
      <c r="A685" s="5" t="inlineStr">
        <is>
          <t>CCAJ-SC39/16/2023</t>
        </is>
      </c>
      <c r="B685" s="6" t="n">
        <v>44936.91129363426</v>
      </c>
      <c r="C685" s="5" t="inlineStr">
        <is>
          <t>1386 EINAR CHOQUETIJLLA - COBRADOR</t>
        </is>
      </c>
      <c r="D685" s="15" t="n">
        <v>45123232624</v>
      </c>
      <c r="E685" s="5" t="inlineStr">
        <is>
          <t>BANCO INDUSTRIAL-100070049</t>
        </is>
      </c>
      <c r="H685" s="9" t="n">
        <v>562.8</v>
      </c>
      <c r="I685" s="5" t="inlineStr">
        <is>
          <t>DEPÓSITO BANCARIO</t>
        </is>
      </c>
      <c r="J685" s="5" t="inlineStr">
        <is>
          <t>1271 SANDRA SALAZAR ESCOBAR</t>
        </is>
      </c>
    </row>
    <row r="686">
      <c r="A686" s="5" t="inlineStr">
        <is>
          <t>CCAJ-SC39/16/2023</t>
        </is>
      </c>
      <c r="B686" s="6" t="n">
        <v>44936.91129363426</v>
      </c>
      <c r="C686" s="5" t="inlineStr">
        <is>
          <t>1386 EINAR CHOQUETIJLLA - COBRADOR</t>
        </is>
      </c>
      <c r="D686" s="15" t="n">
        <v>45153096545</v>
      </c>
      <c r="E686" s="5" t="inlineStr">
        <is>
          <t>BANCO INDUSTRIAL-100070049</t>
        </is>
      </c>
      <c r="H686" s="9" t="n">
        <v>116.48</v>
      </c>
      <c r="I686" s="5" t="inlineStr">
        <is>
          <t>DEPÓSITO BANCARIO</t>
        </is>
      </c>
      <c r="J686" s="5" t="inlineStr">
        <is>
          <t>1271 SANDRA SALAZAR ESCOBAR</t>
        </is>
      </c>
    </row>
    <row r="687">
      <c r="A687" s="5" t="inlineStr">
        <is>
          <t>CCAJ-SC39/16/2023</t>
        </is>
      </c>
      <c r="B687" s="6" t="n">
        <v>44936.91129363426</v>
      </c>
      <c r="C687" s="5" t="inlineStr">
        <is>
          <t>1386 EINAR CHOQUETIJLLA - COBRADOR</t>
        </is>
      </c>
      <c r="D687" s="15" t="n">
        <v>295401006710073</v>
      </c>
      <c r="E687" s="5" t="inlineStr">
        <is>
          <t>PAGO EXPRESS M/N-101020101</t>
        </is>
      </c>
      <c r="H687" s="9" t="n">
        <v>65780.63</v>
      </c>
      <c r="I687" s="5" t="inlineStr">
        <is>
          <t>DEPÓSITO BANCARIO</t>
        </is>
      </c>
      <c r="J687" s="8" t="inlineStr">
        <is>
          <t>1972 FLAVIA GALEAN MALLON</t>
        </is>
      </c>
    </row>
    <row r="688">
      <c r="A688" s="5" t="inlineStr">
        <is>
          <t>CCAJ-SC39/16/2023</t>
        </is>
      </c>
      <c r="B688" s="6" t="n">
        <v>44936.91129363426</v>
      </c>
      <c r="C688" s="5" t="inlineStr">
        <is>
          <t>1386 EINAR CHOQUETIJLLA - COBRADOR</t>
        </is>
      </c>
      <c r="D688" s="15" t="n">
        <v>295401006710073</v>
      </c>
      <c r="E688" s="5" t="inlineStr">
        <is>
          <t>PAGO EXPRESS M/E-101020203</t>
        </is>
      </c>
      <c r="H688" s="9" t="n">
        <v>2088</v>
      </c>
      <c r="I688" s="5" t="inlineStr">
        <is>
          <t>DEPÓSITO BANCARIO</t>
        </is>
      </c>
      <c r="J688" s="8" t="inlineStr">
        <is>
          <t>1972 FLAVIA GALEAN MALLON</t>
        </is>
      </c>
    </row>
    <row r="689">
      <c r="A689" s="5" t="inlineStr">
        <is>
          <t>CCAJ-SC39/16/2023</t>
        </is>
      </c>
      <c r="B689" s="6" t="n">
        <v>44936.91129363426</v>
      </c>
      <c r="C689" s="5" t="inlineStr">
        <is>
          <t>1386 EINAR CHOQUETIJLLA - COBRADOR</t>
        </is>
      </c>
      <c r="D689" s="7" t="n"/>
      <c r="E689" s="8" t="n"/>
      <c r="F689" s="9" t="n">
        <v>10113.8</v>
      </c>
      <c r="I689" s="10" t="inlineStr">
        <is>
          <t>EFECTIVO</t>
        </is>
      </c>
      <c r="J689" s="8" t="inlineStr">
        <is>
          <t>2551 EDMUNDO CAYANI M.</t>
        </is>
      </c>
    </row>
    <row r="690">
      <c r="A690" s="5" t="inlineStr">
        <is>
          <t>CCAJ-SC39/16/2023</t>
        </is>
      </c>
      <c r="B690" s="6" t="n">
        <v>44936.91129363426</v>
      </c>
      <c r="C690" s="5" t="inlineStr">
        <is>
          <t>1386 EINAR CHOQUETIJLLA - COBRADOR</t>
        </is>
      </c>
      <c r="D690" s="7" t="n"/>
      <c r="E690" s="8" t="n"/>
      <c r="F690" s="9" t="n">
        <v>49338.2</v>
      </c>
      <c r="I690" s="10" t="inlineStr">
        <is>
          <t>EFECTIVO</t>
        </is>
      </c>
      <c r="J690" s="5" t="inlineStr">
        <is>
          <t>2552 ALVARO JAVIER LOAYZA CACERES</t>
        </is>
      </c>
    </row>
    <row r="691">
      <c r="A691" s="5" t="inlineStr">
        <is>
          <t>CCAJ-SC39/16/2023</t>
        </is>
      </c>
      <c r="B691" s="6" t="n">
        <v>44936.91129363426</v>
      </c>
      <c r="C691" s="5" t="inlineStr">
        <is>
          <t>1386 EINAR CHOQUETIJLLA - COBRADOR</t>
        </is>
      </c>
      <c r="D691" s="7" t="n"/>
      <c r="E691" s="8" t="n"/>
      <c r="F691" s="9" t="n">
        <v>5653.6</v>
      </c>
      <c r="I691" s="10" t="inlineStr">
        <is>
          <t>EFECTIVO</t>
        </is>
      </c>
      <c r="J691" s="5" t="inlineStr">
        <is>
          <t>2917 MILAN HUANCOLLO JUCUMARI</t>
        </is>
      </c>
    </row>
    <row r="692">
      <c r="A692" s="5" t="inlineStr">
        <is>
          <t>CCAJ-SC39/16/2023</t>
        </is>
      </c>
      <c r="B692" s="6" t="n">
        <v>44936.91129363426</v>
      </c>
      <c r="C692" s="5" t="inlineStr">
        <is>
          <t>1386 EINAR CHOQUETIJLLA - COBRADOR</t>
        </is>
      </c>
      <c r="D692" s="7" t="n"/>
      <c r="E692" s="8" t="n"/>
      <c r="F692" s="9" t="n">
        <v>13684.5</v>
      </c>
      <c r="I692" s="10" t="inlineStr">
        <is>
          <t>EFECTIVO</t>
        </is>
      </c>
      <c r="J692" s="8" t="inlineStr">
        <is>
          <t>2932 EUGENIO LOPEZ CESPEDES</t>
        </is>
      </c>
    </row>
    <row r="693">
      <c r="A693" s="5" t="inlineStr">
        <is>
          <t>CCAJ-SC39/16/2023</t>
        </is>
      </c>
      <c r="B693" s="6" t="n">
        <v>44936.91129363426</v>
      </c>
      <c r="C693" s="5" t="inlineStr">
        <is>
          <t>1386 EINAR CHOQUETIJLLA - COBRADOR</t>
        </is>
      </c>
      <c r="D693" s="7" t="n"/>
      <c r="E693" s="8" t="n"/>
      <c r="F693" s="9" t="n">
        <v>5141.4</v>
      </c>
      <c r="I693" s="10" t="inlineStr">
        <is>
          <t>EFECTIVO</t>
        </is>
      </c>
      <c r="J693" s="5" t="inlineStr">
        <is>
          <t>2994 CRISTIAN DEIBY PARDO VILLEGAS</t>
        </is>
      </c>
    </row>
    <row r="694">
      <c r="A694" s="5" t="inlineStr">
        <is>
          <t>CCAJ-SC39/16/2023</t>
        </is>
      </c>
      <c r="B694" s="6" t="n">
        <v>44936.91129363426</v>
      </c>
      <c r="C694" s="5" t="inlineStr">
        <is>
          <t>1386 EINAR CHOQUETIJLLA - COBRADOR</t>
        </is>
      </c>
      <c r="D694" s="7" t="n"/>
      <c r="E694" s="8" t="n"/>
      <c r="F694" s="9" t="n">
        <v>900000.4</v>
      </c>
      <c r="I694" s="10" t="inlineStr">
        <is>
          <t>EFECTIVO</t>
        </is>
      </c>
      <c r="J694" s="5" t="inlineStr">
        <is>
          <t>3046 CLAUDIA ELEN CASTRO DELGADILLO</t>
        </is>
      </c>
    </row>
    <row r="695">
      <c r="A695" s="5" t="inlineStr">
        <is>
          <t>CCAJ-SC39/16/2023</t>
        </is>
      </c>
      <c r="B695" s="6" t="n">
        <v>44936.91129363426</v>
      </c>
      <c r="C695" s="5" t="inlineStr">
        <is>
          <t>1386 EINAR CHOQUETIJLLA - COBRADOR</t>
        </is>
      </c>
      <c r="D695" s="7" t="n"/>
      <c r="E695" s="8" t="n"/>
      <c r="F695" s="9" t="n">
        <v>85000</v>
      </c>
      <c r="I695" s="10" t="inlineStr">
        <is>
          <t>EFECTIVO</t>
        </is>
      </c>
      <c r="J695" s="5" t="inlineStr">
        <is>
          <t>4307 PEDRO GALARZA TERCEROS</t>
        </is>
      </c>
    </row>
    <row r="696">
      <c r="A696" s="5" t="inlineStr">
        <is>
          <t>CCAJ-SC39/16/2023</t>
        </is>
      </c>
      <c r="B696" s="6" t="n">
        <v>44936.91129363426</v>
      </c>
      <c r="C696" s="5" t="inlineStr">
        <is>
          <t>1386 EINAR CHOQUETIJLLA - COBRADOR</t>
        </is>
      </c>
      <c r="D696" s="7" t="n"/>
      <c r="E696" s="8" t="n"/>
      <c r="F696" s="9" t="n">
        <v>1010</v>
      </c>
      <c r="I696" s="10" t="inlineStr">
        <is>
          <t>EFECTIVO</t>
        </is>
      </c>
      <c r="J696" s="8" t="inlineStr">
        <is>
          <t>4309 RODRIGO RAMOS - T03</t>
        </is>
      </c>
    </row>
    <row r="697">
      <c r="A697" s="5" t="inlineStr">
        <is>
          <t>CCAJ-SC39/16/2023</t>
        </is>
      </c>
      <c r="B697" s="6" t="n">
        <v>44936.91129363426</v>
      </c>
      <c r="C697" s="5" t="inlineStr">
        <is>
          <t>1386 EINAR CHOQUETIJLLA - COBRADOR</t>
        </is>
      </c>
      <c r="D697" s="7" t="n"/>
      <c r="E697" s="8" t="n"/>
      <c r="F697" s="9" t="n">
        <v>9217.4</v>
      </c>
      <c r="I697" s="10" t="inlineStr">
        <is>
          <t>EFECTIVO</t>
        </is>
      </c>
      <c r="J697" s="8" t="inlineStr">
        <is>
          <t>4309 RODRIGO RAMOS - T04</t>
        </is>
      </c>
    </row>
    <row r="698">
      <c r="A698" s="5" t="inlineStr">
        <is>
          <t>CCAJ-SC39/16/2023</t>
        </is>
      </c>
      <c r="B698" s="6" t="n">
        <v>44936.91129363426</v>
      </c>
      <c r="C698" s="5" t="inlineStr">
        <is>
          <t>1386 EINAR CHOQUETIJLLA - COBRADOR</t>
        </is>
      </c>
      <c r="D698" s="7" t="n"/>
      <c r="E698" s="8" t="n"/>
      <c r="F698" s="9" t="n">
        <v>2984.2</v>
      </c>
      <c r="I698" s="10" t="inlineStr">
        <is>
          <t>EFECTIVO</t>
        </is>
      </c>
      <c r="J698" s="8" t="inlineStr">
        <is>
          <t>4309 RODRIGO RAMOS - T05</t>
        </is>
      </c>
    </row>
    <row r="699">
      <c r="A699" s="5" t="inlineStr">
        <is>
          <t>CCAJ-SC39/16/2023</t>
        </is>
      </c>
      <c r="B699" s="6" t="n">
        <v>44936.91129363426</v>
      </c>
      <c r="C699" s="5" t="inlineStr">
        <is>
          <t>1386 EINAR CHOQUETIJLLA - COBRADOR</t>
        </is>
      </c>
      <c r="D699" s="7" t="n"/>
      <c r="E699" s="8" t="n"/>
      <c r="F699" s="9" t="n">
        <v>32877.7</v>
      </c>
      <c r="I699" s="10" t="inlineStr">
        <is>
          <t>EFECTIVO</t>
        </is>
      </c>
      <c r="J699" s="8" t="inlineStr">
        <is>
          <t>4309 RODRIGO RAMOS - T06</t>
        </is>
      </c>
    </row>
    <row r="700">
      <c r="A700" s="5" t="inlineStr">
        <is>
          <t>CCAJ-SC39/16/2023</t>
        </is>
      </c>
      <c r="B700" s="6" t="n">
        <v>44936.91129363426</v>
      </c>
      <c r="C700" s="5" t="inlineStr">
        <is>
          <t>1386 EINAR CHOQUETIJLLA - COBRADOR</t>
        </is>
      </c>
      <c r="D700" s="7" t="n"/>
      <c r="E700" s="8" t="n"/>
      <c r="F700" s="9" t="n">
        <v>6837.7</v>
      </c>
      <c r="I700" s="10" t="inlineStr">
        <is>
          <t>EFECTIVO</t>
        </is>
      </c>
      <c r="J700" s="8" t="inlineStr">
        <is>
          <t>4309 RODRIGO RAMOS - T07</t>
        </is>
      </c>
    </row>
    <row r="701">
      <c r="A701" s="5" t="inlineStr">
        <is>
          <t>CCAJ-SC39/16/2023</t>
        </is>
      </c>
      <c r="B701" s="6" t="n">
        <v>44936.91129363426</v>
      </c>
      <c r="C701" s="5" t="inlineStr">
        <is>
          <t>1386 EINAR CHOQUETIJLLA - COBRADOR</t>
        </is>
      </c>
      <c r="D701" s="7" t="n"/>
      <c r="E701" s="8" t="n"/>
      <c r="F701" s="9" t="n">
        <v>12336.9</v>
      </c>
      <c r="I701" s="10" t="inlineStr">
        <is>
          <t>EFECTIVO</t>
        </is>
      </c>
      <c r="J701" s="8" t="inlineStr">
        <is>
          <t>4309 RODRIGO RAMOS - T09</t>
        </is>
      </c>
    </row>
    <row r="702">
      <c r="A702" s="5" t="inlineStr">
        <is>
          <t>CCAJ-SC39/16/2023</t>
        </is>
      </c>
      <c r="B702" s="6" t="n">
        <v>44936.91129363426</v>
      </c>
      <c r="C702" s="5" t="inlineStr">
        <is>
          <t>1386 EINAR CHOQUETIJLLA - COBRADOR</t>
        </is>
      </c>
      <c r="D702" s="7" t="n"/>
      <c r="E702" s="8" t="n"/>
      <c r="F702" s="9" t="n">
        <v>8770.4</v>
      </c>
      <c r="I702" s="10" t="inlineStr">
        <is>
          <t>EFECTIVO</t>
        </is>
      </c>
      <c r="J702" s="8" t="inlineStr">
        <is>
          <t>4309 RODRIGO RAMOS - T10</t>
        </is>
      </c>
    </row>
    <row r="703">
      <c r="A703" s="5" t="inlineStr">
        <is>
          <t>CCAJ-SC39/16/2023</t>
        </is>
      </c>
      <c r="B703" s="6" t="n">
        <v>44936.91129363426</v>
      </c>
      <c r="C703" s="5" t="inlineStr">
        <is>
          <t>1386 EINAR CHOQUETIJLLA - COBRADOR</t>
        </is>
      </c>
      <c r="D703" s="7" t="n"/>
      <c r="E703" s="8" t="n"/>
      <c r="F703" s="9" t="n">
        <v>8057.8</v>
      </c>
      <c r="I703" s="10" t="inlineStr">
        <is>
          <t>EFECTIVO</t>
        </is>
      </c>
      <c r="J703" s="8" t="inlineStr">
        <is>
          <t>4309 RODRIGO RAMOS - T11</t>
        </is>
      </c>
    </row>
    <row r="704">
      <c r="A704" s="5" t="inlineStr">
        <is>
          <t>CCAJ-SC39/16/2023</t>
        </is>
      </c>
      <c r="B704" s="6" t="n">
        <v>44936.91129363426</v>
      </c>
      <c r="C704" s="5" t="inlineStr">
        <is>
          <t>1386 EINAR CHOQUETIJLLA - COBRADOR</t>
        </is>
      </c>
      <c r="D704" s="7" t="n"/>
      <c r="E704" s="8" t="n"/>
      <c r="F704" s="9" t="n">
        <v>8705.5</v>
      </c>
      <c r="I704" s="10" t="inlineStr">
        <is>
          <t>EFECTIVO</t>
        </is>
      </c>
      <c r="J704" s="8" t="inlineStr">
        <is>
          <t>4309 RODRIGO RAMOS - T14</t>
        </is>
      </c>
    </row>
    <row r="705">
      <c r="A705" s="5" t="inlineStr">
        <is>
          <t>CCAJ-SC39/16/2023</t>
        </is>
      </c>
      <c r="B705" s="6" t="n">
        <v>44936.91129363426</v>
      </c>
      <c r="C705" s="5" t="inlineStr">
        <is>
          <t>1386 EINAR CHOQUETIJLLA - COBRADOR</t>
        </is>
      </c>
      <c r="D705" s="7" t="n"/>
      <c r="E705" s="8" t="n"/>
      <c r="F705" s="9" t="n">
        <v>8689.700000000001</v>
      </c>
      <c r="I705" s="10" t="inlineStr">
        <is>
          <t>EFECTIVO</t>
        </is>
      </c>
      <c r="J705" s="8" t="inlineStr">
        <is>
          <t>4309 RODRIGO RAMOS - T15</t>
        </is>
      </c>
    </row>
    <row r="706">
      <c r="A706" s="5" t="inlineStr">
        <is>
          <t>CCAJ-SC39/16/2023</t>
        </is>
      </c>
      <c r="B706" s="6" t="n">
        <v>44936.91129363426</v>
      </c>
      <c r="C706" s="5" t="inlineStr">
        <is>
          <t>1386 EINAR CHOQUETIJLLA - COBRADOR</t>
        </is>
      </c>
      <c r="D706" s="7" t="n"/>
      <c r="E706" s="8" t="n"/>
      <c r="F706" s="9" t="n">
        <v>7094.6</v>
      </c>
      <c r="I706" s="10" t="inlineStr">
        <is>
          <t>EFECTIVO</t>
        </is>
      </c>
      <c r="J706" s="8" t="inlineStr">
        <is>
          <t>4309 RODRIGO RAMOS - T16</t>
        </is>
      </c>
    </row>
    <row r="707">
      <c r="A707" s="5" t="inlineStr">
        <is>
          <t>CCAJ-SC39/16/2023</t>
        </is>
      </c>
      <c r="B707" s="6" t="n">
        <v>44936.91129363426</v>
      </c>
      <c r="C707" s="5" t="inlineStr">
        <is>
          <t>1386 EINAR CHOQUETIJLLA - COBRADOR</t>
        </is>
      </c>
      <c r="D707" s="7" t="n"/>
      <c r="E707" s="8" t="n"/>
      <c r="F707" s="9" t="n">
        <v>13402.5</v>
      </c>
      <c r="I707" s="10" t="inlineStr">
        <is>
          <t>EFECTIVO</t>
        </is>
      </c>
      <c r="J707" s="8" t="inlineStr">
        <is>
          <t>4309 RODRIGO RAMOS - T18</t>
        </is>
      </c>
    </row>
    <row r="708">
      <c r="A708" s="5" t="inlineStr">
        <is>
          <t>CCAJ-SC39/16/2023</t>
        </is>
      </c>
      <c r="B708" s="6" t="n">
        <v>44936.91129363426</v>
      </c>
      <c r="C708" s="5" t="inlineStr">
        <is>
          <t>1386 EINAR CHOQUETIJLLA - COBRADOR</t>
        </is>
      </c>
      <c r="D708" s="7" t="n"/>
      <c r="E708" s="8" t="n"/>
      <c r="F708" s="9" t="n">
        <v>15423.8</v>
      </c>
      <c r="I708" s="10" t="inlineStr">
        <is>
          <t>EFECTIVO</t>
        </is>
      </c>
      <c r="J708" s="8" t="inlineStr">
        <is>
          <t>4309 RODRIGO RAMOS - T19</t>
        </is>
      </c>
    </row>
    <row r="709">
      <c r="A709" s="5" t="inlineStr">
        <is>
          <t>CCAJ-SC39/16/2023</t>
        </is>
      </c>
      <c r="B709" s="6" t="n">
        <v>44936.91129363426</v>
      </c>
      <c r="C709" s="5" t="inlineStr">
        <is>
          <t>1386 EINAR CHOQUETIJLLA - COBRADOR</t>
        </is>
      </c>
      <c r="D709" s="7" t="n"/>
      <c r="E709" s="8" t="n"/>
      <c r="F709" s="9" t="n">
        <v>2373.7</v>
      </c>
      <c r="I709" s="10" t="inlineStr">
        <is>
          <t>EFECTIVO</t>
        </is>
      </c>
      <c r="J709" s="8" t="inlineStr">
        <is>
          <t>4309 RODRIGO RAMOS - T20</t>
        </is>
      </c>
    </row>
    <row r="710">
      <c r="A710" s="11" t="inlineStr">
        <is>
          <t>SAP</t>
        </is>
      </c>
      <c r="B710" s="3" t="n"/>
      <c r="C710" s="3" t="n"/>
      <c r="D710" s="19">
        <f>1206809.58+115257.6</f>
        <v/>
      </c>
      <c r="E710" s="8" t="n"/>
      <c r="F710" s="12">
        <f>SUM(F638:G709)</f>
        <v/>
      </c>
      <c r="H710" s="9" t="n"/>
      <c r="I710" s="10" t="n"/>
      <c r="J710" s="5" t="n"/>
    </row>
    <row r="711">
      <c r="A711" s="13" t="inlineStr">
        <is>
          <t>FECHA</t>
        </is>
      </c>
      <c r="B711" s="13" t="inlineStr">
        <is>
          <t>CIERRE DE CAJA</t>
        </is>
      </c>
      <c r="C711" s="13" t="inlineStr">
        <is>
          <t>IMPORTE</t>
        </is>
      </c>
      <c r="D711" s="7" t="n"/>
      <c r="E711" s="8" t="n"/>
      <c r="H711" s="9" t="n"/>
      <c r="I711" s="10" t="n"/>
      <c r="J711" s="5" t="n"/>
    </row>
    <row r="712" ht="15.75" customHeight="1">
      <c r="D712" s="14" t="n">
        <v>112576667</v>
      </c>
    </row>
    <row r="713" ht="15.75" customHeight="1">
      <c r="D713" s="14" t="n">
        <v>112576669</v>
      </c>
    </row>
    <row r="715">
      <c r="A715" s="1" t="inlineStr">
        <is>
          <t>Cierre Caja</t>
        </is>
      </c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3" t="inlineStr">
        <is>
          <t>Del 11/01/2022</t>
        </is>
      </c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98" t="inlineStr">
        <is>
          <t>Cierre Caja</t>
        </is>
      </c>
      <c r="B717" s="98" t="inlineStr">
        <is>
          <t>Fecha</t>
        </is>
      </c>
      <c r="C717" s="98" t="inlineStr">
        <is>
          <t>Cajero</t>
        </is>
      </c>
      <c r="D717" s="98" t="inlineStr">
        <is>
          <t>Nro Voucher</t>
        </is>
      </c>
      <c r="E717" s="98" t="inlineStr">
        <is>
          <t>Nro Cuenta</t>
        </is>
      </c>
      <c r="F717" s="98" t="inlineStr">
        <is>
          <t>Tipo Ingreso</t>
        </is>
      </c>
      <c r="G717" s="99" t="n"/>
      <c r="H717" s="100" t="n"/>
      <c r="I717" s="98" t="inlineStr">
        <is>
          <t>TIPO DE INGRESO</t>
        </is>
      </c>
      <c r="J717" s="98" t="inlineStr">
        <is>
          <t>Cobrador</t>
        </is>
      </c>
    </row>
    <row r="718">
      <c r="A718" s="101" t="n"/>
      <c r="B718" s="101" t="n"/>
      <c r="C718" s="101" t="n"/>
      <c r="D718" s="101" t="n"/>
      <c r="E718" s="101" t="n"/>
      <c r="F718" s="4" t="inlineStr">
        <is>
          <t>EFECTIVO</t>
        </is>
      </c>
      <c r="G718" s="4" t="inlineStr">
        <is>
          <t>CHEQUE</t>
        </is>
      </c>
      <c r="H718" s="4" t="inlineStr">
        <is>
          <t>TRANSFERENCIA</t>
        </is>
      </c>
      <c r="I718" s="101" t="n"/>
      <c r="J718" s="101" t="n"/>
    </row>
    <row r="719">
      <c r="A719" s="5" t="inlineStr">
        <is>
          <t>CCAJ-SC39/17/2023</t>
        </is>
      </c>
      <c r="B719" s="6" t="n">
        <v>44937.43888188658</v>
      </c>
      <c r="C719" s="5" t="inlineStr">
        <is>
          <t>1386 EINAR CHOQUETIJLLA - COBRADOR</t>
        </is>
      </c>
      <c r="D719" s="15" t="n">
        <v>45173166076</v>
      </c>
      <c r="E719" s="5" t="inlineStr">
        <is>
          <t>BANCO INDUSTRIAL-100070049</t>
        </is>
      </c>
      <c r="H719" s="9" t="n">
        <v>264.6</v>
      </c>
      <c r="I719" s="5" t="inlineStr">
        <is>
          <t>DEPÓSITO BANCARIO</t>
        </is>
      </c>
      <c r="J719" s="5" t="inlineStr">
        <is>
          <t>1271 SANDRA SALAZAR ESCOBAR</t>
        </is>
      </c>
    </row>
    <row r="720">
      <c r="A720" s="5" t="inlineStr">
        <is>
          <t>CCAJ-SC39/17/2023</t>
        </is>
      </c>
      <c r="B720" s="6" t="n">
        <v>44937.43888188658</v>
      </c>
      <c r="C720" s="5" t="inlineStr">
        <is>
          <t>1386 EINAR CHOQUETIJLLA - COBRADOR</t>
        </is>
      </c>
      <c r="D720" s="15" t="n">
        <v>45123234425</v>
      </c>
      <c r="E720" s="5" t="inlineStr">
        <is>
          <t>BANCO INDUSTRIAL-100070049</t>
        </is>
      </c>
      <c r="H720" s="9" t="n">
        <v>539.51</v>
      </c>
      <c r="I720" s="5" t="inlineStr">
        <is>
          <t>DEPÓSITO BANCARIO</t>
        </is>
      </c>
      <c r="J720" s="5" t="inlineStr">
        <is>
          <t>1271 SANDRA SALAZAR ESCOBAR</t>
        </is>
      </c>
    </row>
    <row r="721">
      <c r="A721" s="5" t="inlineStr">
        <is>
          <t>CCAJ-SC39/17/2023</t>
        </is>
      </c>
      <c r="B721" s="6" t="n">
        <v>44937.43888188658</v>
      </c>
      <c r="C721" s="5" t="inlineStr">
        <is>
          <t>1386 EINAR CHOQUETIJLLA - COBRADOR</t>
        </is>
      </c>
      <c r="D721" s="15" t="n">
        <v>45133104440</v>
      </c>
      <c r="E721" s="5" t="inlineStr">
        <is>
          <t>BANCO INDUSTRIAL-100070049</t>
        </is>
      </c>
      <c r="H721" s="9" t="n">
        <v>224.16</v>
      </c>
      <c r="I721" s="5" t="inlineStr">
        <is>
          <t>DEPÓSITO BANCARIO</t>
        </is>
      </c>
      <c r="J721" s="5" t="inlineStr">
        <is>
          <t>1271 SANDRA SALAZAR ESCOBAR</t>
        </is>
      </c>
    </row>
    <row r="722">
      <c r="A722" s="5" t="inlineStr">
        <is>
          <t>CCAJ-SC39/17/2023</t>
        </is>
      </c>
      <c r="B722" s="6" t="n">
        <v>44937.43888188658</v>
      </c>
      <c r="C722" s="5" t="inlineStr">
        <is>
          <t>1386 EINAR CHOQUETIJLLA - COBRADOR</t>
        </is>
      </c>
      <c r="D722" s="15" t="n">
        <v>45173164672</v>
      </c>
      <c r="E722" s="5" t="inlineStr">
        <is>
          <t>BANCO INDUSTRIAL-100070049</t>
        </is>
      </c>
      <c r="H722" s="9" t="n">
        <v>1131.82</v>
      </c>
      <c r="I722" s="5" t="inlineStr">
        <is>
          <t>DEPÓSITO BANCARIO</t>
        </is>
      </c>
      <c r="J722" s="5" t="inlineStr">
        <is>
          <t>1271 SANDRA SALAZAR ESCOBAR</t>
        </is>
      </c>
    </row>
    <row r="723">
      <c r="A723" s="5" t="inlineStr">
        <is>
          <t>CCAJ-SC39/17/2023</t>
        </is>
      </c>
      <c r="B723" s="6" t="n">
        <v>44937.43888188658</v>
      </c>
      <c r="C723" s="5" t="inlineStr">
        <is>
          <t>1386 EINAR CHOQUETIJLLA - COBRADOR</t>
        </is>
      </c>
      <c r="D723" s="15" t="n">
        <v>45163192464</v>
      </c>
      <c r="E723" s="5" t="inlineStr">
        <is>
          <t>BANCO INDUSTRIAL-100070049</t>
        </is>
      </c>
      <c r="H723" s="9" t="n">
        <v>336</v>
      </c>
      <c r="I723" s="5" t="inlineStr">
        <is>
          <t>DEPÓSITO BANCARIO</t>
        </is>
      </c>
      <c r="J723" s="5" t="inlineStr">
        <is>
          <t>1271 SANDRA SALAZAR ESCOBAR</t>
        </is>
      </c>
    </row>
    <row r="724">
      <c r="A724" s="5" t="inlineStr">
        <is>
          <t>CCAJ-SC39/17/2023</t>
        </is>
      </c>
      <c r="B724" s="6" t="n">
        <v>44937.43888188658</v>
      </c>
      <c r="C724" s="5" t="inlineStr">
        <is>
          <t>1386 EINAR CHOQUETIJLLA - COBRADOR</t>
        </is>
      </c>
      <c r="D724" s="7" t="n">
        <v>587690</v>
      </c>
      <c r="E724" s="5" t="inlineStr">
        <is>
          <t>BANCO DE CREDITO-7015054675359</t>
        </is>
      </c>
      <c r="H724" s="9" t="n">
        <v>2443.97</v>
      </c>
      <c r="I724" s="5" t="inlineStr">
        <is>
          <t>DEPÓSITO BANCARIO</t>
        </is>
      </c>
      <c r="J724" s="5" t="inlineStr">
        <is>
          <t>1271 SANDRA SALAZAR ESCOBAR</t>
        </is>
      </c>
    </row>
    <row r="725">
      <c r="A725" s="5" t="inlineStr">
        <is>
          <t>CCAJ-SC39/17/2023</t>
        </is>
      </c>
      <c r="B725" s="6" t="n">
        <v>44937.43888188658</v>
      </c>
      <c r="C725" s="5" t="inlineStr">
        <is>
          <t>1386 EINAR CHOQUETIJLLA - COBRADOR</t>
        </is>
      </c>
      <c r="D725" s="7" t="n"/>
      <c r="E725" s="8" t="n"/>
      <c r="F725" s="9" t="n">
        <v>17105.1</v>
      </c>
      <c r="I725" s="10" t="inlineStr">
        <is>
          <t>EFECTIVO</t>
        </is>
      </c>
      <c r="J725" s="8" t="inlineStr">
        <is>
          <t>1970 CARLOS CAMPOS ORTIZ</t>
        </is>
      </c>
    </row>
    <row r="726">
      <c r="A726" s="5" t="inlineStr">
        <is>
          <t>CCAJ-SC39/17/2023</t>
        </is>
      </c>
      <c r="B726" s="6" t="n">
        <v>44937.43888188658</v>
      </c>
      <c r="C726" s="5" t="inlineStr">
        <is>
          <t>1386 EINAR CHOQUETIJLLA - COBRADOR</t>
        </is>
      </c>
      <c r="D726" s="7" t="n"/>
      <c r="E726" s="8" t="n"/>
      <c r="F726" s="9" t="n">
        <v>26757.4</v>
      </c>
      <c r="I726" s="10" t="inlineStr">
        <is>
          <t>EFECTIVO</t>
        </is>
      </c>
      <c r="J726" s="8" t="inlineStr">
        <is>
          <t>3211 PEDRO CAYALO COCA</t>
        </is>
      </c>
    </row>
    <row r="727">
      <c r="A727" s="5" t="inlineStr">
        <is>
          <t>CCAJ-SC39/17/2023</t>
        </is>
      </c>
      <c r="B727" s="6" t="n">
        <v>44937.43888188658</v>
      </c>
      <c r="C727" s="5" t="inlineStr">
        <is>
          <t>1386 EINAR CHOQUETIJLLA - COBRADOR</t>
        </is>
      </c>
      <c r="D727" s="7" t="n"/>
      <c r="E727" s="8" t="n"/>
      <c r="F727" s="9" t="n">
        <v>2963.1</v>
      </c>
      <c r="I727" s="10" t="inlineStr">
        <is>
          <t>EFECTIVO</t>
        </is>
      </c>
      <c r="J727" s="8" t="inlineStr">
        <is>
          <t>4309 RODRIGO RAMOS - T02</t>
        </is>
      </c>
    </row>
    <row r="728">
      <c r="A728" s="5" t="inlineStr">
        <is>
          <t>CCAJ-SC39/17/2023</t>
        </is>
      </c>
      <c r="B728" s="6" t="n">
        <v>44937.43888188658</v>
      </c>
      <c r="C728" s="5" t="inlineStr">
        <is>
          <t>1386 EINAR CHOQUETIJLLA - COBRADOR</t>
        </is>
      </c>
      <c r="D728" s="7" t="n"/>
      <c r="E728" s="8" t="n"/>
      <c r="F728" s="9" t="n">
        <v>465.2</v>
      </c>
      <c r="I728" s="10" t="inlineStr">
        <is>
          <t>EFECTIVO</t>
        </is>
      </c>
      <c r="J728" s="8" t="inlineStr">
        <is>
          <t>4309 RODRIGO RAMOS - T13</t>
        </is>
      </c>
    </row>
    <row r="729">
      <c r="A729" s="5" t="inlineStr">
        <is>
          <t>CCAJ-SC39/17/2023</t>
        </is>
      </c>
      <c r="B729" s="6" t="n">
        <v>44937.43888188658</v>
      </c>
      <c r="C729" s="5" t="inlineStr">
        <is>
          <t>1386 EINAR CHOQUETIJLLA - COBRADOR</t>
        </is>
      </c>
      <c r="D729" s="7" t="n"/>
      <c r="E729" s="8" t="n"/>
      <c r="F729" s="9" t="n">
        <v>3456</v>
      </c>
      <c r="I729" s="10" t="inlineStr">
        <is>
          <t>EFECTIVO</t>
        </is>
      </c>
      <c r="J729" s="8" t="inlineStr">
        <is>
          <t>4309 RODRIGO RAMOS - T25</t>
        </is>
      </c>
    </row>
    <row r="730">
      <c r="A730" s="11" t="inlineStr">
        <is>
          <t>SAP</t>
        </is>
      </c>
      <c r="B730" s="3" t="n"/>
      <c r="C730" s="3" t="n"/>
      <c r="D730" s="7" t="n"/>
      <c r="E730" s="8" t="n"/>
      <c r="F730" s="37">
        <f>SUM(F719:G729)</f>
        <v/>
      </c>
      <c r="H730" s="9" t="n"/>
      <c r="I730" s="10" t="n"/>
      <c r="J730" s="8" t="n"/>
    </row>
    <row r="731">
      <c r="A731" s="13" t="inlineStr">
        <is>
          <t>FECHA</t>
        </is>
      </c>
      <c r="B731" s="13" t="inlineStr">
        <is>
          <t>CIERRE DE CAJA</t>
        </is>
      </c>
      <c r="C731" s="13" t="inlineStr">
        <is>
          <t>IMPORTE</t>
        </is>
      </c>
      <c r="D731" s="7" t="n"/>
      <c r="E731" s="8" t="n"/>
      <c r="H731" s="9" t="n"/>
      <c r="I731" s="10" t="n"/>
      <c r="J731" s="8" t="n"/>
    </row>
    <row r="732" ht="15.75" customHeight="1">
      <c r="A732" s="5" t="n"/>
      <c r="B732" s="6" t="n"/>
      <c r="C732" s="5" t="n"/>
      <c r="D732" s="14" t="n">
        <v>112576668</v>
      </c>
      <c r="E732" s="8" t="n"/>
      <c r="H732" s="9" t="n"/>
      <c r="I732" s="10" t="n"/>
      <c r="J732" s="8" t="n"/>
    </row>
    <row r="733">
      <c r="A733" s="5" t="n"/>
      <c r="B733" s="6" t="n"/>
      <c r="C733" s="5" t="n"/>
      <c r="D733" s="7" t="n"/>
      <c r="E733" s="8" t="n"/>
      <c r="H733" s="9" t="n"/>
      <c r="I733" s="10" t="n"/>
      <c r="J733" s="8" t="n"/>
    </row>
    <row r="734">
      <c r="A734" s="5" t="inlineStr">
        <is>
          <t>CCAJ-SC39/18/2023</t>
        </is>
      </c>
      <c r="B734" s="6" t="n">
        <v>44937.87401820602</v>
      </c>
      <c r="C734" s="5" t="inlineStr">
        <is>
          <t>1386 EINAR CHOQUETIJLLA - COBRADOR</t>
        </is>
      </c>
      <c r="D734" s="7" t="n"/>
      <c r="E734" s="8" t="n"/>
      <c r="G734" s="9" t="n">
        <v>48420.96</v>
      </c>
      <c r="I734" s="10" t="inlineStr">
        <is>
          <t>CHEQUE</t>
        </is>
      </c>
      <c r="J734" s="5" t="inlineStr">
        <is>
          <t>4307 PEDRO GALARZA TERCEROS</t>
        </is>
      </c>
    </row>
    <row r="735">
      <c r="A735" s="5" t="inlineStr">
        <is>
          <t>CCAJ-SC39/18/2023</t>
        </is>
      </c>
      <c r="B735" s="6" t="n">
        <v>44937.87401820602</v>
      </c>
      <c r="C735" s="5" t="inlineStr">
        <is>
          <t>1386 EINAR CHOQUETIJLLA - COBRADOR</t>
        </is>
      </c>
      <c r="D735" s="7" t="n"/>
      <c r="E735" s="8" t="n"/>
      <c r="G735" s="9" t="n">
        <v>2217.6</v>
      </c>
      <c r="I735" s="10" t="inlineStr">
        <is>
          <t>CHEQUE</t>
        </is>
      </c>
      <c r="J735" s="8" t="inlineStr">
        <is>
          <t>4309 RODRIGO RAMOS - T06</t>
        </is>
      </c>
    </row>
    <row r="736">
      <c r="A736" s="5" t="inlineStr">
        <is>
          <t>CCAJ-SC39/18/202</t>
        </is>
      </c>
      <c r="B736" s="6" t="n">
        <v>44937.87401820602</v>
      </c>
      <c r="C736" s="5" t="inlineStr">
        <is>
          <t xml:space="preserve">1386 EINAR CHOQUETIJLLA - </t>
        </is>
      </c>
      <c r="D736" s="15" t="n">
        <v>45153100014</v>
      </c>
      <c r="E736" s="5" t="inlineStr">
        <is>
          <t>BANCO INDUSTRIAL-100070049</t>
        </is>
      </c>
      <c r="H736" s="9" t="n">
        <v>167.6</v>
      </c>
      <c r="I736" s="5" t="inlineStr">
        <is>
          <t>DEPÓSITO BANCARIO</t>
        </is>
      </c>
      <c r="J736" s="5" t="inlineStr">
        <is>
          <t>1271 SANDRA SALAZAR ESCOBAR</t>
        </is>
      </c>
    </row>
    <row r="737">
      <c r="A737" s="5" t="inlineStr">
        <is>
          <t>CCAJ-SC39/18/2023</t>
        </is>
      </c>
      <c r="B737" s="6" t="n">
        <v>44937.87401820602</v>
      </c>
      <c r="C737" s="5" t="inlineStr">
        <is>
          <t>1386 EINAR CHOQUETIJLLA - COBRADOR</t>
        </is>
      </c>
      <c r="D737" s="15" t="n">
        <v>45123232330</v>
      </c>
      <c r="E737" s="5" t="inlineStr">
        <is>
          <t>BANCO INDUSTRIAL-100070049</t>
        </is>
      </c>
      <c r="H737" s="9" t="n">
        <v>173.04</v>
      </c>
      <c r="I737" s="5" t="inlineStr">
        <is>
          <t>DEPÓSITO BANCARIO</t>
        </is>
      </c>
      <c r="J737" s="5" t="inlineStr">
        <is>
          <t>1271 SANDRA SALAZAR ESCOBAR</t>
        </is>
      </c>
    </row>
    <row r="738">
      <c r="A738" s="5" t="inlineStr">
        <is>
          <t>CCAJ-SC39/18/2023</t>
        </is>
      </c>
      <c r="B738" s="6" t="n">
        <v>44937.87401820602</v>
      </c>
      <c r="C738" s="5" t="inlineStr">
        <is>
          <t>1386 EINAR CHOQUETIJLLA - COBRADOR</t>
        </is>
      </c>
      <c r="D738" s="15" t="n">
        <v>45163194437</v>
      </c>
      <c r="E738" s="5" t="inlineStr">
        <is>
          <t>BANCO INDUSTRIAL-100070049</t>
        </is>
      </c>
      <c r="H738" s="9" t="n">
        <v>422.21</v>
      </c>
      <c r="I738" s="5" t="inlineStr">
        <is>
          <t>DEPÓSITO BANCARIO</t>
        </is>
      </c>
      <c r="J738" s="5" t="inlineStr">
        <is>
          <t>1271 SANDRA SALAZAR ESCOBAR</t>
        </is>
      </c>
    </row>
    <row r="739">
      <c r="A739" s="5" t="inlineStr">
        <is>
          <t>CCAJ-SC39/18/2023</t>
        </is>
      </c>
      <c r="B739" s="6" t="n">
        <v>44937.87401820602</v>
      </c>
      <c r="C739" s="5" t="inlineStr">
        <is>
          <t>1386 EINAR CHOQUETIJLLA - COBRADOR</t>
        </is>
      </c>
      <c r="D739" s="15" t="n">
        <v>45123232231</v>
      </c>
      <c r="E739" s="5" t="inlineStr">
        <is>
          <t>BANCO INDUSTRIAL-100070049</t>
        </is>
      </c>
      <c r="H739" s="9" t="n">
        <v>1989.96</v>
      </c>
      <c r="I739" s="5" t="inlineStr">
        <is>
          <t>DEPÓSITO BANCARIO</t>
        </is>
      </c>
      <c r="J739" s="5" t="inlineStr">
        <is>
          <t>1271 SANDRA SALAZAR ESCOBAR</t>
        </is>
      </c>
    </row>
    <row r="740">
      <c r="A740" s="5" t="inlineStr">
        <is>
          <t>CCAJ-SC39/18/2023</t>
        </is>
      </c>
      <c r="B740" s="6" t="n">
        <v>44937.87401820602</v>
      </c>
      <c r="C740" s="5" t="inlineStr">
        <is>
          <t>1386 EINAR CHOQUETIJLLA - COBRADOR</t>
        </is>
      </c>
      <c r="D740" s="15" t="n">
        <v>45163190514</v>
      </c>
      <c r="E740" s="5" t="inlineStr">
        <is>
          <t>BANCO INDUSTRIAL-100070049</t>
        </is>
      </c>
      <c r="H740" s="9" t="n">
        <v>173.04</v>
      </c>
      <c r="I740" s="5" t="inlineStr">
        <is>
          <t>DEPÓSITO BANCARIO</t>
        </is>
      </c>
      <c r="J740" s="5" t="inlineStr">
        <is>
          <t>1271 SANDRA SALAZAR ESCOBAR</t>
        </is>
      </c>
    </row>
    <row r="741">
      <c r="A741" s="5" t="inlineStr">
        <is>
          <t>CCAJ-SC39/18/2023</t>
        </is>
      </c>
      <c r="B741" s="6" t="n">
        <v>44937.87401820602</v>
      </c>
      <c r="C741" s="5" t="inlineStr">
        <is>
          <t>1386 EINAR CHOQUETIJLLA - COBRADOR</t>
        </is>
      </c>
      <c r="D741" s="15" t="n">
        <v>45163190529</v>
      </c>
      <c r="E741" s="5" t="inlineStr">
        <is>
          <t>BANCO INDUSTRIAL-100070049</t>
        </is>
      </c>
      <c r="H741" s="9" t="n">
        <v>173.04</v>
      </c>
      <c r="I741" s="5" t="inlineStr">
        <is>
          <t>DEPÓSITO BANCARIO</t>
        </is>
      </c>
      <c r="J741" s="5" t="inlineStr">
        <is>
          <t>1271 SANDRA SALAZAR ESCOBAR</t>
        </is>
      </c>
    </row>
    <row r="742">
      <c r="A742" s="5" t="inlineStr">
        <is>
          <t>CCAJ-SC39/18/2023</t>
        </is>
      </c>
      <c r="B742" s="6" t="n">
        <v>44937.87401820602</v>
      </c>
      <c r="C742" s="5" t="inlineStr">
        <is>
          <t>1386 EINAR CHOQUETIJLLA - COBRADOR</t>
        </is>
      </c>
      <c r="D742" s="15" t="n">
        <v>45173162819</v>
      </c>
      <c r="E742" s="5" t="inlineStr">
        <is>
          <t>BANCO INDUSTRIAL-100070049</t>
        </is>
      </c>
      <c r="H742" s="9" t="n">
        <v>173.04</v>
      </c>
      <c r="I742" s="5" t="inlineStr">
        <is>
          <t>DEPÓSITO BANCARIO</t>
        </is>
      </c>
      <c r="J742" s="5" t="inlineStr">
        <is>
          <t>1271 SANDRA SALAZAR ESCOBAR</t>
        </is>
      </c>
    </row>
    <row r="743">
      <c r="A743" s="5" t="inlineStr">
        <is>
          <t>CCAJ-SC39/18/2023</t>
        </is>
      </c>
      <c r="B743" s="6" t="n">
        <v>44937.87401820602</v>
      </c>
      <c r="C743" s="5" t="inlineStr">
        <is>
          <t>1386 EINAR CHOQUETIJLLA - COBRADOR</t>
        </is>
      </c>
      <c r="D743" s="15" t="n">
        <v>45113250569</v>
      </c>
      <c r="E743" s="5" t="inlineStr">
        <is>
          <t>BANCO INDUSTRIAL-100070049</t>
        </is>
      </c>
      <c r="H743" s="9" t="n">
        <v>173.04</v>
      </c>
      <c r="I743" s="5" t="inlineStr">
        <is>
          <t>DEPÓSITO BANCARIO</t>
        </is>
      </c>
      <c r="J743" s="5" t="inlineStr">
        <is>
          <t>1271 SANDRA SALAZAR ESCOBAR</t>
        </is>
      </c>
    </row>
    <row r="744">
      <c r="A744" s="5" t="inlineStr">
        <is>
          <t>CCAJ-SC39/18/2023</t>
        </is>
      </c>
      <c r="B744" s="6" t="n">
        <v>44937.87401820602</v>
      </c>
      <c r="C744" s="5" t="inlineStr">
        <is>
          <t>1386 EINAR CHOQUETIJLLA - COBRADOR</t>
        </is>
      </c>
      <c r="D744" s="15" t="n">
        <v>52716627881</v>
      </c>
      <c r="E744" s="5" t="inlineStr">
        <is>
          <t>BANCO INDUSTRIAL-100070049</t>
        </is>
      </c>
      <c r="H744" s="9" t="n">
        <v>905</v>
      </c>
      <c r="I744" s="5" t="inlineStr">
        <is>
          <t>DEPÓSITO BANCARIO</t>
        </is>
      </c>
      <c r="J744" s="5" t="inlineStr">
        <is>
          <t>1271 SANDRA SALAZAR ESCOBAR</t>
        </is>
      </c>
    </row>
    <row r="745">
      <c r="A745" s="5" t="inlineStr">
        <is>
          <t>CCAJ-SC39/18/2023</t>
        </is>
      </c>
      <c r="B745" s="6" t="n">
        <v>44937.87401820602</v>
      </c>
      <c r="C745" s="5" t="inlineStr">
        <is>
          <t>1386 EINAR CHOQUETIJLLA - COBRADOR</t>
        </is>
      </c>
      <c r="D745" s="15" t="n">
        <v>45143473006</v>
      </c>
      <c r="E745" s="5" t="inlineStr">
        <is>
          <t>BANCO INDUSTRIAL-100070049</t>
        </is>
      </c>
      <c r="H745" s="9" t="n">
        <v>272</v>
      </c>
      <c r="I745" s="5" t="inlineStr">
        <is>
          <t>DEPÓSITO BANCARIO</t>
        </is>
      </c>
      <c r="J745" s="5" t="inlineStr">
        <is>
          <t>1271 SANDRA SALAZAR ESCOBAR</t>
        </is>
      </c>
    </row>
    <row r="746">
      <c r="A746" s="5" t="inlineStr">
        <is>
          <t>CCAJ-SC39/18/2023</t>
        </is>
      </c>
      <c r="B746" s="6" t="n">
        <v>44937.87401820602</v>
      </c>
      <c r="C746" s="5" t="inlineStr">
        <is>
          <t>1386 EINAR CHOQUETIJLLA - COBRADOR</t>
        </is>
      </c>
      <c r="D746" s="15" t="n">
        <v>45143473367</v>
      </c>
      <c r="E746" s="5" t="inlineStr">
        <is>
          <t>BANCO INDUSTRIAL-100070049</t>
        </is>
      </c>
      <c r="H746" s="9" t="n">
        <v>272</v>
      </c>
      <c r="I746" s="5" t="inlineStr">
        <is>
          <t>DEPÓSITO BANCARIO</t>
        </is>
      </c>
      <c r="J746" s="5" t="inlineStr">
        <is>
          <t>1271 SANDRA SALAZAR ESCOBAR</t>
        </is>
      </c>
    </row>
    <row r="747">
      <c r="A747" s="5" t="inlineStr">
        <is>
          <t>CCAJ-SC39/18/2023</t>
        </is>
      </c>
      <c r="B747" s="6" t="n">
        <v>44937.87401820602</v>
      </c>
      <c r="C747" s="5" t="inlineStr">
        <is>
          <t>1386 EINAR CHOQUETIJLLA - COBRADOR</t>
        </is>
      </c>
      <c r="D747" s="15" t="n">
        <v>45113250872</v>
      </c>
      <c r="E747" s="5" t="inlineStr">
        <is>
          <t>BANCO INDUSTRIAL-100070049</t>
        </is>
      </c>
      <c r="H747" s="9" t="n">
        <v>250.18</v>
      </c>
      <c r="I747" s="5" t="inlineStr">
        <is>
          <t>DEPÓSITO BANCARIO</t>
        </is>
      </c>
      <c r="J747" s="5" t="inlineStr">
        <is>
          <t>1271 SANDRA SALAZAR ESCOBAR</t>
        </is>
      </c>
    </row>
    <row r="748">
      <c r="A748" s="5" t="inlineStr">
        <is>
          <t>CCAJ-SC39/18/2023</t>
        </is>
      </c>
      <c r="B748" s="6" t="n">
        <v>44937.87401820602</v>
      </c>
      <c r="C748" s="5" t="inlineStr">
        <is>
          <t>1386 EINAR CHOQUETIJLLA - COBRADOR</t>
        </is>
      </c>
      <c r="D748" s="15" t="n">
        <v>45173166104</v>
      </c>
      <c r="E748" s="5" t="inlineStr">
        <is>
          <t>BANCO INDUSTRIAL-100070049</t>
        </is>
      </c>
      <c r="H748" s="9" t="n">
        <v>2425.8</v>
      </c>
      <c r="I748" s="5" t="inlineStr">
        <is>
          <t>DEPÓSITO BANCARIO</t>
        </is>
      </c>
      <c r="J748" s="5" t="inlineStr">
        <is>
          <t>1271 SANDRA SALAZAR ESCOBAR</t>
        </is>
      </c>
    </row>
    <row r="749">
      <c r="A749" s="5" t="inlineStr">
        <is>
          <t>CCAJ-SC39/18/2023</t>
        </is>
      </c>
      <c r="B749" s="6" t="n">
        <v>44937.87401820602</v>
      </c>
      <c r="C749" s="5" t="inlineStr">
        <is>
          <t>1386 EINAR CHOQUETIJLLA - COBRADOR</t>
        </is>
      </c>
      <c r="D749" s="15" t="n">
        <v>45143472919</v>
      </c>
      <c r="E749" s="5" t="inlineStr">
        <is>
          <t>BANCO INDUSTRIAL-100070049</t>
        </is>
      </c>
      <c r="H749" s="9" t="n">
        <v>1317</v>
      </c>
      <c r="I749" s="5" t="inlineStr">
        <is>
          <t>DEPÓSITO BANCARIO</t>
        </is>
      </c>
      <c r="J749" s="5" t="inlineStr">
        <is>
          <t>1271 SANDRA SALAZAR ESCOBAR</t>
        </is>
      </c>
    </row>
    <row r="750">
      <c r="A750" s="5" t="inlineStr">
        <is>
          <t>CCAJ-SC39/18/2023</t>
        </is>
      </c>
      <c r="B750" s="6" t="n">
        <v>44937.87401820602</v>
      </c>
      <c r="C750" s="5" t="inlineStr">
        <is>
          <t>1386 EINAR CHOQUETIJLLA - COBRADOR</t>
        </is>
      </c>
      <c r="D750" s="7" t="n">
        <v>135929</v>
      </c>
      <c r="E750" s="5" t="inlineStr">
        <is>
          <t>BANCO DE CREDITO-7015054675359</t>
        </is>
      </c>
      <c r="H750" s="9" t="n">
        <v>197.02</v>
      </c>
      <c r="I750" s="5" t="inlineStr">
        <is>
          <t>DEPÓSITO BANCARIO</t>
        </is>
      </c>
      <c r="J750" s="5" t="inlineStr">
        <is>
          <t>1271 SANDRA SALAZAR ESCOBAR</t>
        </is>
      </c>
    </row>
    <row r="751">
      <c r="A751" s="5" t="inlineStr">
        <is>
          <t>CCAJ-SC39/18/2023</t>
        </is>
      </c>
      <c r="B751" s="6" t="n">
        <v>44937.87401820602</v>
      </c>
      <c r="C751" s="5" t="inlineStr">
        <is>
          <t>1386 EINAR CHOQUETIJLLA - COBRADOR</t>
        </is>
      </c>
      <c r="D751" s="7" t="n">
        <v>155855</v>
      </c>
      <c r="E751" s="5" t="inlineStr">
        <is>
          <t>BANCO DE CREDITO-7015054675359</t>
        </is>
      </c>
      <c r="H751" s="9" t="n">
        <v>593.6</v>
      </c>
      <c r="I751" s="5" t="inlineStr">
        <is>
          <t>DEPÓSITO BANCARIO</t>
        </is>
      </c>
      <c r="J751" s="5" t="inlineStr">
        <is>
          <t>1271 SANDRA SALAZAR ESCOBAR</t>
        </is>
      </c>
    </row>
    <row r="752">
      <c r="A752" s="5" t="inlineStr">
        <is>
          <t>CCAJ-SC39/18/2023</t>
        </is>
      </c>
      <c r="B752" s="6" t="n">
        <v>44937.87401820602</v>
      </c>
      <c r="C752" s="5" t="inlineStr">
        <is>
          <t>1386 EINAR CHOQUETIJLLA - COBRADOR</t>
        </is>
      </c>
      <c r="D752" s="7" t="n">
        <v>155855</v>
      </c>
      <c r="E752" s="5" t="inlineStr">
        <is>
          <t>BANCO DE CREDITO-7015054675359</t>
        </is>
      </c>
      <c r="H752" s="9" t="n">
        <v>123.72</v>
      </c>
      <c r="I752" s="5" t="inlineStr">
        <is>
          <t>DEPÓSITO BANCARIO</t>
        </is>
      </c>
      <c r="J752" s="5" t="inlineStr">
        <is>
          <t>1271 SANDRA SALAZAR ESCOBAR</t>
        </is>
      </c>
    </row>
    <row r="753">
      <c r="A753" s="5" t="inlineStr">
        <is>
          <t>CCAJ-SC39/18/2023</t>
        </is>
      </c>
      <c r="B753" s="6" t="n">
        <v>44937.87401820602</v>
      </c>
      <c r="C753" s="5" t="inlineStr">
        <is>
          <t>1386 EINAR CHOQUETIJLLA - COBRADOR</t>
        </is>
      </c>
      <c r="D753" s="15" t="n">
        <v>45123234197</v>
      </c>
      <c r="E753" s="5" t="inlineStr">
        <is>
          <t>BANCO INDUSTRIAL-100070049</t>
        </is>
      </c>
      <c r="H753" s="9" t="n">
        <v>44796</v>
      </c>
      <c r="I753" s="5" t="inlineStr">
        <is>
          <t>DEPÓSITO BANCARIO</t>
        </is>
      </c>
      <c r="J753" s="5" t="inlineStr">
        <is>
          <t>4307 PEDRO GALARZA TERCEROS</t>
        </is>
      </c>
    </row>
    <row r="754">
      <c r="A754" s="5" t="inlineStr">
        <is>
          <t>CCAJ-SC39/18/2023</t>
        </is>
      </c>
      <c r="B754" s="6" t="n">
        <v>44937.87401820602</v>
      </c>
      <c r="C754" s="5" t="inlineStr">
        <is>
          <t>1386 EINAR CHOQUETIJLLA - COBRADOR</t>
        </is>
      </c>
      <c r="D754" s="15" t="n">
        <v>45153098827</v>
      </c>
      <c r="E754" s="5" t="inlineStr">
        <is>
          <t>BANCO INDUSTRIAL-100070049</t>
        </is>
      </c>
      <c r="H754" s="9" t="n">
        <v>433.2</v>
      </c>
      <c r="I754" s="5" t="inlineStr">
        <is>
          <t>DEPÓSITO BANCARIO</t>
        </is>
      </c>
      <c r="J754" s="5" t="inlineStr">
        <is>
          <t>4307 PEDRO GALARZA TERCEROS</t>
        </is>
      </c>
    </row>
    <row r="755">
      <c r="A755" s="5" t="inlineStr">
        <is>
          <t>CCAJ-SC39/18/2023</t>
        </is>
      </c>
      <c r="B755" s="6" t="n">
        <v>44937.87401820602</v>
      </c>
      <c r="C755" s="5" t="inlineStr">
        <is>
          <t>1386 EINAR CHOQUETIJLLA - COBRADOR</t>
        </is>
      </c>
      <c r="D755" s="15" t="n">
        <v>45133105073</v>
      </c>
      <c r="E755" s="5" t="inlineStr">
        <is>
          <t>BANCO INDUSTRIAL-100070049</t>
        </is>
      </c>
      <c r="H755" s="9" t="n">
        <v>410.9</v>
      </c>
      <c r="I755" s="5" t="inlineStr">
        <is>
          <t>DEPÓSITO BANCARIO</t>
        </is>
      </c>
      <c r="J755" s="5" t="inlineStr">
        <is>
          <t>4307 PEDRO GALARZA TERCEROS</t>
        </is>
      </c>
    </row>
    <row r="756">
      <c r="A756" s="5" t="inlineStr">
        <is>
          <t>CCAJ-SC39/18/2023</t>
        </is>
      </c>
      <c r="B756" s="6" t="n">
        <v>44937.87401820602</v>
      </c>
      <c r="C756" s="5" t="inlineStr">
        <is>
          <t>1386 EINAR CHOQUETIJLLA - COBRADOR</t>
        </is>
      </c>
      <c r="D756" s="15" t="n">
        <v>45153098294</v>
      </c>
      <c r="E756" s="5" t="inlineStr">
        <is>
          <t>BANCO INDUSTRIAL-100070049</t>
        </is>
      </c>
      <c r="H756" s="9" t="n">
        <v>602.96</v>
      </c>
      <c r="I756" s="5" t="inlineStr">
        <is>
          <t>DEPÓSITO BANCARIO</t>
        </is>
      </c>
      <c r="J756" s="5" t="inlineStr">
        <is>
          <t>4307 PEDRO GALARZA TERCEROS</t>
        </is>
      </c>
    </row>
    <row r="757">
      <c r="A757" s="5" t="inlineStr">
        <is>
          <t>CCAJ-SC39/18/2023</t>
        </is>
      </c>
      <c r="B757" s="6" t="n">
        <v>44937.87401820602</v>
      </c>
      <c r="C757" s="5" t="inlineStr">
        <is>
          <t>1386 EINAR CHOQUETIJLLA - COBRADOR</t>
        </is>
      </c>
      <c r="D757" s="7" t="n">
        <v>343458</v>
      </c>
      <c r="E757" s="5" t="inlineStr">
        <is>
          <t>BANCO DE CREDITO-7015054675359</t>
        </is>
      </c>
      <c r="H757" s="9" t="n">
        <v>166</v>
      </c>
      <c r="I757" s="5" t="inlineStr">
        <is>
          <t>DEPÓSITO BANCARIO</t>
        </is>
      </c>
      <c r="J757" s="5" t="inlineStr">
        <is>
          <t>1271 SANDRA SALAZAR ESCOBAR</t>
        </is>
      </c>
    </row>
    <row r="758">
      <c r="A758" s="5" t="inlineStr">
        <is>
          <t>CCAJ-SC39/18/2023</t>
        </is>
      </c>
      <c r="B758" s="6" t="n">
        <v>44937.87401820602</v>
      </c>
      <c r="C758" s="5" t="inlineStr">
        <is>
          <t>1386 EINAR CHOQUETIJLLA - COBRADOR</t>
        </is>
      </c>
      <c r="D758" s="15" t="n">
        <v>45143473127</v>
      </c>
      <c r="E758" s="5" t="inlineStr">
        <is>
          <t>BANCO INDUSTRIAL-100070049</t>
        </is>
      </c>
      <c r="H758" s="9" t="n">
        <v>1156.86</v>
      </c>
      <c r="I758" s="5" t="inlineStr">
        <is>
          <t>DEPÓSITO BANCARIO</t>
        </is>
      </c>
      <c r="J758" s="5" t="inlineStr">
        <is>
          <t>4307 PEDRO GALARZA TERCEROS</t>
        </is>
      </c>
    </row>
    <row r="759">
      <c r="A759" s="5" t="inlineStr">
        <is>
          <t>CCAJ-SC39/18/2023</t>
        </is>
      </c>
      <c r="B759" s="6" t="n">
        <v>44937.87401820602</v>
      </c>
      <c r="C759" s="5" t="inlineStr">
        <is>
          <t>1386 EINAR CHOQUETIJLLA - COBRADOR</t>
        </is>
      </c>
      <c r="D759" s="15" t="n">
        <v>45143473052</v>
      </c>
      <c r="E759" s="5" t="inlineStr">
        <is>
          <t>BANCO INDUSTRIAL-100070049</t>
        </is>
      </c>
      <c r="H759" s="9" t="n">
        <v>1181.97</v>
      </c>
      <c r="I759" s="5" t="inlineStr">
        <is>
          <t>DEPÓSITO BANCARIO</t>
        </is>
      </c>
      <c r="J759" s="5" t="inlineStr">
        <is>
          <t>4307 PEDRO GALARZA TERCEROS</t>
        </is>
      </c>
    </row>
    <row r="760">
      <c r="A760" s="5" t="inlineStr">
        <is>
          <t>CCAJ-SC39/18/2023</t>
        </is>
      </c>
      <c r="B760" s="6" t="n">
        <v>44937.87401820602</v>
      </c>
      <c r="C760" s="5" t="inlineStr">
        <is>
          <t>1386 EINAR CHOQUETIJLLA - COBRADOR</t>
        </is>
      </c>
      <c r="D760" s="15" t="n">
        <v>45173166411</v>
      </c>
      <c r="E760" s="5" t="inlineStr">
        <is>
          <t>BANCO INDUSTRIAL-100070049</t>
        </is>
      </c>
      <c r="H760" s="9" t="n">
        <v>1288.98</v>
      </c>
      <c r="I760" s="5" t="inlineStr">
        <is>
          <t>DEPÓSITO BANCARIO</t>
        </is>
      </c>
      <c r="J760" s="5" t="inlineStr">
        <is>
          <t>4307 PEDRO GALARZA TERCEROS</t>
        </is>
      </c>
    </row>
    <row r="761">
      <c r="A761" s="5" t="inlineStr">
        <is>
          <t>CCAJ-SC39/18/2023</t>
        </is>
      </c>
      <c r="B761" s="6" t="n">
        <v>44937.87401820602</v>
      </c>
      <c r="C761" s="5" t="inlineStr">
        <is>
          <t>1386 EINAR CHOQUETIJLLA - COBRADOR</t>
        </is>
      </c>
      <c r="D761" s="15" t="n">
        <v>45153098613</v>
      </c>
      <c r="E761" s="5" t="inlineStr">
        <is>
          <t>BANCO INDUSTRIAL-100070049</t>
        </is>
      </c>
      <c r="H761" s="9" t="n">
        <v>5190</v>
      </c>
      <c r="I761" s="5" t="inlineStr">
        <is>
          <t>DEPÓSITO BANCARIO</t>
        </is>
      </c>
      <c r="J761" s="5" t="inlineStr">
        <is>
          <t>4307 PEDRO GALARZA TERCEROS</t>
        </is>
      </c>
    </row>
    <row r="762">
      <c r="A762" s="5" t="inlineStr">
        <is>
          <t>CCAJ-SC39/18/2023</t>
        </is>
      </c>
      <c r="B762" s="6" t="n">
        <v>44937.87401820602</v>
      </c>
      <c r="C762" s="5" t="inlineStr">
        <is>
          <t>1386 EINAR CHOQUETIJLLA - COBRADOR</t>
        </is>
      </c>
      <c r="D762" s="15" t="n">
        <v>45143473793</v>
      </c>
      <c r="E762" s="5" t="inlineStr">
        <is>
          <t>BANCO INDUSTRIAL-100070049</t>
        </is>
      </c>
      <c r="H762" s="9" t="n">
        <v>9330.32</v>
      </c>
      <c r="I762" s="5" t="inlineStr">
        <is>
          <t>DEPÓSITO BANCARIO</t>
        </is>
      </c>
      <c r="J762" s="5" t="inlineStr">
        <is>
          <t>4307 PEDRO GALARZA TERCEROS</t>
        </is>
      </c>
    </row>
    <row r="763">
      <c r="A763" s="5" t="inlineStr">
        <is>
          <t>CCAJ-SC39/18/2023</t>
        </is>
      </c>
      <c r="B763" s="6" t="n">
        <v>44937.87401820602</v>
      </c>
      <c r="C763" s="5" t="inlineStr">
        <is>
          <t>1386 EINAR CHOQUETIJLLA - COBRADOR</t>
        </is>
      </c>
      <c r="D763" s="15" t="n">
        <v>45113254324</v>
      </c>
      <c r="E763" s="5" t="inlineStr">
        <is>
          <t>BANCO INDUSTRIAL-100070049</t>
        </is>
      </c>
      <c r="H763" s="9" t="n">
        <v>2412</v>
      </c>
      <c r="I763" s="5" t="inlineStr">
        <is>
          <t>DEPÓSITO BANCARIO</t>
        </is>
      </c>
      <c r="J763" s="5" t="inlineStr">
        <is>
          <t>4307 PEDRO GALARZA TERCEROS</t>
        </is>
      </c>
    </row>
    <row r="764">
      <c r="A764" s="5" t="inlineStr">
        <is>
          <t>CCAJ-SC39/18/2023</t>
        </is>
      </c>
      <c r="B764" s="6" t="n">
        <v>44937.87401820602</v>
      </c>
      <c r="C764" s="5" t="inlineStr">
        <is>
          <t>1386 EINAR CHOQUETIJLLA - COBRADOR</t>
        </is>
      </c>
      <c r="D764" s="15" t="n">
        <v>295401006720008</v>
      </c>
      <c r="E764" s="5" t="inlineStr">
        <is>
          <t>PAGO EXPRESS M/N-101020101</t>
        </is>
      </c>
      <c r="H764" s="9" t="n">
        <v>43513.21</v>
      </c>
      <c r="I764" s="5" t="inlineStr">
        <is>
          <t>DEPÓSITO BANCARIO</t>
        </is>
      </c>
      <c r="J764" s="8" t="inlineStr">
        <is>
          <t>1972 FLAVIA GALEAN MALLON</t>
        </is>
      </c>
    </row>
    <row r="765">
      <c r="A765" s="5" t="inlineStr">
        <is>
          <t>CCAJ-SC39/18/2023</t>
        </is>
      </c>
      <c r="B765" s="6" t="n">
        <v>44937.87401820602</v>
      </c>
      <c r="C765" s="5" t="inlineStr">
        <is>
          <t>1386 EINAR CHOQUETIJLLA - COBRADOR</t>
        </is>
      </c>
      <c r="D765" s="15" t="n">
        <v>295401006720008</v>
      </c>
      <c r="E765" s="5" t="inlineStr">
        <is>
          <t>PAGO EXPRESS M/E-101020203</t>
        </is>
      </c>
      <c r="H765" s="9" t="n">
        <v>765.6</v>
      </c>
      <c r="I765" s="5" t="inlineStr">
        <is>
          <t>DEPÓSITO BANCARIO</t>
        </is>
      </c>
      <c r="J765" s="8" t="inlineStr">
        <is>
          <t>1972 FLAVIA GALEAN MALLON</t>
        </is>
      </c>
    </row>
    <row r="766">
      <c r="A766" s="5" t="inlineStr">
        <is>
          <t>CCAJ-SC39/18/2023</t>
        </is>
      </c>
      <c r="B766" s="6" t="n">
        <v>44937.87401820602</v>
      </c>
      <c r="C766" s="5" t="inlineStr">
        <is>
          <t>1386 EINAR CHOQUETIJLLA - COBRADOR</t>
        </is>
      </c>
      <c r="D766" s="15" t="n">
        <v>297502002200011</v>
      </c>
      <c r="E766" s="5" t="inlineStr">
        <is>
          <t>PAGO EXPRESS M/N-101020101</t>
        </is>
      </c>
      <c r="H766" s="9" t="n">
        <v>18737.3</v>
      </c>
      <c r="I766" s="5" t="inlineStr">
        <is>
          <t>DEPÓSITO BANCARIO</t>
        </is>
      </c>
      <c r="J766" s="5" t="inlineStr">
        <is>
          <t>3046 CLAUDIA ELEN CASTRO DELGADILLO</t>
        </is>
      </c>
    </row>
    <row r="767">
      <c r="A767" s="5" t="inlineStr">
        <is>
          <t>CCAJ-SC39/18/2023</t>
        </is>
      </c>
      <c r="B767" s="6" t="n">
        <v>44937.87401820602</v>
      </c>
      <c r="C767" s="5" t="inlineStr">
        <is>
          <t>1386 EINAR CHOQUETIJLLA - COBRADOR</t>
        </is>
      </c>
      <c r="D767" s="15" t="n">
        <v>297502002200012</v>
      </c>
      <c r="E767" s="5" t="inlineStr">
        <is>
          <t>PAGO EXPRESS M/N-101020101</t>
        </is>
      </c>
      <c r="H767" s="9" t="n">
        <v>3622</v>
      </c>
      <c r="I767" s="5" t="inlineStr">
        <is>
          <t>DEPÓSITO BANCARIO</t>
        </is>
      </c>
      <c r="J767" s="5" t="inlineStr">
        <is>
          <t>4863 MOISES MENACHO MONTAÑO</t>
        </is>
      </c>
    </row>
    <row r="768">
      <c r="A768" s="5" t="inlineStr">
        <is>
          <t>CCAJ-SC39/18/202</t>
        </is>
      </c>
      <c r="B768" s="6" t="n">
        <v>44937.87401820602</v>
      </c>
      <c r="C768" s="5" t="inlineStr">
        <is>
          <t xml:space="preserve">1386 EINAR CHOQUETIJLLA - </t>
        </is>
      </c>
      <c r="D768" s="7" t="n"/>
      <c r="E768" s="8" t="n"/>
      <c r="F768" s="9" t="n">
        <v>4325.9</v>
      </c>
      <c r="I768" s="10" t="inlineStr">
        <is>
          <t>EFECTIVO</t>
        </is>
      </c>
      <c r="J768" s="8" t="inlineStr">
        <is>
          <t>4309 RODRIGO RAMOS - T10</t>
        </is>
      </c>
    </row>
    <row r="769">
      <c r="A769" s="5" t="inlineStr">
        <is>
          <t>CCAJ-SC39/18/2023</t>
        </is>
      </c>
      <c r="B769" s="6" t="n">
        <v>44937.87401820602</v>
      </c>
      <c r="C769" s="5" t="inlineStr">
        <is>
          <t>1386 EINAR CHOQUETIJLLA - COBRADOR</t>
        </is>
      </c>
      <c r="D769" s="7" t="n"/>
      <c r="E769" s="8" t="n"/>
      <c r="F769" s="9" t="n">
        <v>5075.4</v>
      </c>
      <c r="I769" s="10" t="inlineStr">
        <is>
          <t>EFECTIVO</t>
        </is>
      </c>
      <c r="J769" s="8" t="inlineStr">
        <is>
          <t>1970 CARLOS CAMPOS ORTIZ</t>
        </is>
      </c>
    </row>
    <row r="770">
      <c r="A770" s="5" t="inlineStr">
        <is>
          <t>CCAJ-SC39/18/2023</t>
        </is>
      </c>
      <c r="B770" s="6" t="n">
        <v>44937.87401820602</v>
      </c>
      <c r="C770" s="5" t="inlineStr">
        <is>
          <t>1386 EINAR CHOQUETIJLLA - COBRADOR</t>
        </is>
      </c>
      <c r="D770" s="7" t="n"/>
      <c r="E770" s="8" t="n"/>
      <c r="F770" s="9" t="n">
        <v>21589</v>
      </c>
      <c r="I770" s="10" t="inlineStr">
        <is>
          <t>EFECTIVO</t>
        </is>
      </c>
      <c r="J770" s="8" t="inlineStr">
        <is>
          <t>2551 EDMUNDO CAYANI M.</t>
        </is>
      </c>
    </row>
    <row r="771">
      <c r="A771" s="5" t="inlineStr">
        <is>
          <t>CCAJ-SC39/18/2023</t>
        </is>
      </c>
      <c r="B771" s="6" t="n">
        <v>44937.87401820602</v>
      </c>
      <c r="C771" s="5" t="inlineStr">
        <is>
          <t>1386 EINAR CHOQUETIJLLA - COBRADOR</t>
        </is>
      </c>
      <c r="D771" s="7" t="n"/>
      <c r="E771" s="8" t="n"/>
      <c r="F771" s="9" t="n">
        <v>31710.8</v>
      </c>
      <c r="I771" s="10" t="inlineStr">
        <is>
          <t>EFECTIVO</t>
        </is>
      </c>
      <c r="J771" s="5" t="inlineStr">
        <is>
          <t>2552 ALVARO JAVIER LOAYZA CACERES</t>
        </is>
      </c>
    </row>
    <row r="772">
      <c r="A772" s="5" t="inlineStr">
        <is>
          <t>CCAJ-SC39/18/2023</t>
        </is>
      </c>
      <c r="B772" s="6" t="n">
        <v>44937.87401820602</v>
      </c>
      <c r="C772" s="5" t="inlineStr">
        <is>
          <t>1386 EINAR CHOQUETIJLLA - COBRADOR</t>
        </is>
      </c>
      <c r="D772" s="7" t="n"/>
      <c r="E772" s="8" t="n"/>
      <c r="F772" s="9" t="n">
        <v>8553.200000000001</v>
      </c>
      <c r="I772" s="10" t="inlineStr">
        <is>
          <t>EFECTIVO</t>
        </is>
      </c>
      <c r="J772" s="8" t="inlineStr">
        <is>
          <t>2932 EUGENIO LOPEZ CESPEDES</t>
        </is>
      </c>
    </row>
    <row r="773">
      <c r="A773" s="5" t="inlineStr">
        <is>
          <t>CCAJ-SC39/18/2023</t>
        </is>
      </c>
      <c r="B773" s="6" t="n">
        <v>44937.87401820602</v>
      </c>
      <c r="C773" s="5" t="inlineStr">
        <is>
          <t>1386 EINAR CHOQUETIJLLA - COBRADOR</t>
        </is>
      </c>
      <c r="D773" s="7" t="n"/>
      <c r="E773" s="8" t="n"/>
      <c r="F773" s="9" t="n">
        <v>8104.3</v>
      </c>
      <c r="I773" s="10" t="inlineStr">
        <is>
          <t>EFECTIVO</t>
        </is>
      </c>
      <c r="J773" s="5" t="inlineStr">
        <is>
          <t>2994 CRISTIAN DEIBY PARDO VILLEGAS</t>
        </is>
      </c>
    </row>
    <row r="774">
      <c r="A774" s="5" t="inlineStr">
        <is>
          <t>CCAJ-SC39/18/2023</t>
        </is>
      </c>
      <c r="B774" s="6" t="n">
        <v>44937.87401820602</v>
      </c>
      <c r="C774" s="5" t="inlineStr">
        <is>
          <t>1386 EINAR CHOQUETIJLLA - COBRADOR</t>
        </is>
      </c>
      <c r="D774" s="7" t="n"/>
      <c r="E774" s="8" t="n"/>
      <c r="F774" s="9" t="n">
        <v>85310.60000000001</v>
      </c>
      <c r="I774" s="10" t="inlineStr">
        <is>
          <t>EFECTIVO</t>
        </is>
      </c>
      <c r="J774" s="5" t="inlineStr">
        <is>
          <t>4307 PEDRO GALARZA TERCEROS</t>
        </is>
      </c>
    </row>
    <row r="775">
      <c r="A775" s="5" t="inlineStr">
        <is>
          <t>CCAJ-SC39/18/2023</t>
        </is>
      </c>
      <c r="B775" s="6" t="n">
        <v>44937.87401820602</v>
      </c>
      <c r="C775" s="5" t="inlineStr">
        <is>
          <t>1386 EINAR CHOQUETIJLLA - COBRADOR</t>
        </is>
      </c>
      <c r="D775" s="7" t="n"/>
      <c r="E775" s="8" t="n"/>
      <c r="F775" s="9" t="n">
        <v>1904</v>
      </c>
      <c r="I775" s="10" t="inlineStr">
        <is>
          <t>EFECTIVO</t>
        </is>
      </c>
      <c r="J775" s="8" t="inlineStr">
        <is>
          <t>4309 RODRIGO RAMOS - T02</t>
        </is>
      </c>
    </row>
    <row r="776">
      <c r="A776" s="5" t="inlineStr">
        <is>
          <t>CCAJ-SC39/18/2023</t>
        </is>
      </c>
      <c r="B776" s="6" t="n">
        <v>44937.87401820602</v>
      </c>
      <c r="C776" s="5" t="inlineStr">
        <is>
          <t>1386 EINAR CHOQUETIJLLA - COBRADOR</t>
        </is>
      </c>
      <c r="D776" s="7" t="n"/>
      <c r="E776" s="8" t="n"/>
      <c r="F776" s="9" t="n">
        <v>1058.9</v>
      </c>
      <c r="I776" s="10" t="inlineStr">
        <is>
          <t>EFECTIVO</t>
        </is>
      </c>
      <c r="J776" s="8" t="inlineStr">
        <is>
          <t>4309 RODRIGO RAMOS - T03</t>
        </is>
      </c>
    </row>
    <row r="777">
      <c r="A777" s="5" t="inlineStr">
        <is>
          <t>CCAJ-SC39/18/2023</t>
        </is>
      </c>
      <c r="B777" s="6" t="n">
        <v>44937.87401820602</v>
      </c>
      <c r="C777" s="5" t="inlineStr">
        <is>
          <t>1386 EINAR CHOQUETIJLLA - COBRADOR</t>
        </is>
      </c>
      <c r="D777" s="7" t="n"/>
      <c r="E777" s="8" t="n"/>
      <c r="F777" s="9" t="n">
        <v>6128</v>
      </c>
      <c r="I777" s="10" t="inlineStr">
        <is>
          <t>EFECTIVO</t>
        </is>
      </c>
      <c r="J777" s="8" t="inlineStr">
        <is>
          <t>4309 RODRIGO RAMOS - T05</t>
        </is>
      </c>
    </row>
    <row r="778">
      <c r="A778" s="5" t="inlineStr">
        <is>
          <t>CCAJ-SC39/18/2023</t>
        </is>
      </c>
      <c r="B778" s="6" t="n">
        <v>44937.87401820602</v>
      </c>
      <c r="C778" s="5" t="inlineStr">
        <is>
          <t>1386 EINAR CHOQUETIJLLA - COBRADOR</t>
        </is>
      </c>
      <c r="D778" s="7" t="n"/>
      <c r="E778" s="8" t="n"/>
      <c r="F778" s="9" t="n">
        <v>15193</v>
      </c>
      <c r="I778" s="10" t="inlineStr">
        <is>
          <t>EFECTIVO</t>
        </is>
      </c>
      <c r="J778" s="8" t="inlineStr">
        <is>
          <t>4309 RODRIGO RAMOS - T06</t>
        </is>
      </c>
    </row>
    <row r="779">
      <c r="A779" s="5" t="inlineStr">
        <is>
          <t>CCAJ-SC39/18/2023</t>
        </is>
      </c>
      <c r="B779" s="6" t="n">
        <v>44937.87401820602</v>
      </c>
      <c r="C779" s="5" t="inlineStr">
        <is>
          <t>1386 EINAR CHOQUETIJLLA - COBRADOR</t>
        </is>
      </c>
      <c r="D779" s="7" t="n"/>
      <c r="E779" s="8" t="n"/>
      <c r="F779" s="9" t="n">
        <v>22464.5</v>
      </c>
      <c r="I779" s="10" t="inlineStr">
        <is>
          <t>EFECTIVO</t>
        </is>
      </c>
      <c r="J779" s="8" t="inlineStr">
        <is>
          <t>4309 RODRIGO RAMOS - T07</t>
        </is>
      </c>
    </row>
    <row r="780">
      <c r="A780" s="5" t="inlineStr">
        <is>
          <t>CCAJ-SC39/18/2023</t>
        </is>
      </c>
      <c r="B780" s="6" t="n">
        <v>44937.87401820602</v>
      </c>
      <c r="C780" s="5" t="inlineStr">
        <is>
          <t>1386 EINAR CHOQUETIJLLA - COBRADOR</t>
        </is>
      </c>
      <c r="D780" s="7" t="n"/>
      <c r="E780" s="8" t="n"/>
      <c r="F780" s="9" t="n">
        <v>26509.9</v>
      </c>
      <c r="I780" s="10" t="inlineStr">
        <is>
          <t>EFECTIVO</t>
        </is>
      </c>
      <c r="J780" s="8" t="inlineStr">
        <is>
          <t>4309 RODRIGO RAMOS - T09</t>
        </is>
      </c>
    </row>
    <row r="781">
      <c r="A781" s="5" t="inlineStr">
        <is>
          <t>CCAJ-SC39/18/2023</t>
        </is>
      </c>
      <c r="B781" s="6" t="n">
        <v>44937.87401820602</v>
      </c>
      <c r="C781" s="5" t="inlineStr">
        <is>
          <t>1386 EINAR CHOQUETIJLLA - COBRADOR</t>
        </is>
      </c>
      <c r="D781" s="7" t="n"/>
      <c r="E781" s="8" t="n"/>
      <c r="F781" s="9" t="n">
        <v>13655.4</v>
      </c>
      <c r="I781" s="10" t="inlineStr">
        <is>
          <t>EFECTIVO</t>
        </is>
      </c>
      <c r="J781" s="8" t="inlineStr">
        <is>
          <t>4309 RODRIGO RAMOS - T11</t>
        </is>
      </c>
    </row>
    <row r="782">
      <c r="A782" s="5" t="inlineStr">
        <is>
          <t>CCAJ-SC39/18/2023</t>
        </is>
      </c>
      <c r="B782" s="6" t="n">
        <v>44937.87401820602</v>
      </c>
      <c r="C782" s="5" t="inlineStr">
        <is>
          <t>1386 EINAR CHOQUETIJLLA - COBRADOR</t>
        </is>
      </c>
      <c r="D782" s="7" t="n"/>
      <c r="E782" s="8" t="n"/>
      <c r="F782" s="9" t="n">
        <v>8753.5</v>
      </c>
      <c r="I782" s="10" t="inlineStr">
        <is>
          <t>EFECTIVO</t>
        </is>
      </c>
      <c r="J782" s="8" t="inlineStr">
        <is>
          <t>4309 RODRIGO RAMOS - T14</t>
        </is>
      </c>
    </row>
    <row r="783">
      <c r="A783" s="5" t="inlineStr">
        <is>
          <t>CCAJ-SC39/18/2023</t>
        </is>
      </c>
      <c r="B783" s="6" t="n">
        <v>44937.87401820602</v>
      </c>
      <c r="C783" s="5" t="inlineStr">
        <is>
          <t>1386 EINAR CHOQUETIJLLA - COBRADOR</t>
        </is>
      </c>
      <c r="D783" s="7" t="n"/>
      <c r="E783" s="8" t="n"/>
      <c r="F783" s="9" t="n">
        <v>9490.5</v>
      </c>
      <c r="I783" s="10" t="inlineStr">
        <is>
          <t>EFECTIVO</t>
        </is>
      </c>
      <c r="J783" s="8" t="inlineStr">
        <is>
          <t>4309 RODRIGO RAMOS - T15</t>
        </is>
      </c>
    </row>
    <row r="784">
      <c r="A784" s="5" t="inlineStr">
        <is>
          <t>CCAJ-SC39/18/2023</t>
        </is>
      </c>
      <c r="B784" s="6" t="n">
        <v>44937.87401820602</v>
      </c>
      <c r="C784" s="5" t="inlineStr">
        <is>
          <t>1386 EINAR CHOQUETIJLLA - COBRADOR</t>
        </is>
      </c>
      <c r="D784" s="7" t="n"/>
      <c r="E784" s="8" t="n"/>
      <c r="F784" s="9" t="n">
        <v>5755.5</v>
      </c>
      <c r="I784" s="10" t="inlineStr">
        <is>
          <t>EFECTIVO</t>
        </is>
      </c>
      <c r="J784" s="8" t="inlineStr">
        <is>
          <t>4309 RODRIGO RAMOS - T16</t>
        </is>
      </c>
    </row>
    <row r="785">
      <c r="A785" s="5" t="inlineStr">
        <is>
          <t>CCAJ-SC39/18/2023</t>
        </is>
      </c>
      <c r="B785" s="6" t="n">
        <v>44937.87401820602</v>
      </c>
      <c r="C785" s="5" t="inlineStr">
        <is>
          <t>1386 EINAR CHOQUETIJLLA - COBRADOR</t>
        </is>
      </c>
      <c r="D785" s="7" t="n"/>
      <c r="E785" s="8" t="n"/>
      <c r="F785" s="9" t="n">
        <v>9678</v>
      </c>
      <c r="I785" s="10" t="inlineStr">
        <is>
          <t>EFECTIVO</t>
        </is>
      </c>
      <c r="J785" s="8" t="inlineStr">
        <is>
          <t>4309 RODRIGO RAMOS - T18</t>
        </is>
      </c>
    </row>
    <row r="786">
      <c r="A786" s="5" t="inlineStr">
        <is>
          <t>CCAJ-SC39/18/2023</t>
        </is>
      </c>
      <c r="B786" s="6" t="n">
        <v>44937.87401820602</v>
      </c>
      <c r="C786" s="5" t="inlineStr">
        <is>
          <t>1386 EINAR CHOQUETIJLLA - COBRADOR</t>
        </is>
      </c>
      <c r="D786" s="7" t="n"/>
      <c r="E786" s="8" t="n"/>
      <c r="F786" s="9" t="n">
        <v>4702.8</v>
      </c>
      <c r="I786" s="10" t="inlineStr">
        <is>
          <t>EFECTIVO</t>
        </is>
      </c>
      <c r="J786" s="8" t="inlineStr">
        <is>
          <t>4309 RODRIGO RAMOS - T20</t>
        </is>
      </c>
    </row>
    <row r="787">
      <c r="A787" s="11" t="inlineStr">
        <is>
          <t>SAP</t>
        </is>
      </c>
      <c r="B787" s="3" t="n"/>
      <c r="C787" s="3" t="n"/>
      <c r="D787" s="19">
        <f>316798.56+23803.2</f>
        <v/>
      </c>
      <c r="E787" s="8" t="n"/>
      <c r="F787" s="37">
        <f>SUM(F734:G786)</f>
        <v/>
      </c>
      <c r="H787" s="9" t="n"/>
      <c r="I787" s="10" t="n"/>
      <c r="J787" s="8" t="n"/>
    </row>
    <row r="788">
      <c r="A788" s="13" t="inlineStr">
        <is>
          <t>FECHA</t>
        </is>
      </c>
      <c r="B788" s="13" t="inlineStr">
        <is>
          <t>CIERRE DE CAJA</t>
        </is>
      </c>
      <c r="C788" s="13" t="inlineStr">
        <is>
          <t>IMPORTE</t>
        </is>
      </c>
      <c r="D788" s="7" t="n"/>
      <c r="E788" s="8" t="n"/>
      <c r="H788" s="9" t="n"/>
      <c r="I788" s="10" t="n"/>
      <c r="J788" s="8" t="n"/>
    </row>
    <row r="789" ht="15.75" customHeight="1">
      <c r="D789" s="14" t="n">
        <v>112584164</v>
      </c>
    </row>
    <row r="790" ht="15.75" customHeight="1">
      <c r="D790" s="14" t="n">
        <v>112584224</v>
      </c>
    </row>
    <row r="792">
      <c r="A792" s="1" t="inlineStr">
        <is>
          <t>Cierre Caja</t>
        </is>
      </c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3" t="inlineStr">
        <is>
          <t>Del 12/01/2022</t>
        </is>
      </c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98" t="inlineStr">
        <is>
          <t>Cierre Caja</t>
        </is>
      </c>
      <c r="B794" s="98" t="inlineStr">
        <is>
          <t>Fecha</t>
        </is>
      </c>
      <c r="C794" s="98" t="inlineStr">
        <is>
          <t>Cajero</t>
        </is>
      </c>
      <c r="D794" s="98" t="inlineStr">
        <is>
          <t>Nro Voucher</t>
        </is>
      </c>
      <c r="E794" s="98" t="inlineStr">
        <is>
          <t>Nro Cuenta</t>
        </is>
      </c>
      <c r="F794" s="98" t="inlineStr">
        <is>
          <t>Tipo Ingreso</t>
        </is>
      </c>
      <c r="G794" s="99" t="n"/>
      <c r="H794" s="100" t="n"/>
      <c r="I794" s="98" t="inlineStr">
        <is>
          <t>TIPO DE INGRESO</t>
        </is>
      </c>
      <c r="J794" s="98" t="inlineStr">
        <is>
          <t>Cobrador</t>
        </is>
      </c>
    </row>
    <row r="795">
      <c r="A795" s="101" t="n"/>
      <c r="B795" s="101" t="n"/>
      <c r="C795" s="101" t="n"/>
      <c r="D795" s="101" t="n"/>
      <c r="E795" s="101" t="n"/>
      <c r="F795" s="4" t="inlineStr">
        <is>
          <t>EFECTIVO</t>
        </is>
      </c>
      <c r="G795" s="4" t="inlineStr">
        <is>
          <t>CHEQUE</t>
        </is>
      </c>
      <c r="H795" s="4" t="inlineStr">
        <is>
          <t>TRANSFERENCIA</t>
        </is>
      </c>
      <c r="I795" s="101" t="n"/>
      <c r="J795" s="101" t="n"/>
    </row>
    <row r="796">
      <c r="A796" s="5" t="inlineStr">
        <is>
          <t>CCAJ-SC39/19/2023</t>
        </is>
      </c>
      <c r="B796" s="6" t="n">
        <v>44938.42076585648</v>
      </c>
      <c r="C796" s="5" t="inlineStr">
        <is>
          <t>1386 EINAR CHOQUETIJLLA - COBRADOR</t>
        </is>
      </c>
      <c r="D796" s="7" t="n">
        <v>356798</v>
      </c>
      <c r="E796" s="5" t="inlineStr">
        <is>
          <t>BANCO DE CREDITO-7015054675359</t>
        </is>
      </c>
      <c r="H796" s="9" t="n">
        <v>194</v>
      </c>
      <c r="I796" s="5" t="inlineStr">
        <is>
          <t>DEPÓSITO BANCARIO</t>
        </is>
      </c>
      <c r="J796" s="5" t="inlineStr">
        <is>
          <t>1271 SANDRA SALAZAR ESCOBAR</t>
        </is>
      </c>
    </row>
    <row r="797">
      <c r="A797" s="5" t="inlineStr">
        <is>
          <t>CCAJ-SC39/19/2023</t>
        </is>
      </c>
      <c r="B797" s="6" t="n">
        <v>44938.42076585648</v>
      </c>
      <c r="C797" s="5" t="inlineStr">
        <is>
          <t>1386 EINAR CHOQUETIJLLA - COBRADOR</t>
        </is>
      </c>
      <c r="D797" s="15" t="n">
        <v>45163195329</v>
      </c>
      <c r="E797" s="5" t="inlineStr">
        <is>
          <t>BANCO INDUSTRIAL-100070049</t>
        </is>
      </c>
      <c r="H797" s="9" t="n">
        <v>1273.91</v>
      </c>
      <c r="I797" s="5" t="inlineStr">
        <is>
          <t>DEPÓSITO BANCARIO</t>
        </is>
      </c>
      <c r="J797" s="5" t="inlineStr">
        <is>
          <t>1271 SANDRA SALAZAR ESCOBAR</t>
        </is>
      </c>
    </row>
    <row r="798">
      <c r="A798" s="5" t="inlineStr">
        <is>
          <t>CCAJ-SC39/19/2023</t>
        </is>
      </c>
      <c r="B798" s="6" t="n">
        <v>44938.42076585648</v>
      </c>
      <c r="C798" s="5" t="inlineStr">
        <is>
          <t>1386 EINAR CHOQUETIJLLA - COBRADOR</t>
        </is>
      </c>
      <c r="D798" s="7" t="n">
        <v>508684</v>
      </c>
      <c r="E798" s="5" t="inlineStr">
        <is>
          <t>BANCO DE CREDITO-7015054675359</t>
        </is>
      </c>
      <c r="H798" s="9" t="n">
        <v>724.62</v>
      </c>
      <c r="I798" s="5" t="inlineStr">
        <is>
          <t>DEPÓSITO BANCARIO</t>
        </is>
      </c>
      <c r="J798" s="5" t="inlineStr">
        <is>
          <t>1271 SANDRA SALAZAR ESCOBAR</t>
        </is>
      </c>
    </row>
    <row r="799">
      <c r="A799" s="5" t="inlineStr">
        <is>
          <t>CCAJ-SC39/19/2023</t>
        </is>
      </c>
      <c r="B799" s="6" t="n">
        <v>44938.42076585648</v>
      </c>
      <c r="C799" s="5" t="inlineStr">
        <is>
          <t>1386 EINAR CHOQUETIJLLA - COBRADOR</t>
        </is>
      </c>
      <c r="D799" s="15" t="n">
        <v>45173166718</v>
      </c>
      <c r="E799" s="5" t="inlineStr">
        <is>
          <t>BANCO INDUSTRIAL-100070049</t>
        </is>
      </c>
      <c r="H799" s="9" t="n">
        <v>133.72</v>
      </c>
      <c r="I799" s="5" t="inlineStr">
        <is>
          <t>DEPÓSITO BANCARIO</t>
        </is>
      </c>
      <c r="J799" s="5" t="inlineStr">
        <is>
          <t>1271 SANDRA SALAZAR ESCOBAR</t>
        </is>
      </c>
    </row>
    <row r="800">
      <c r="A800" s="5" t="inlineStr">
        <is>
          <t>CCAJ-SC39/19/2023</t>
        </is>
      </c>
      <c r="B800" s="6" t="n">
        <v>44938.42076585648</v>
      </c>
      <c r="C800" s="5" t="inlineStr">
        <is>
          <t>1386 EINAR CHOQUETIJLLA - COBRADOR</t>
        </is>
      </c>
      <c r="D800" s="7" t="n"/>
      <c r="E800" s="8" t="n"/>
      <c r="F800" s="9" t="n">
        <v>10957.2</v>
      </c>
      <c r="I800" s="10" t="inlineStr">
        <is>
          <t>EFECTIVO</t>
        </is>
      </c>
      <c r="J800" s="5" t="inlineStr">
        <is>
          <t>2917 MILAN HUANCOLLO JUCUMARI</t>
        </is>
      </c>
    </row>
    <row r="801">
      <c r="A801" s="5" t="inlineStr">
        <is>
          <t>CCAJ-SC39/19/2023</t>
        </is>
      </c>
      <c r="B801" s="6" t="n">
        <v>44938.42076585648</v>
      </c>
      <c r="C801" s="5" t="inlineStr">
        <is>
          <t>1386 EINAR CHOQUETIJLLA - COBRADOR</t>
        </is>
      </c>
      <c r="D801" s="7" t="n"/>
      <c r="E801" s="8" t="n"/>
      <c r="F801" s="9" t="n">
        <v>41247.2</v>
      </c>
      <c r="I801" s="10" t="inlineStr">
        <is>
          <t>EFECTIVO</t>
        </is>
      </c>
      <c r="J801" s="8" t="inlineStr">
        <is>
          <t>3211 PEDRO CAYALO COCA</t>
        </is>
      </c>
    </row>
    <row r="802">
      <c r="A802" s="5" t="inlineStr">
        <is>
          <t>CCAJ-SC39/19/2023</t>
        </is>
      </c>
      <c r="B802" s="6" t="n">
        <v>44938.42076585648</v>
      </c>
      <c r="C802" s="5" t="inlineStr">
        <is>
          <t>1386 EINAR CHOQUETIJLLA - COBRADOR</t>
        </is>
      </c>
      <c r="D802" s="7" t="n"/>
      <c r="E802" s="8" t="n"/>
      <c r="F802" s="9" t="n">
        <v>9754.200000000001</v>
      </c>
      <c r="I802" s="10" t="inlineStr">
        <is>
          <t>EFECTIVO</t>
        </is>
      </c>
      <c r="J802" s="8" t="inlineStr">
        <is>
          <t>4309 RODRIGO RAMOS - T04</t>
        </is>
      </c>
    </row>
    <row r="803">
      <c r="A803" s="11" t="inlineStr">
        <is>
          <t>SAP</t>
        </is>
      </c>
      <c r="B803" s="3" t="n"/>
      <c r="C803" s="3" t="n"/>
      <c r="D803" s="19">
        <f>59174.6+2784</f>
        <v/>
      </c>
      <c r="E803" s="8" t="n"/>
      <c r="F803" s="49">
        <f>SUM(F796:G802)</f>
        <v/>
      </c>
      <c r="I803" s="10" t="n"/>
      <c r="J803" s="8" t="n"/>
    </row>
    <row r="804">
      <c r="A804" s="13" t="inlineStr">
        <is>
          <t>FECHA</t>
        </is>
      </c>
      <c r="B804" s="13" t="inlineStr">
        <is>
          <t>CIERRE DE CAJA</t>
        </is>
      </c>
      <c r="C804" s="13" t="inlineStr">
        <is>
          <t>IMPORTE</t>
        </is>
      </c>
      <c r="E804" s="8" t="n"/>
      <c r="F804" s="9" t="n"/>
      <c r="I804" s="10" t="n"/>
      <c r="J804" s="8" t="n"/>
    </row>
    <row r="805" ht="15.75" customHeight="1">
      <c r="A805" s="5" t="n"/>
      <c r="B805" s="6" t="n"/>
      <c r="C805" s="5" t="n"/>
      <c r="D805" s="14" t="n">
        <v>112584165</v>
      </c>
      <c r="E805" s="8" t="n"/>
      <c r="F805" s="9" t="n"/>
      <c r="I805" s="10" t="n"/>
      <c r="J805" s="8" t="n"/>
    </row>
    <row r="806" ht="15.75" customHeight="1">
      <c r="A806" s="5" t="n"/>
      <c r="B806" s="6" t="n"/>
      <c r="C806" s="5" t="n"/>
      <c r="D806" s="14" t="n">
        <v>112584225</v>
      </c>
      <c r="E806" s="8" t="n"/>
      <c r="F806" s="9" t="n"/>
      <c r="I806" s="10" t="n"/>
      <c r="J806" s="8" t="n"/>
    </row>
    <row r="807">
      <c r="A807" s="5" t="n"/>
      <c r="B807" s="6" t="n"/>
      <c r="C807" s="5" t="n"/>
      <c r="D807" s="7" t="n"/>
      <c r="E807" s="8" t="n"/>
      <c r="F807" s="9" t="n"/>
      <c r="I807" s="10" t="n"/>
      <c r="J807" s="8" t="n"/>
    </row>
    <row r="808">
      <c r="A808" s="5" t="inlineStr">
        <is>
          <t>CCAJ-SC39/20/2023</t>
        </is>
      </c>
      <c r="B808" s="6" t="n">
        <v>44938.86302244213</v>
      </c>
      <c r="C808" s="5" t="inlineStr">
        <is>
          <t>1386 EINAR CHOQUETIJLLA - COBRADOR</t>
        </is>
      </c>
      <c r="D808" s="7" t="n"/>
      <c r="E808" s="8" t="n"/>
      <c r="G808" s="9" t="n">
        <v>2255.4</v>
      </c>
      <c r="I808" s="10" t="inlineStr">
        <is>
          <t>CHEQUE</t>
        </is>
      </c>
      <c r="J808" s="8" t="inlineStr">
        <is>
          <t>4309 RODRIGO RAMOS - T02</t>
        </is>
      </c>
    </row>
    <row r="809">
      <c r="A809" s="5" t="inlineStr">
        <is>
          <t>CCAJ-SC39/20/202</t>
        </is>
      </c>
      <c r="B809" s="6" t="n">
        <v>44938.86302244213</v>
      </c>
      <c r="C809" s="5" t="inlineStr">
        <is>
          <t xml:space="preserve">1386 EINAR CHOQUETIJLLA - </t>
        </is>
      </c>
      <c r="D809" s="15" t="n">
        <v>45173167170</v>
      </c>
      <c r="E809" s="5" t="inlineStr">
        <is>
          <t>BANCO INDUSTRIAL-100070049</t>
        </is>
      </c>
      <c r="H809" s="9" t="n">
        <v>781.4400000000001</v>
      </c>
      <c r="I809" s="5" t="inlineStr">
        <is>
          <t>DEPÓSITO BANCARIO</t>
        </is>
      </c>
      <c r="J809" s="5" t="inlineStr">
        <is>
          <t>1271 SANDRA SALAZAR ESCOBAR</t>
        </is>
      </c>
    </row>
    <row r="810">
      <c r="A810" s="5" t="inlineStr">
        <is>
          <t>CCAJ-SC39/20/2023</t>
        </is>
      </c>
      <c r="B810" s="6" t="n">
        <v>44938.86302244213</v>
      </c>
      <c r="C810" s="5" t="inlineStr">
        <is>
          <t>1386 EINAR CHOQUETIJLLA - COBRADOR</t>
        </is>
      </c>
      <c r="D810" s="15" t="n">
        <v>45133106612</v>
      </c>
      <c r="E810" s="5" t="inlineStr">
        <is>
          <t>BANCO INDUSTRIAL-100070049</t>
        </is>
      </c>
      <c r="H810" s="9" t="n">
        <v>835.5</v>
      </c>
      <c r="I810" s="5" t="inlineStr">
        <is>
          <t>DEPÓSITO BANCARIO</t>
        </is>
      </c>
      <c r="J810" s="5" t="inlineStr">
        <is>
          <t>1271 SANDRA SALAZAR ESCOBAR</t>
        </is>
      </c>
    </row>
    <row r="811">
      <c r="A811" s="5" t="inlineStr">
        <is>
          <t>CCAJ-SC39/20/2023</t>
        </is>
      </c>
      <c r="B811" s="6" t="n">
        <v>44938.86302244213</v>
      </c>
      <c r="C811" s="5" t="inlineStr">
        <is>
          <t>1386 EINAR CHOQUETIJLLA - COBRADOR</t>
        </is>
      </c>
      <c r="D811" s="7" t="n">
        <v>3085236120</v>
      </c>
      <c r="E811" s="8" t="inlineStr">
        <is>
          <t>BANCO UNION-120271437</t>
        </is>
      </c>
      <c r="H811" s="9" t="n">
        <v>39348</v>
      </c>
      <c r="I811" s="5" t="inlineStr">
        <is>
          <t>DEPÓSITO BANCARIO</t>
        </is>
      </c>
      <c r="J811" s="5" t="inlineStr">
        <is>
          <t>3046 CLAUDIA ELEN CASTRO DELGADILLO</t>
        </is>
      </c>
    </row>
    <row r="812">
      <c r="A812" s="5" t="inlineStr">
        <is>
          <t>CCAJ-SC39/20/2023</t>
        </is>
      </c>
      <c r="B812" s="6" t="n">
        <v>44938.86302244213</v>
      </c>
      <c r="C812" s="5" t="inlineStr">
        <is>
          <t>1386 EINAR CHOQUETIJLLA - COBRADOR</t>
        </is>
      </c>
      <c r="D812" s="15" t="n">
        <v>45133106678</v>
      </c>
      <c r="E812" s="5" t="inlineStr">
        <is>
          <t>BANCO INDUSTRIAL-100070049</t>
        </is>
      </c>
      <c r="H812" s="9" t="n">
        <v>1239.46</v>
      </c>
      <c r="I812" s="5" t="inlineStr">
        <is>
          <t>DEPÓSITO BANCARIO</t>
        </is>
      </c>
      <c r="J812" s="5" t="inlineStr">
        <is>
          <t>1271 SANDRA SALAZAR ESCOBAR</t>
        </is>
      </c>
    </row>
    <row r="813">
      <c r="A813" s="5" t="inlineStr">
        <is>
          <t>CCAJ-SC39/20/2023</t>
        </is>
      </c>
      <c r="B813" s="6" t="n">
        <v>44938.86302244213</v>
      </c>
      <c r="C813" s="5" t="inlineStr">
        <is>
          <t>1386 EINAR CHOQUETIJLLA - COBRADOR</t>
        </is>
      </c>
      <c r="D813" s="15" t="n">
        <v>45163194909</v>
      </c>
      <c r="E813" s="5" t="inlineStr">
        <is>
          <t>BANCO INDUSTRIAL-100070049</t>
        </is>
      </c>
      <c r="H813" s="9" t="n">
        <v>1057.88</v>
      </c>
      <c r="I813" s="5" t="inlineStr">
        <is>
          <t>DEPÓSITO BANCARIO</t>
        </is>
      </c>
      <c r="J813" s="5" t="inlineStr">
        <is>
          <t>1271 SANDRA SALAZAR ESCOBAR</t>
        </is>
      </c>
    </row>
    <row r="814">
      <c r="A814" s="5" t="inlineStr">
        <is>
          <t>CCAJ-SC39/20/2023</t>
        </is>
      </c>
      <c r="B814" s="6" t="n">
        <v>44938.86302244213</v>
      </c>
      <c r="C814" s="5" t="inlineStr">
        <is>
          <t>1386 EINAR CHOQUETIJLLA - COBRADOR</t>
        </is>
      </c>
      <c r="D814" s="7" t="n">
        <v>630708</v>
      </c>
      <c r="E814" s="5" t="inlineStr">
        <is>
          <t>MERCANTIL SANTA CRUZ-4010678183</t>
        </is>
      </c>
      <c r="H814" s="9" t="n">
        <v>3423</v>
      </c>
      <c r="I814" s="5" t="inlineStr">
        <is>
          <t>DEPÓSITO BANCARIO</t>
        </is>
      </c>
      <c r="J814" s="5" t="inlineStr">
        <is>
          <t>1271 SANDRA SALAZAR ESCOBAR</t>
        </is>
      </c>
    </row>
    <row r="815">
      <c r="A815" s="5" t="inlineStr">
        <is>
          <t>CCAJ-SC39/20/2023</t>
        </is>
      </c>
      <c r="B815" s="6" t="n">
        <v>44938.86302244213</v>
      </c>
      <c r="C815" s="5" t="inlineStr">
        <is>
          <t>1386 EINAR CHOQUETIJLLA - COBRADOR</t>
        </is>
      </c>
      <c r="D815" s="15" t="n">
        <v>45113254797</v>
      </c>
      <c r="E815" s="5" t="inlineStr">
        <is>
          <t>BANCO INDUSTRIAL-100070049</t>
        </is>
      </c>
      <c r="H815" s="9" t="n">
        <v>8964.48</v>
      </c>
      <c r="I815" s="5" t="inlineStr">
        <is>
          <t>DEPÓSITO BANCARIO</t>
        </is>
      </c>
      <c r="J815" s="5" t="inlineStr">
        <is>
          <t>4307 PEDRO GALARZA TERCEROS</t>
        </is>
      </c>
    </row>
    <row r="816">
      <c r="A816" s="5" t="inlineStr">
        <is>
          <t>CCAJ-SC39/20/2023</t>
        </is>
      </c>
      <c r="B816" s="6" t="n">
        <v>44938.86302244213</v>
      </c>
      <c r="C816" s="5" t="inlineStr">
        <is>
          <t>1386 EINAR CHOQUETIJLLA - COBRADOR</t>
        </is>
      </c>
      <c r="D816" s="15" t="n">
        <v>45143474161</v>
      </c>
      <c r="E816" s="5" t="inlineStr">
        <is>
          <t>BANCO INDUSTRIAL-100070049</t>
        </is>
      </c>
      <c r="H816" s="9" t="n">
        <v>262.64</v>
      </c>
      <c r="I816" s="5" t="inlineStr">
        <is>
          <t>DEPÓSITO BANCARIO</t>
        </is>
      </c>
      <c r="J816" s="5" t="inlineStr">
        <is>
          <t>4307 PEDRO GALARZA TERCEROS</t>
        </is>
      </c>
    </row>
    <row r="817">
      <c r="A817" s="5" t="inlineStr">
        <is>
          <t>CCAJ-SC39/20/2023</t>
        </is>
      </c>
      <c r="B817" s="6" t="n">
        <v>44938.86302244213</v>
      </c>
      <c r="C817" s="5" t="inlineStr">
        <is>
          <t>1386 EINAR CHOQUETIJLLA - COBRADOR</t>
        </is>
      </c>
      <c r="D817" s="15" t="n">
        <v>45153101048</v>
      </c>
      <c r="E817" s="5" t="inlineStr">
        <is>
          <t>BANCO INDUSTRIAL-100070049</t>
        </is>
      </c>
      <c r="H817" s="9" t="n">
        <v>1012</v>
      </c>
      <c r="I817" s="5" t="inlineStr">
        <is>
          <t>DEPÓSITO BANCARIO</t>
        </is>
      </c>
      <c r="J817" s="5" t="inlineStr">
        <is>
          <t>4307 PEDRO GALARZA TERCEROS</t>
        </is>
      </c>
    </row>
    <row r="818">
      <c r="A818" s="5" t="inlineStr">
        <is>
          <t>CCAJ-SC39/20/2023</t>
        </is>
      </c>
      <c r="B818" s="6" t="n">
        <v>44938.86302244213</v>
      </c>
      <c r="C818" s="5" t="inlineStr">
        <is>
          <t>1386 EINAR CHOQUETIJLLA - COBRADOR</t>
        </is>
      </c>
      <c r="D818" s="15" t="n">
        <v>45173167728</v>
      </c>
      <c r="E818" s="5" t="inlineStr">
        <is>
          <t>BANCO INDUSTRIAL-100070049</t>
        </is>
      </c>
      <c r="H818" s="9" t="n">
        <v>22.5</v>
      </c>
      <c r="I818" s="5" t="inlineStr">
        <is>
          <t>DEPÓSITO BANCARIO</t>
        </is>
      </c>
      <c r="J818" s="5" t="inlineStr">
        <is>
          <t>4307 PEDRO GALARZA TERCEROS</t>
        </is>
      </c>
    </row>
    <row r="819">
      <c r="A819" s="5" t="inlineStr">
        <is>
          <t>CCAJ-SC39/20/2023</t>
        </is>
      </c>
      <c r="B819" s="6" t="n">
        <v>44938.86302244213</v>
      </c>
      <c r="C819" s="5" t="inlineStr">
        <is>
          <t>1386 EINAR CHOQUETIJLLA - COBRADOR</t>
        </is>
      </c>
      <c r="D819" s="15" t="n">
        <v>45173167450</v>
      </c>
      <c r="E819" s="5" t="inlineStr">
        <is>
          <t>BANCO INDUSTRIAL-100070049</t>
        </is>
      </c>
      <c r="H819" s="9" t="n">
        <v>4546.32</v>
      </c>
      <c r="I819" s="5" t="inlineStr">
        <is>
          <t>DEPÓSITO BANCARIO</t>
        </is>
      </c>
      <c r="J819" s="5" t="inlineStr">
        <is>
          <t>4307 PEDRO GALARZA TERCEROS</t>
        </is>
      </c>
    </row>
    <row r="820">
      <c r="A820" s="5" t="inlineStr">
        <is>
          <t>CCAJ-SC39/20/2023</t>
        </is>
      </c>
      <c r="B820" s="6" t="n">
        <v>44938.86302244213</v>
      </c>
      <c r="C820" s="5" t="inlineStr">
        <is>
          <t>1386 EINAR CHOQUETIJLLA - COBRADOR</t>
        </is>
      </c>
      <c r="D820" s="15" t="n">
        <v>45123236764</v>
      </c>
      <c r="E820" s="5" t="inlineStr">
        <is>
          <t>BANCO INDUSTRIAL-100070049</t>
        </is>
      </c>
      <c r="H820" s="9" t="n">
        <v>37449.86</v>
      </c>
      <c r="I820" s="5" t="inlineStr">
        <is>
          <t>DEPÓSITO BANCARIO</t>
        </is>
      </c>
      <c r="J820" s="5" t="inlineStr">
        <is>
          <t>4307 PEDRO GALARZA TERCEROS</t>
        </is>
      </c>
    </row>
    <row r="821">
      <c r="A821" s="5" t="inlineStr">
        <is>
          <t>CCAJ-SC39/20/2023</t>
        </is>
      </c>
      <c r="B821" s="6" t="n">
        <v>44938.86302244213</v>
      </c>
      <c r="C821" s="5" t="inlineStr">
        <is>
          <t>1386 EINAR CHOQUETIJLLA - COBRADOR</t>
        </is>
      </c>
      <c r="D821" s="7" t="n">
        <v>223410</v>
      </c>
      <c r="E821" s="5" t="inlineStr">
        <is>
          <t>BANCO DE CREDITO-7015054675359</t>
        </is>
      </c>
      <c r="H821" s="9" t="n">
        <v>1021.65</v>
      </c>
      <c r="I821" s="5" t="inlineStr">
        <is>
          <t>DEPÓSITO BANCARIO</t>
        </is>
      </c>
      <c r="J821" s="8" t="inlineStr">
        <is>
          <t>1972 FLAVIA GALEAN MALLON</t>
        </is>
      </c>
    </row>
    <row r="822">
      <c r="A822" s="5" t="inlineStr">
        <is>
          <t>CCAJ-SC39/20/2023</t>
        </is>
      </c>
      <c r="B822" s="6" t="n">
        <v>44938.86302244213</v>
      </c>
      <c r="C822" s="5" t="inlineStr">
        <is>
          <t>1386 EINAR CHOQUETIJLLA - COBRADOR</t>
        </is>
      </c>
      <c r="D822" s="15" t="n">
        <v>45153102497</v>
      </c>
      <c r="E822" s="5" t="inlineStr">
        <is>
          <t>BANCO INDUSTRIAL-100070049</t>
        </is>
      </c>
      <c r="H822" s="9" t="n">
        <v>5000</v>
      </c>
      <c r="I822" s="5" t="inlineStr">
        <is>
          <t>DEPÓSITO BANCARIO</t>
        </is>
      </c>
      <c r="J822" s="5" t="inlineStr">
        <is>
          <t>4863 MOISES MENACHO MONTAÑO</t>
        </is>
      </c>
    </row>
    <row r="823">
      <c r="A823" s="5" t="inlineStr">
        <is>
          <t>CCAJ-SC39/20/2023</t>
        </is>
      </c>
      <c r="B823" s="6" t="n">
        <v>44938.86302244213</v>
      </c>
      <c r="C823" s="5" t="inlineStr">
        <is>
          <t>1386 EINAR CHOQUETIJLLA - COBRADOR</t>
        </is>
      </c>
      <c r="D823" s="15" t="n">
        <v>45133107018</v>
      </c>
      <c r="E823" s="5" t="inlineStr">
        <is>
          <t>BANCO INDUSTRIAL-100070049</t>
        </is>
      </c>
      <c r="H823" s="9" t="n">
        <v>108.95</v>
      </c>
      <c r="I823" s="5" t="inlineStr">
        <is>
          <t>DEPÓSITO BANCARIO</t>
        </is>
      </c>
      <c r="J823" s="8" t="inlineStr">
        <is>
          <t>1973 BASILIA CRUZ AJARACHI</t>
        </is>
      </c>
    </row>
    <row r="824">
      <c r="A824" s="5" t="inlineStr">
        <is>
          <t>CCAJ-SC39/20/2023</t>
        </is>
      </c>
      <c r="B824" s="6" t="n">
        <v>44938.86302244213</v>
      </c>
      <c r="C824" s="5" t="inlineStr">
        <is>
          <t>1386 EINAR CHOQUETIJLLA - COBRADOR</t>
        </is>
      </c>
      <c r="D824" s="15" t="n">
        <v>45133107018</v>
      </c>
      <c r="E824" s="5" t="inlineStr">
        <is>
          <t>BANCO INDUSTRIAL-100070049</t>
        </is>
      </c>
      <c r="H824" s="9" t="n">
        <v>632.88</v>
      </c>
      <c r="I824" s="5" t="inlineStr">
        <is>
          <t>DEPÓSITO BANCARIO</t>
        </is>
      </c>
      <c r="J824" s="8" t="inlineStr">
        <is>
          <t>1973 BASILIA CRUZ AJARACHI</t>
        </is>
      </c>
    </row>
    <row r="825">
      <c r="A825" s="5" t="inlineStr">
        <is>
          <t>CCAJ-SC39/20/2023</t>
        </is>
      </c>
      <c r="B825" s="6" t="n">
        <v>44938.86302244213</v>
      </c>
      <c r="C825" s="5" t="inlineStr">
        <is>
          <t>1386 EINAR CHOQUETIJLLA - COBRADOR</t>
        </is>
      </c>
      <c r="D825" s="7" t="n">
        <v>248152</v>
      </c>
      <c r="E825" s="5" t="inlineStr">
        <is>
          <t>BANCO DE CREDITO-7015054675359</t>
        </is>
      </c>
      <c r="H825" s="9" t="n">
        <v>4200</v>
      </c>
      <c r="I825" s="5" t="inlineStr">
        <is>
          <t>DEPÓSITO BANCARIO</t>
        </is>
      </c>
      <c r="J825" s="8" t="inlineStr">
        <is>
          <t>1972 FLAVIA GALEAN MALLON</t>
        </is>
      </c>
    </row>
    <row r="826">
      <c r="A826" s="5" t="inlineStr">
        <is>
          <t>CCAJ-SC39/20/2023</t>
        </is>
      </c>
      <c r="B826" s="6" t="n">
        <v>44938.86302244213</v>
      </c>
      <c r="C826" s="5" t="inlineStr">
        <is>
          <t>1386 EINAR CHOQUETIJLLA - COBRADOR</t>
        </is>
      </c>
      <c r="D826" s="15" t="n">
        <v>45133107018</v>
      </c>
      <c r="E826" s="5" t="inlineStr">
        <is>
          <t>BANCO INDUSTRIAL-100070049</t>
        </is>
      </c>
      <c r="H826" s="9" t="n">
        <v>1099.93</v>
      </c>
      <c r="I826" s="5" t="inlineStr">
        <is>
          <t>DEPÓSITO BANCARIO</t>
        </is>
      </c>
      <c r="J826" s="8" t="inlineStr">
        <is>
          <t>1973 BASILIA CRUZ AJARACHI</t>
        </is>
      </c>
    </row>
    <row r="827">
      <c r="A827" s="5" t="inlineStr">
        <is>
          <t>CCAJ-SC39/20/2023</t>
        </is>
      </c>
      <c r="B827" s="6" t="n">
        <v>44938.86302244213</v>
      </c>
      <c r="C827" s="5" t="inlineStr">
        <is>
          <t>1386 EINAR CHOQUETIJLLA - COBRADOR</t>
        </is>
      </c>
      <c r="D827" s="15" t="n">
        <v>45143474153</v>
      </c>
      <c r="E827" s="5" t="inlineStr">
        <is>
          <t>BANCO INDUSTRIAL-100070049</t>
        </is>
      </c>
      <c r="H827" s="9" t="n">
        <v>1649</v>
      </c>
      <c r="I827" s="5" t="inlineStr">
        <is>
          <t>DEPÓSITO BANCARIO</t>
        </is>
      </c>
      <c r="J827" s="8" t="inlineStr">
        <is>
          <t>1973 BASILIA CRUZ AJARACHI</t>
        </is>
      </c>
    </row>
    <row r="828">
      <c r="A828" s="5" t="inlineStr">
        <is>
          <t>CCAJ-SC39/20/2023</t>
        </is>
      </c>
      <c r="B828" s="6" t="n">
        <v>44938.86302244213</v>
      </c>
      <c r="C828" s="5" t="inlineStr">
        <is>
          <t>1386 EINAR CHOQUETIJLLA - COBRADOR</t>
        </is>
      </c>
      <c r="D828" s="15" t="n">
        <v>45173167340</v>
      </c>
      <c r="E828" s="5" t="inlineStr">
        <is>
          <t>BANCO INDUSTRIAL-100070049</t>
        </is>
      </c>
      <c r="H828" s="9" t="n">
        <v>2943.52</v>
      </c>
      <c r="I828" s="5" t="inlineStr">
        <is>
          <t>DEPÓSITO BANCARIO</t>
        </is>
      </c>
      <c r="J828" s="8" t="inlineStr">
        <is>
          <t>1973 BASILIA CRUZ AJARACHI</t>
        </is>
      </c>
    </row>
    <row r="829">
      <c r="A829" s="5" t="inlineStr">
        <is>
          <t>CCAJ-SC39/20/2023</t>
        </is>
      </c>
      <c r="B829" s="6" t="n">
        <v>44938.86302244213</v>
      </c>
      <c r="C829" s="5" t="inlineStr">
        <is>
          <t>1386 EINAR CHOQUETIJLLA - COBRADOR</t>
        </is>
      </c>
      <c r="D829" s="15" t="n">
        <v>45143474154</v>
      </c>
      <c r="E829" s="5" t="inlineStr">
        <is>
          <t>BANCO INDUSTRIAL-100070049</t>
        </is>
      </c>
      <c r="H829" s="9" t="n">
        <v>339.93</v>
      </c>
      <c r="I829" s="5" t="inlineStr">
        <is>
          <t>DEPÓSITO BANCARIO</t>
        </is>
      </c>
      <c r="J829" s="8" t="inlineStr">
        <is>
          <t>1973 BASILIA CRUZ AJARACHI</t>
        </is>
      </c>
    </row>
    <row r="830">
      <c r="A830" s="5" t="inlineStr">
        <is>
          <t>CCAJ-SC39/20/2023</t>
        </is>
      </c>
      <c r="B830" s="6" t="n">
        <v>44938.86302244213</v>
      </c>
      <c r="C830" s="5" t="inlineStr">
        <is>
          <t>1386 EINAR CHOQUETIJLLA - COBRADOR</t>
        </is>
      </c>
      <c r="D830" s="15" t="n">
        <v>45143474154</v>
      </c>
      <c r="E830" s="5" t="inlineStr">
        <is>
          <t>BANCO INDUSTRIAL-100070049</t>
        </is>
      </c>
      <c r="H830" s="9" t="n">
        <v>931.21</v>
      </c>
      <c r="I830" s="5" t="inlineStr">
        <is>
          <t>DEPÓSITO BANCARIO</t>
        </is>
      </c>
      <c r="J830" s="8" t="inlineStr">
        <is>
          <t>1973 BASILIA CRUZ AJARACHI</t>
        </is>
      </c>
    </row>
    <row r="831">
      <c r="A831" s="5" t="inlineStr">
        <is>
          <t>CCAJ-SC39/20/2023</t>
        </is>
      </c>
      <c r="B831" s="6" t="n">
        <v>44938.86302244213</v>
      </c>
      <c r="C831" s="5" t="inlineStr">
        <is>
          <t>1386 EINAR CHOQUETIJLLA - COBRADOR</t>
        </is>
      </c>
      <c r="D831" s="15" t="n">
        <v>45143474154</v>
      </c>
      <c r="E831" s="5" t="inlineStr">
        <is>
          <t>BANCO INDUSTRIAL-100070049</t>
        </is>
      </c>
      <c r="H831" s="9" t="n">
        <v>935.4</v>
      </c>
      <c r="I831" s="5" t="inlineStr">
        <is>
          <t>DEPÓSITO BANCARIO</t>
        </is>
      </c>
      <c r="J831" s="8" t="inlineStr">
        <is>
          <t>1973 BASILIA CRUZ AJARACHI</t>
        </is>
      </c>
    </row>
    <row r="832">
      <c r="A832" s="5" t="inlineStr">
        <is>
          <t>CCAJ-SC39/20/2023</t>
        </is>
      </c>
      <c r="B832" s="6" t="n">
        <v>44938.86302244213</v>
      </c>
      <c r="C832" s="5" t="inlineStr">
        <is>
          <t>1386 EINAR CHOQUETIJLLA - COBRADOR</t>
        </is>
      </c>
      <c r="D832" s="15" t="n">
        <v>45143474154</v>
      </c>
      <c r="E832" s="5" t="inlineStr">
        <is>
          <t>BANCO INDUSTRIAL-100070049</t>
        </is>
      </c>
      <c r="H832" s="9" t="n">
        <v>1270.8</v>
      </c>
      <c r="I832" s="5" t="inlineStr">
        <is>
          <t>DEPÓSITO BANCARIO</t>
        </is>
      </c>
      <c r="J832" s="8" t="inlineStr">
        <is>
          <t>1973 BASILIA CRUZ AJARACHI</t>
        </is>
      </c>
    </row>
    <row r="833">
      <c r="A833" s="5" t="inlineStr">
        <is>
          <t>CCAJ-SC39/20/2023</t>
        </is>
      </c>
      <c r="B833" s="6" t="n">
        <v>44938.86302244213</v>
      </c>
      <c r="C833" s="5" t="inlineStr">
        <is>
          <t>1386 EINAR CHOQUETIJLLA - COBRADOR</t>
        </is>
      </c>
      <c r="D833" s="15" t="n">
        <v>45143474154</v>
      </c>
      <c r="E833" s="5" t="inlineStr">
        <is>
          <t>BANCO INDUSTRIAL-100070049</t>
        </is>
      </c>
      <c r="H833" s="9" t="n">
        <v>225.27</v>
      </c>
      <c r="I833" s="5" t="inlineStr">
        <is>
          <t>DEPÓSITO BANCARIO</t>
        </is>
      </c>
      <c r="J833" s="8" t="inlineStr">
        <is>
          <t>1973 BASILIA CRUZ AJARACHI</t>
        </is>
      </c>
    </row>
    <row r="834">
      <c r="A834" s="5" t="inlineStr">
        <is>
          <t>CCAJ-SC39/20/2023</t>
        </is>
      </c>
      <c r="B834" s="6" t="n">
        <v>44938.86302244213</v>
      </c>
      <c r="C834" s="5" t="inlineStr">
        <is>
          <t>1386 EINAR CHOQUETIJLLA - COBRADOR</t>
        </is>
      </c>
      <c r="D834" s="15" t="n">
        <v>45113254969</v>
      </c>
      <c r="E834" s="5" t="inlineStr">
        <is>
          <t>BANCO INDUSTRIAL-100070049</t>
        </is>
      </c>
      <c r="H834" s="9" t="n">
        <v>3886</v>
      </c>
      <c r="I834" s="5" t="inlineStr">
        <is>
          <t>DEPÓSITO BANCARIO</t>
        </is>
      </c>
      <c r="J834" s="8" t="inlineStr">
        <is>
          <t>1973 BASILIA CRUZ AJARACHI</t>
        </is>
      </c>
    </row>
    <row r="835">
      <c r="A835" s="5" t="inlineStr">
        <is>
          <t>CCAJ-SC39/20/2023</t>
        </is>
      </c>
      <c r="B835" s="6" t="n">
        <v>44938.86302244213</v>
      </c>
      <c r="C835" s="5" t="inlineStr">
        <is>
          <t>1386 EINAR CHOQUETIJLLA - COBRADOR</t>
        </is>
      </c>
      <c r="D835" s="15" t="n">
        <v>45113254969</v>
      </c>
      <c r="E835" s="5" t="inlineStr">
        <is>
          <t>BANCO INDUSTRIAL-100070049</t>
        </is>
      </c>
      <c r="H835" s="9" t="n">
        <v>7681.68</v>
      </c>
      <c r="I835" s="5" t="inlineStr">
        <is>
          <t>DEPÓSITO BANCARIO</t>
        </is>
      </c>
      <c r="J835" s="8" t="inlineStr">
        <is>
          <t>1973 BASILIA CRUZ AJARACHI</t>
        </is>
      </c>
    </row>
    <row r="836">
      <c r="A836" s="5" t="inlineStr">
        <is>
          <t>CCAJ-SC39/20/2023</t>
        </is>
      </c>
      <c r="B836" s="6" t="n">
        <v>44938.86302244213</v>
      </c>
      <c r="C836" s="5" t="inlineStr">
        <is>
          <t>1386 EINAR CHOQUETIJLLA - COBRADOR</t>
        </is>
      </c>
      <c r="D836" s="15" t="n">
        <v>45113254969</v>
      </c>
      <c r="E836" s="5" t="inlineStr">
        <is>
          <t>BANCO INDUSTRIAL-100070049</t>
        </is>
      </c>
      <c r="H836" s="9" t="n">
        <v>4145.6</v>
      </c>
      <c r="I836" s="5" t="inlineStr">
        <is>
          <t>DEPÓSITO BANCARIO</t>
        </is>
      </c>
      <c r="J836" s="8" t="inlineStr">
        <is>
          <t>1973 BASILIA CRUZ AJARACHI</t>
        </is>
      </c>
    </row>
    <row r="837">
      <c r="A837" s="5" t="inlineStr">
        <is>
          <t>CCAJ-SC39/20/2023</t>
        </is>
      </c>
      <c r="B837" s="6" t="n">
        <v>44938.86302244213</v>
      </c>
      <c r="C837" s="5" t="inlineStr">
        <is>
          <t>1386 EINAR CHOQUETIJLLA - COBRADOR</t>
        </is>
      </c>
      <c r="D837" s="15" t="n">
        <v>45113254969</v>
      </c>
      <c r="E837" s="5" t="inlineStr">
        <is>
          <t>BANCO INDUSTRIAL-100070049</t>
        </is>
      </c>
      <c r="H837" s="9" t="n">
        <v>19338.68</v>
      </c>
      <c r="I837" s="5" t="inlineStr">
        <is>
          <t>DEPÓSITO BANCARIO</t>
        </is>
      </c>
      <c r="J837" s="8" t="inlineStr">
        <is>
          <t>1973 BASILIA CRUZ AJARACHI</t>
        </is>
      </c>
    </row>
    <row r="838">
      <c r="A838" s="5" t="inlineStr">
        <is>
          <t>CCAJ-SC39/20/2023</t>
        </is>
      </c>
      <c r="B838" s="6" t="n">
        <v>44938.86302244213</v>
      </c>
      <c r="C838" s="5" t="inlineStr">
        <is>
          <t>1386 EINAR CHOQUETIJLLA - COBRADOR</t>
        </is>
      </c>
      <c r="D838" s="15" t="n">
        <v>45113254969</v>
      </c>
      <c r="E838" s="5" t="inlineStr">
        <is>
          <t>BANCO INDUSTRIAL-100070049</t>
        </is>
      </c>
      <c r="H838" s="9" t="n">
        <v>2191.12</v>
      </c>
      <c r="I838" s="5" t="inlineStr">
        <is>
          <t>DEPÓSITO BANCARIO</t>
        </is>
      </c>
      <c r="J838" s="8" t="inlineStr">
        <is>
          <t>1973 BASILIA CRUZ AJARACHI</t>
        </is>
      </c>
    </row>
    <row r="839">
      <c r="A839" s="5" t="inlineStr">
        <is>
          <t>CCAJ-SC39/20/2023</t>
        </is>
      </c>
      <c r="B839" s="6" t="n">
        <v>44938.86302244213</v>
      </c>
      <c r="C839" s="5" t="inlineStr">
        <is>
          <t>1386 EINAR CHOQUETIJLLA - COBRADOR</t>
        </is>
      </c>
      <c r="D839" s="15" t="n">
        <v>52416699074</v>
      </c>
      <c r="E839" s="5" t="inlineStr">
        <is>
          <t>BANCO INDUSTRIAL-100070049</t>
        </is>
      </c>
      <c r="H839" s="9" t="n">
        <v>484.8</v>
      </c>
      <c r="I839" s="5" t="inlineStr">
        <is>
          <t>DEPÓSITO BANCARIO</t>
        </is>
      </c>
      <c r="J839" s="5" t="inlineStr">
        <is>
          <t>1271 SANDRA SALAZAR ESCOBAR</t>
        </is>
      </c>
    </row>
    <row r="840">
      <c r="A840" s="5" t="inlineStr">
        <is>
          <t>CCAJ-SC39/20/2023</t>
        </is>
      </c>
      <c r="B840" s="6" t="n">
        <v>44938.86302244213</v>
      </c>
      <c r="C840" s="5" t="inlineStr">
        <is>
          <t>1386 EINAR CHOQUETIJLLA - COBRADOR</t>
        </is>
      </c>
      <c r="D840" s="7" t="n">
        <v>307747</v>
      </c>
      <c r="E840" s="5" t="inlineStr">
        <is>
          <t>BANCO DE CREDITO-7015054675359</t>
        </is>
      </c>
      <c r="H840" s="9" t="n">
        <v>111</v>
      </c>
      <c r="I840" s="5" t="inlineStr">
        <is>
          <t>DEPÓSITO BANCARIO</t>
        </is>
      </c>
      <c r="J840" s="5" t="inlineStr">
        <is>
          <t>1271 SANDRA SALAZAR ESCOBAR</t>
        </is>
      </c>
    </row>
    <row r="841">
      <c r="A841" s="5" t="inlineStr">
        <is>
          <t>CCAJ-SC39/20/2023</t>
        </is>
      </c>
      <c r="B841" s="6" t="n">
        <v>44938.86302244213</v>
      </c>
      <c r="C841" s="5" t="inlineStr">
        <is>
          <t>1386 EINAR CHOQUETIJLLA - COBRADOR</t>
        </is>
      </c>
      <c r="D841" s="15" t="n">
        <v>45163196808</v>
      </c>
      <c r="E841" s="5" t="inlineStr">
        <is>
          <t>BANCO INDUSTRIAL-100070049</t>
        </is>
      </c>
      <c r="H841" s="9" t="n">
        <v>1874.88</v>
      </c>
      <c r="I841" s="5" t="inlineStr">
        <is>
          <t>DEPÓSITO BANCARIO</t>
        </is>
      </c>
      <c r="J841" s="5" t="inlineStr">
        <is>
          <t>1271 SANDRA SALAZAR ESCOBAR</t>
        </is>
      </c>
    </row>
    <row r="842">
      <c r="A842" s="5" t="inlineStr">
        <is>
          <t>CCAJ-SC39/20/2023</t>
        </is>
      </c>
      <c r="B842" s="6" t="n">
        <v>44938.86302244213</v>
      </c>
      <c r="C842" s="5" t="inlineStr">
        <is>
          <t>1386 EINAR CHOQUETIJLLA - COBRADOR</t>
        </is>
      </c>
      <c r="D842" s="15" t="n">
        <v>45123238664</v>
      </c>
      <c r="E842" s="5" t="inlineStr">
        <is>
          <t>BANCO INDUSTRIAL-100070049</t>
        </is>
      </c>
      <c r="H842" s="9" t="n">
        <v>5430</v>
      </c>
      <c r="I842" s="5" t="inlineStr">
        <is>
          <t>DEPÓSITO BANCARIO</t>
        </is>
      </c>
      <c r="J842" s="5" t="inlineStr">
        <is>
          <t>1271 SANDRA SALAZAR ESCOBAR</t>
        </is>
      </c>
    </row>
    <row r="843">
      <c r="A843" s="5" t="inlineStr">
        <is>
          <t>CCAJ-SC39/20/2023</t>
        </is>
      </c>
      <c r="B843" s="6" t="n">
        <v>44938.86302244213</v>
      </c>
      <c r="C843" s="5" t="inlineStr">
        <is>
          <t>1386 EINAR CHOQUETIJLLA - COBRADOR</t>
        </is>
      </c>
      <c r="D843" s="15" t="n">
        <v>51417342400</v>
      </c>
      <c r="E843" s="5" t="inlineStr">
        <is>
          <t>BANCO INDUSTRIAL-100070049</t>
        </is>
      </c>
      <c r="H843" s="9" t="n">
        <v>357.93</v>
      </c>
      <c r="I843" s="5" t="inlineStr">
        <is>
          <t>DEPÓSITO BANCARIO</t>
        </is>
      </c>
      <c r="J843" s="5" t="inlineStr">
        <is>
          <t>1271 SANDRA SALAZAR ESCOBAR</t>
        </is>
      </c>
    </row>
    <row r="844">
      <c r="A844" s="5" t="inlineStr">
        <is>
          <t>CCAJ-SC39/20/2023</t>
        </is>
      </c>
      <c r="B844" s="6" t="n">
        <v>44938.86302244213</v>
      </c>
      <c r="C844" s="5" t="inlineStr">
        <is>
          <t>1386 EINAR CHOQUETIJLLA - COBRADOR</t>
        </is>
      </c>
      <c r="D844" s="15" t="n">
        <v>45133108910</v>
      </c>
      <c r="E844" s="5" t="inlineStr">
        <is>
          <t>BANCO INDUSTRIAL-100070049</t>
        </is>
      </c>
      <c r="H844" s="9" t="n">
        <v>609.41</v>
      </c>
      <c r="I844" s="5" t="inlineStr">
        <is>
          <t>DEPÓSITO BANCARIO</t>
        </is>
      </c>
      <c r="J844" s="5" t="inlineStr">
        <is>
          <t>1271 SANDRA SALAZAR ESCOBAR</t>
        </is>
      </c>
    </row>
    <row r="845">
      <c r="A845" s="5" t="inlineStr">
        <is>
          <t>CCAJ-SC39/20/2023</t>
        </is>
      </c>
      <c r="B845" s="6" t="n">
        <v>44938.86302244213</v>
      </c>
      <c r="C845" s="5" t="inlineStr">
        <is>
          <t>1386 EINAR CHOQUETIJLLA - COBRADOR</t>
        </is>
      </c>
      <c r="D845" s="15" t="n">
        <v>45113254966</v>
      </c>
      <c r="E845" s="5" t="inlineStr">
        <is>
          <t>BANCO INDUSTRIAL-100070049</t>
        </is>
      </c>
      <c r="H845" s="9" t="n">
        <v>2632.5</v>
      </c>
      <c r="I845" s="5" t="inlineStr">
        <is>
          <t>DEPÓSITO BANCARIO</t>
        </is>
      </c>
      <c r="J845" s="5" t="inlineStr">
        <is>
          <t>1271 SANDRA SALAZAR ESCOBAR</t>
        </is>
      </c>
    </row>
    <row r="846">
      <c r="A846" s="5" t="inlineStr">
        <is>
          <t>CCAJ-SC39/20/2023</t>
        </is>
      </c>
      <c r="B846" s="6" t="n">
        <v>44938.86302244213</v>
      </c>
      <c r="C846" s="5" t="inlineStr">
        <is>
          <t>1386 EINAR CHOQUETIJLLA - COBRADOR</t>
        </is>
      </c>
      <c r="D846" s="15" t="n">
        <v>297502002210040</v>
      </c>
      <c r="E846" s="5" t="inlineStr">
        <is>
          <t>PAGO EXPRESS M/N-101020101</t>
        </is>
      </c>
      <c r="H846" s="9" t="n">
        <v>23884.4</v>
      </c>
      <c r="I846" s="5" t="inlineStr">
        <is>
          <t>DEPÓSITO BANCARIO</t>
        </is>
      </c>
      <c r="J846" s="5" t="inlineStr">
        <is>
          <t>3046 CLAUDIA ELEN CASTRO DELGADILLO</t>
        </is>
      </c>
    </row>
    <row r="847">
      <c r="A847" s="5" t="inlineStr">
        <is>
          <t>CCAJ-SC39/20/2023</t>
        </is>
      </c>
      <c r="B847" s="6" t="n">
        <v>44938.86302244213</v>
      </c>
      <c r="C847" s="5" t="inlineStr">
        <is>
          <t>1386 EINAR CHOQUETIJLLA - COBRADOR</t>
        </is>
      </c>
      <c r="D847" s="15" t="n">
        <v>297502002210040</v>
      </c>
      <c r="E847" s="5" t="inlineStr">
        <is>
          <t>PAGO EXPRESS M/E-101020203</t>
        </is>
      </c>
      <c r="H847" s="9" t="n">
        <v>1392</v>
      </c>
      <c r="I847" s="5" t="inlineStr">
        <is>
          <t>DEPÓSITO BANCARIO</t>
        </is>
      </c>
      <c r="J847" s="5" t="inlineStr">
        <is>
          <t>3046 CLAUDIA ELEN CASTRO DELGADILLO</t>
        </is>
      </c>
    </row>
    <row r="848">
      <c r="A848" s="5" t="inlineStr">
        <is>
          <t>CCAJ-SC39/20/2023</t>
        </is>
      </c>
      <c r="B848" s="6" t="n">
        <v>44938.86302244213</v>
      </c>
      <c r="C848" s="5" t="inlineStr">
        <is>
          <t>1386 EINAR CHOQUETIJLLA - COBRADOR</t>
        </is>
      </c>
      <c r="D848" s="7" t="n">
        <v>353853</v>
      </c>
      <c r="E848" s="5" t="inlineStr">
        <is>
          <t>BANCO DE CREDITO-7015054675359</t>
        </is>
      </c>
      <c r="H848" s="9" t="n">
        <v>325</v>
      </c>
      <c r="I848" s="5" t="inlineStr">
        <is>
          <t>DEPÓSITO BANCARIO</t>
        </is>
      </c>
      <c r="J848" s="5" t="inlineStr">
        <is>
          <t>1271 SANDRA SALAZAR ESCOBAR</t>
        </is>
      </c>
    </row>
    <row r="849">
      <c r="A849" s="5" t="inlineStr">
        <is>
          <t>CCAJ-SC39/20/2023</t>
        </is>
      </c>
      <c r="B849" s="6" t="n">
        <v>44938.86302244213</v>
      </c>
      <c r="C849" s="5" t="inlineStr">
        <is>
          <t>1386 EINAR CHOQUETIJLLA - COBRADOR</t>
        </is>
      </c>
      <c r="D849" s="15" t="n">
        <v>297502002210048</v>
      </c>
      <c r="E849" s="5" t="inlineStr">
        <is>
          <t>PAGO EXPRESS M/N-101020101</t>
        </is>
      </c>
      <c r="H849" s="9" t="n">
        <v>11330.8</v>
      </c>
      <c r="I849" s="5" t="inlineStr">
        <is>
          <t>DEPÓSITO BANCARIO</t>
        </is>
      </c>
      <c r="J849" s="5" t="inlineStr">
        <is>
          <t>4863 MOISES MENACHO MONTAÑO</t>
        </is>
      </c>
    </row>
    <row r="850">
      <c r="A850" s="5" t="inlineStr">
        <is>
          <t>CCAJ-SC39/20/2023</t>
        </is>
      </c>
      <c r="B850" s="6" t="n">
        <v>44938.86302244213</v>
      </c>
      <c r="C850" s="5" t="inlineStr">
        <is>
          <t>1386 EINAR CHOQUETIJLLA - COBRADOR</t>
        </is>
      </c>
      <c r="D850" s="15" t="n">
        <v>45153102730</v>
      </c>
      <c r="E850" s="5" t="inlineStr">
        <is>
          <t>BANCO INDUSTRIAL-100070049</t>
        </is>
      </c>
      <c r="H850" s="9" t="n">
        <v>622</v>
      </c>
      <c r="I850" s="5" t="inlineStr">
        <is>
          <t>DEPÓSITO BANCARIO</t>
        </is>
      </c>
      <c r="J850" s="5" t="inlineStr">
        <is>
          <t>1271 SANDRA SALAZAR ESCOBAR</t>
        </is>
      </c>
    </row>
    <row r="851">
      <c r="A851" s="5" t="inlineStr">
        <is>
          <t>CCAJ-SC39/20/2023</t>
        </is>
      </c>
      <c r="B851" s="6" t="n">
        <v>44938.86302244213</v>
      </c>
      <c r="C851" s="5" t="inlineStr">
        <is>
          <t>1386 EINAR CHOQUETIJLLA - COBRADOR</t>
        </is>
      </c>
      <c r="D851" s="15" t="n">
        <v>45143475670</v>
      </c>
      <c r="E851" s="5" t="inlineStr">
        <is>
          <t>BANCO INDUSTRIAL-100070049</t>
        </is>
      </c>
      <c r="H851" s="9" t="n">
        <v>240</v>
      </c>
      <c r="I851" s="5" t="inlineStr">
        <is>
          <t>DEPÓSITO BANCARIO</t>
        </is>
      </c>
      <c r="J851" s="5" t="inlineStr">
        <is>
          <t>1271 SANDRA SALAZAR ESCOBAR</t>
        </is>
      </c>
    </row>
    <row r="852">
      <c r="A852" s="5" t="inlineStr">
        <is>
          <t>CCAJ-SC39/20/2023</t>
        </is>
      </c>
      <c r="B852" s="6" t="n">
        <v>44938.86302244213</v>
      </c>
      <c r="C852" s="5" t="inlineStr">
        <is>
          <t>1386 EINAR CHOQUETIJLLA - COBRADOR</t>
        </is>
      </c>
      <c r="D852" s="15" t="n">
        <v>45153102423</v>
      </c>
      <c r="E852" s="5" t="inlineStr">
        <is>
          <t>BANCO INDUSTRIAL-100070049</t>
        </is>
      </c>
      <c r="H852" s="9" t="n">
        <v>195</v>
      </c>
      <c r="I852" s="5" t="inlineStr">
        <is>
          <t>DEPÓSITO BANCARIO</t>
        </is>
      </c>
      <c r="J852" s="5" t="inlineStr">
        <is>
          <t>1271 SANDRA SALAZAR ESCOBAR</t>
        </is>
      </c>
    </row>
    <row r="853">
      <c r="A853" s="5" t="inlineStr">
        <is>
          <t>CCAJ-SC39/20/2023</t>
        </is>
      </c>
      <c r="B853" s="6" t="n">
        <v>44938.86302244213</v>
      </c>
      <c r="C853" s="5" t="inlineStr">
        <is>
          <t>1386 EINAR CHOQUETIJLLA - COBRADOR</t>
        </is>
      </c>
      <c r="D853" s="15" t="n">
        <v>295401006730021</v>
      </c>
      <c r="E853" s="5" t="inlineStr">
        <is>
          <t>PAGO EXPRESS M/N-101020101</t>
        </is>
      </c>
      <c r="H853" s="9" t="n">
        <v>98441.12</v>
      </c>
      <c r="I853" s="5" t="inlineStr">
        <is>
          <t>DEPÓSITO BANCARIO</t>
        </is>
      </c>
      <c r="J853" s="8" t="inlineStr">
        <is>
          <t>1972 FLAVIA GALEAN MALLON</t>
        </is>
      </c>
    </row>
    <row r="854">
      <c r="A854" s="5" t="inlineStr">
        <is>
          <t>CCAJ-SC39/20/202</t>
        </is>
      </c>
      <c r="B854" s="6" t="n">
        <v>44938.86302244213</v>
      </c>
      <c r="C854" s="5" t="inlineStr">
        <is>
          <t xml:space="preserve">1386 EINAR CHOQUETIJLLA - </t>
        </is>
      </c>
      <c r="D854" s="7" t="n"/>
      <c r="E854" s="8" t="n"/>
      <c r="F854" s="9" t="n">
        <v>11440.6</v>
      </c>
      <c r="I854" s="10" t="inlineStr">
        <is>
          <t>EFECTIVO</t>
        </is>
      </c>
      <c r="J854" s="8" t="inlineStr">
        <is>
          <t>1970 CARLOS CAMPOS ORTIZ</t>
        </is>
      </c>
    </row>
    <row r="855">
      <c r="A855" s="5" t="inlineStr">
        <is>
          <t>CCAJ-SC39/20/2023</t>
        </is>
      </c>
      <c r="B855" s="6" t="n">
        <v>44938.86302244213</v>
      </c>
      <c r="C855" s="5" t="inlineStr">
        <is>
          <t>1386 EINAR CHOQUETIJLLA - COBRADOR</t>
        </is>
      </c>
      <c r="D855" s="7" t="n"/>
      <c r="E855" s="8" t="n"/>
      <c r="F855" s="9" t="n">
        <v>19145.8</v>
      </c>
      <c r="I855" s="10" t="inlineStr">
        <is>
          <t>EFECTIVO</t>
        </is>
      </c>
      <c r="J855" s="8" t="inlineStr">
        <is>
          <t>2551 EDMUNDO CAYANI M.</t>
        </is>
      </c>
    </row>
    <row r="856">
      <c r="A856" s="5" t="inlineStr">
        <is>
          <t>CCAJ-SC39/20/2023</t>
        </is>
      </c>
      <c r="B856" s="6" t="n">
        <v>44938.86302244213</v>
      </c>
      <c r="C856" s="5" t="inlineStr">
        <is>
          <t>1386 EINAR CHOQUETIJLLA - COBRADOR</t>
        </is>
      </c>
      <c r="D856" s="7" t="n"/>
      <c r="E856" s="8" t="n"/>
      <c r="F856" s="9" t="n">
        <v>7861.7</v>
      </c>
      <c r="I856" s="10" t="inlineStr">
        <is>
          <t>EFECTIVO</t>
        </is>
      </c>
      <c r="J856" s="5" t="inlineStr">
        <is>
          <t>2917 MILAN HUANCOLLO JUCUMARI</t>
        </is>
      </c>
    </row>
    <row r="857">
      <c r="A857" s="5" t="inlineStr">
        <is>
          <t>CCAJ-SC39/20/2023</t>
        </is>
      </c>
      <c r="B857" s="6" t="n">
        <v>44938.86302244213</v>
      </c>
      <c r="C857" s="5" t="inlineStr">
        <is>
          <t>1386 EINAR CHOQUETIJLLA - COBRADOR</t>
        </is>
      </c>
      <c r="D857" s="7" t="n"/>
      <c r="E857" s="8" t="n"/>
      <c r="F857" s="9" t="n">
        <v>11859.2</v>
      </c>
      <c r="I857" s="10" t="inlineStr">
        <is>
          <t>EFECTIVO</t>
        </is>
      </c>
      <c r="J857" s="8" t="inlineStr">
        <is>
          <t>2932 EUGENIO LOPEZ CESPEDES</t>
        </is>
      </c>
    </row>
    <row r="858">
      <c r="A858" s="5" t="inlineStr">
        <is>
          <t>CCAJ-SC39/20/2023</t>
        </is>
      </c>
      <c r="B858" s="6" t="n">
        <v>44938.86302244213</v>
      </c>
      <c r="C858" s="5" t="inlineStr">
        <is>
          <t>1386 EINAR CHOQUETIJLLA - COBRADOR</t>
        </is>
      </c>
      <c r="D858" s="7" t="n"/>
      <c r="E858" s="8" t="n"/>
      <c r="F858" s="9" t="n">
        <v>5526.7</v>
      </c>
      <c r="I858" s="10" t="inlineStr">
        <is>
          <t>EFECTIVO</t>
        </is>
      </c>
      <c r="J858" s="5" t="inlineStr">
        <is>
          <t>2994 CRISTIAN DEIBY PARDO VILLEGAS</t>
        </is>
      </c>
    </row>
    <row r="859">
      <c r="A859" s="5" t="inlineStr">
        <is>
          <t>CCAJ-SC39/20/2023</t>
        </is>
      </c>
      <c r="B859" s="6" t="n">
        <v>44938.86302244213</v>
      </c>
      <c r="C859" s="5" t="inlineStr">
        <is>
          <t>1386 EINAR CHOQUETIJLLA - COBRADOR</t>
        </is>
      </c>
      <c r="D859" s="7" t="n"/>
      <c r="E859" s="8" t="n"/>
      <c r="F859" s="9" t="n">
        <v>18867.7</v>
      </c>
      <c r="I859" s="10" t="inlineStr">
        <is>
          <t>EFECTIVO</t>
        </is>
      </c>
      <c r="J859" s="8" t="inlineStr">
        <is>
          <t>3211 PEDRO CAYALO COCA</t>
        </is>
      </c>
    </row>
    <row r="860">
      <c r="A860" s="5" t="inlineStr">
        <is>
          <t>CCAJ-SC39/20/2023</t>
        </is>
      </c>
      <c r="B860" s="6" t="n">
        <v>44938.86302244213</v>
      </c>
      <c r="C860" s="5" t="inlineStr">
        <is>
          <t>1386 EINAR CHOQUETIJLLA - COBRADOR</t>
        </is>
      </c>
      <c r="D860" s="7" t="n"/>
      <c r="E860" s="8" t="n"/>
      <c r="F860" s="9" t="n">
        <v>1094</v>
      </c>
      <c r="I860" s="10" t="inlineStr">
        <is>
          <t>EFECTIVO</t>
        </is>
      </c>
      <c r="J860" s="8" t="inlineStr">
        <is>
          <t>4309 RODRIGO RAMOS - T02</t>
        </is>
      </c>
    </row>
    <row r="861">
      <c r="A861" s="5" t="inlineStr">
        <is>
          <t>CCAJ-SC39/20/2023</t>
        </is>
      </c>
      <c r="B861" s="6" t="n">
        <v>44938.86302244213</v>
      </c>
      <c r="C861" s="5" t="inlineStr">
        <is>
          <t>1386 EINAR CHOQUETIJLLA - COBRADOR</t>
        </is>
      </c>
      <c r="D861" s="7" t="n"/>
      <c r="E861" s="8" t="n"/>
      <c r="F861" s="9" t="n">
        <v>1484</v>
      </c>
      <c r="I861" s="10" t="inlineStr">
        <is>
          <t>EFECTIVO</t>
        </is>
      </c>
      <c r="J861" s="8" t="inlineStr">
        <is>
          <t>4309 RODRIGO RAMOS - T03</t>
        </is>
      </c>
    </row>
    <row r="862">
      <c r="A862" s="5" t="inlineStr">
        <is>
          <t>CCAJ-SC39/20/2023</t>
        </is>
      </c>
      <c r="B862" s="6" t="n">
        <v>44938.86302244213</v>
      </c>
      <c r="C862" s="5" t="inlineStr">
        <is>
          <t>1386 EINAR CHOQUETIJLLA - COBRADOR</t>
        </is>
      </c>
      <c r="D862" s="7" t="n"/>
      <c r="E862" s="8" t="n"/>
      <c r="F862" s="9" t="n">
        <v>6208.4</v>
      </c>
      <c r="I862" s="10" t="inlineStr">
        <is>
          <t>EFECTIVO</t>
        </is>
      </c>
      <c r="J862" s="8" t="inlineStr">
        <is>
          <t>4309 RODRIGO RAMOS - T04</t>
        </is>
      </c>
    </row>
    <row r="863">
      <c r="A863" s="5" t="inlineStr">
        <is>
          <t>CCAJ-SC39/20/2023</t>
        </is>
      </c>
      <c r="B863" s="6" t="n">
        <v>44938.86302244213</v>
      </c>
      <c r="C863" s="5" t="inlineStr">
        <is>
          <t>1386 EINAR CHOQUETIJLLA - COBRADOR</t>
        </is>
      </c>
      <c r="D863" s="7" t="n"/>
      <c r="E863" s="8" t="n"/>
      <c r="F863" s="9" t="n">
        <v>4277.2</v>
      </c>
      <c r="I863" s="10" t="inlineStr">
        <is>
          <t>EFECTIVO</t>
        </is>
      </c>
      <c r="J863" s="8" t="inlineStr">
        <is>
          <t>4309 RODRIGO RAMOS - T05</t>
        </is>
      </c>
    </row>
    <row r="864">
      <c r="A864" s="5" t="inlineStr">
        <is>
          <t>CCAJ-SC39/20/2023</t>
        </is>
      </c>
      <c r="B864" s="6" t="n">
        <v>44938.86302244213</v>
      </c>
      <c r="C864" s="5" t="inlineStr">
        <is>
          <t>1386 EINAR CHOQUETIJLLA - COBRADOR</t>
        </is>
      </c>
      <c r="D864" s="7" t="n"/>
      <c r="E864" s="8" t="n"/>
      <c r="F864" s="9" t="n">
        <v>6217.2</v>
      </c>
      <c r="I864" s="10" t="inlineStr">
        <is>
          <t>EFECTIVO</t>
        </is>
      </c>
      <c r="J864" s="8" t="inlineStr">
        <is>
          <t>4309 RODRIGO RAMOS - T06</t>
        </is>
      </c>
    </row>
    <row r="865">
      <c r="A865" s="5" t="inlineStr">
        <is>
          <t>CCAJ-SC39/20/2023</t>
        </is>
      </c>
      <c r="B865" s="6" t="n">
        <v>44938.86302244213</v>
      </c>
      <c r="C865" s="5" t="inlineStr">
        <is>
          <t>1386 EINAR CHOQUETIJLLA - COBRADOR</t>
        </is>
      </c>
      <c r="D865" s="7" t="n"/>
      <c r="E865" s="8" t="n"/>
      <c r="F865" s="9" t="n">
        <v>9362.9</v>
      </c>
      <c r="I865" s="10" t="inlineStr">
        <is>
          <t>EFECTIVO</t>
        </is>
      </c>
      <c r="J865" s="8" t="inlineStr">
        <is>
          <t>4309 RODRIGO RAMOS - T07</t>
        </is>
      </c>
    </row>
    <row r="866">
      <c r="A866" s="5" t="inlineStr">
        <is>
          <t>CCAJ-SC39/20/2023</t>
        </is>
      </c>
      <c r="B866" s="6" t="n">
        <v>44938.86302244213</v>
      </c>
      <c r="C866" s="5" t="inlineStr">
        <is>
          <t>1386 EINAR CHOQUETIJLLA - COBRADOR</t>
        </is>
      </c>
      <c r="D866" s="7" t="n"/>
      <c r="E866" s="8" t="n"/>
      <c r="F866" s="9" t="n">
        <v>33099.4</v>
      </c>
      <c r="I866" s="10" t="inlineStr">
        <is>
          <t>EFECTIVO</t>
        </is>
      </c>
      <c r="J866" s="8" t="inlineStr">
        <is>
          <t>4309 RODRIGO RAMOS - T09</t>
        </is>
      </c>
    </row>
    <row r="867">
      <c r="A867" s="5" t="inlineStr">
        <is>
          <t>CCAJ-SC39/20/2023</t>
        </is>
      </c>
      <c r="B867" s="6" t="n">
        <v>44938.86302244213</v>
      </c>
      <c r="C867" s="5" t="inlineStr">
        <is>
          <t>1386 EINAR CHOQUETIJLLA - COBRADOR</t>
        </is>
      </c>
      <c r="D867" s="7" t="n"/>
      <c r="E867" s="8" t="n"/>
      <c r="F867" s="9" t="n">
        <v>5569.7</v>
      </c>
      <c r="I867" s="10" t="inlineStr">
        <is>
          <t>EFECTIVO</t>
        </is>
      </c>
      <c r="J867" s="8" t="inlineStr">
        <is>
          <t>4309 RODRIGO RAMOS - T10</t>
        </is>
      </c>
    </row>
    <row r="868">
      <c r="A868" s="5" t="inlineStr">
        <is>
          <t>CCAJ-SC39/20/2023</t>
        </is>
      </c>
      <c r="B868" s="6" t="n">
        <v>44938.86302244213</v>
      </c>
      <c r="C868" s="5" t="inlineStr">
        <is>
          <t>1386 EINAR CHOQUETIJLLA - COBRADOR</t>
        </is>
      </c>
      <c r="D868" s="7" t="n"/>
      <c r="E868" s="8" t="n"/>
      <c r="F868" s="9" t="n">
        <v>16558</v>
      </c>
      <c r="I868" s="10" t="inlineStr">
        <is>
          <t>EFECTIVO</t>
        </is>
      </c>
      <c r="J868" s="8" t="inlineStr">
        <is>
          <t>4309 RODRIGO RAMOS - T11</t>
        </is>
      </c>
    </row>
    <row r="869">
      <c r="A869" s="5" t="inlineStr">
        <is>
          <t>CCAJ-SC39/20/2023</t>
        </is>
      </c>
      <c r="B869" s="6" t="n">
        <v>44938.86302244213</v>
      </c>
      <c r="C869" s="5" t="inlineStr">
        <is>
          <t>1386 EINAR CHOQUETIJLLA - COBRADOR</t>
        </is>
      </c>
      <c r="D869" s="7" t="n"/>
      <c r="E869" s="8" t="n"/>
      <c r="F869" s="9" t="n">
        <v>4831</v>
      </c>
      <c r="I869" s="10" t="inlineStr">
        <is>
          <t>EFECTIVO</t>
        </is>
      </c>
      <c r="J869" s="8" t="inlineStr">
        <is>
          <t>4309 RODRIGO RAMOS - T14</t>
        </is>
      </c>
    </row>
    <row r="870">
      <c r="A870" s="5" t="inlineStr">
        <is>
          <t>CCAJ-SC39/20/2023</t>
        </is>
      </c>
      <c r="B870" s="6" t="n">
        <v>44938.86302244213</v>
      </c>
      <c r="C870" s="5" t="inlineStr">
        <is>
          <t>1386 EINAR CHOQUETIJLLA - COBRADOR</t>
        </is>
      </c>
      <c r="D870" s="7" t="n"/>
      <c r="E870" s="8" t="n"/>
      <c r="F870" s="9" t="n">
        <v>11251.6</v>
      </c>
      <c r="I870" s="10" t="inlineStr">
        <is>
          <t>EFECTIVO</t>
        </is>
      </c>
      <c r="J870" s="8" t="inlineStr">
        <is>
          <t>4309 RODRIGO RAMOS - T18</t>
        </is>
      </c>
    </row>
    <row r="871">
      <c r="A871" s="5" t="inlineStr">
        <is>
          <t>CCAJ-SC39/20/2023</t>
        </is>
      </c>
      <c r="B871" s="6" t="n">
        <v>44938.86302244213</v>
      </c>
      <c r="C871" s="5" t="inlineStr">
        <is>
          <t>1386 EINAR CHOQUETIJLLA - COBRADOR</t>
        </is>
      </c>
      <c r="D871" s="7" t="n"/>
      <c r="E871" s="8" t="n"/>
      <c r="F871" s="9" t="n">
        <v>12860.7</v>
      </c>
      <c r="I871" s="10" t="inlineStr">
        <is>
          <t>EFECTIVO</t>
        </is>
      </c>
      <c r="J871" s="8" t="inlineStr">
        <is>
          <t>4309 RODRIGO RAMOS - T19</t>
        </is>
      </c>
    </row>
    <row r="872">
      <c r="A872" s="5" t="inlineStr">
        <is>
          <t>CCAJ-SC39/20/2023</t>
        </is>
      </c>
      <c r="B872" s="6" t="n">
        <v>44938.86302244213</v>
      </c>
      <c r="C872" s="5" t="inlineStr">
        <is>
          <t>1386 EINAR CHOQUETIJLLA - COBRADOR</t>
        </is>
      </c>
      <c r="D872" s="7" t="n"/>
      <c r="E872" s="8" t="n"/>
      <c r="F872" s="9" t="n">
        <v>5912.6</v>
      </c>
      <c r="I872" s="10" t="inlineStr">
        <is>
          <t>EFECTIVO</t>
        </is>
      </c>
      <c r="J872" s="8" t="inlineStr">
        <is>
          <t>4309 RODRIGO RAMOS - T20</t>
        </is>
      </c>
    </row>
    <row r="873">
      <c r="A873" s="5" t="inlineStr">
        <is>
          <t>CCAJ-SC39/20/2023</t>
        </is>
      </c>
      <c r="B873" s="6" t="n">
        <v>44938.86302244213</v>
      </c>
      <c r="C873" s="5" t="inlineStr">
        <is>
          <t>1386 EINAR CHOQUETIJLLA - COBRADOR</t>
        </is>
      </c>
      <c r="D873" s="7" t="n"/>
      <c r="E873" s="8" t="n"/>
      <c r="F873" s="9" t="n">
        <v>11993</v>
      </c>
      <c r="I873" s="10" t="inlineStr">
        <is>
          <t>EFECTIVO</t>
        </is>
      </c>
      <c r="J873" s="8" t="inlineStr">
        <is>
          <t>4309 RODRIGO RAMOS - T24</t>
        </is>
      </c>
    </row>
    <row r="874">
      <c r="A874" s="5" t="inlineStr">
        <is>
          <t>CCAJ-SC39/20/2023</t>
        </is>
      </c>
      <c r="B874" s="6" t="n">
        <v>44938.86302244213</v>
      </c>
      <c r="C874" s="5" t="inlineStr">
        <is>
          <t>1386 EINAR CHOQUETIJLLA - COBRADOR</t>
        </is>
      </c>
      <c r="D874" s="7" t="n"/>
      <c r="E874" s="8" t="n"/>
      <c r="F874" s="9" t="n">
        <v>50562.5</v>
      </c>
      <c r="I874" s="10" t="inlineStr">
        <is>
          <t>EFECTIVO</t>
        </is>
      </c>
      <c r="J874" s="8" t="inlineStr">
        <is>
          <t>4309 RODRIGO RAMOS - T25</t>
        </is>
      </c>
    </row>
    <row r="875">
      <c r="A875" s="11" t="inlineStr">
        <is>
          <t>SAP</t>
        </is>
      </c>
      <c r="B875" s="3" t="n"/>
      <c r="C875" s="3" t="n"/>
      <c r="D875" s="19">
        <f>253367.3+4872</f>
        <v/>
      </c>
      <c r="E875" s="8" t="n"/>
      <c r="F875" s="49">
        <f>SUM(F808:G874)</f>
        <v/>
      </c>
      <c r="I875" s="10" t="n"/>
      <c r="J875" s="8" t="n"/>
    </row>
    <row r="876">
      <c r="A876" s="13" t="inlineStr">
        <is>
          <t>FECHA</t>
        </is>
      </c>
      <c r="B876" s="13" t="inlineStr">
        <is>
          <t>CIERRE DE CAJA</t>
        </is>
      </c>
      <c r="C876" s="13" t="inlineStr">
        <is>
          <t>IMPORTE</t>
        </is>
      </c>
      <c r="D876" s="7" t="n"/>
      <c r="E876" s="8" t="n"/>
      <c r="F876" s="9" t="n"/>
      <c r="I876" s="10" t="n"/>
      <c r="J876" s="8" t="n"/>
    </row>
    <row r="877" ht="15.75" customHeight="1">
      <c r="D877" s="14" t="n">
        <v>112603460</v>
      </c>
    </row>
    <row r="878" ht="15.75" customHeight="1">
      <c r="D878" s="14" t="n">
        <v>112603559</v>
      </c>
    </row>
    <row r="880">
      <c r="A880" s="1" t="inlineStr">
        <is>
          <t>Cierre Caja</t>
        </is>
      </c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3" t="inlineStr">
        <is>
          <t>Del 13/01/2022</t>
        </is>
      </c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98" t="inlineStr">
        <is>
          <t>Cierre Caja</t>
        </is>
      </c>
      <c r="B882" s="98" t="inlineStr">
        <is>
          <t>Fecha</t>
        </is>
      </c>
      <c r="C882" s="98" t="inlineStr">
        <is>
          <t>Cajero</t>
        </is>
      </c>
      <c r="D882" s="98" t="inlineStr">
        <is>
          <t>Nro Voucher</t>
        </is>
      </c>
      <c r="E882" s="98" t="inlineStr">
        <is>
          <t>Nro Cuenta</t>
        </is>
      </c>
      <c r="F882" s="98" t="inlineStr">
        <is>
          <t>Tipo Ingreso</t>
        </is>
      </c>
      <c r="G882" s="99" t="n"/>
      <c r="H882" s="100" t="n"/>
      <c r="I882" s="98" t="inlineStr">
        <is>
          <t>TIPO DE INGRESO</t>
        </is>
      </c>
      <c r="J882" s="98" t="inlineStr">
        <is>
          <t>Cobrador</t>
        </is>
      </c>
    </row>
    <row r="883">
      <c r="A883" s="101" t="n"/>
      <c r="B883" s="101" t="n"/>
      <c r="C883" s="101" t="n"/>
      <c r="D883" s="101" t="n"/>
      <c r="E883" s="101" t="n"/>
      <c r="F883" s="4" t="inlineStr">
        <is>
          <t>EFECTIVO</t>
        </is>
      </c>
      <c r="G883" s="4" t="inlineStr">
        <is>
          <t>CHEQUE</t>
        </is>
      </c>
      <c r="H883" s="4" t="inlineStr">
        <is>
          <t>TRANSFERENCIA</t>
        </is>
      </c>
      <c r="I883" s="101" t="n"/>
      <c r="J883" s="101" t="n"/>
    </row>
    <row r="884">
      <c r="A884" s="5" t="inlineStr">
        <is>
          <t>CCAJ-SC39/21/2023</t>
        </is>
      </c>
      <c r="B884" s="6" t="n">
        <v>44939.42552896991</v>
      </c>
      <c r="C884" s="5" t="inlineStr">
        <is>
          <t>1386 EINAR CHOQUETIJLLA - COBRADOR</t>
        </is>
      </c>
      <c r="D884" s="10" t="n"/>
      <c r="E884" s="8" t="n"/>
      <c r="F884" s="9" t="n">
        <v>27178.9</v>
      </c>
      <c r="I884" s="10" t="inlineStr">
        <is>
          <t>EFECTIVO</t>
        </is>
      </c>
      <c r="J884" s="5" t="inlineStr">
        <is>
          <t>2552 ALVARO JAVIER LOAYZA CACERES</t>
        </is>
      </c>
    </row>
    <row r="885">
      <c r="A885" s="5" t="inlineStr">
        <is>
          <t>CCAJ-SC39/21/2023</t>
        </is>
      </c>
      <c r="B885" s="6" t="n">
        <v>44939.42552896991</v>
      </c>
      <c r="C885" s="5" t="inlineStr">
        <is>
          <t>1386 EINAR CHOQUETIJLLA - COBRADOR</t>
        </is>
      </c>
      <c r="D885" s="10" t="n"/>
      <c r="E885" s="8" t="n"/>
      <c r="F885" s="9" t="n">
        <v>123009.7</v>
      </c>
      <c r="I885" s="10" t="inlineStr">
        <is>
          <t>EFECTIVO</t>
        </is>
      </c>
      <c r="J885" s="8" t="inlineStr">
        <is>
          <t>2913 MARSOLINI APURANI VACA</t>
        </is>
      </c>
    </row>
    <row r="886">
      <c r="A886" s="5" t="inlineStr">
        <is>
          <t>CCAJ-SC39/21/2023</t>
        </is>
      </c>
      <c r="B886" s="6" t="n">
        <v>44939.42552896991</v>
      </c>
      <c r="C886" s="5" t="inlineStr">
        <is>
          <t>1386 EINAR CHOQUETIJLLA - COBRADOR</t>
        </is>
      </c>
      <c r="D886" s="10" t="n"/>
      <c r="E886" s="8" t="n"/>
      <c r="F886" s="9" t="n">
        <v>7296.5</v>
      </c>
      <c r="I886" s="10" t="inlineStr">
        <is>
          <t>EFECTIVO</t>
        </is>
      </c>
      <c r="J886" s="8" t="inlineStr">
        <is>
          <t>4309 RODRIGO RAMOS - T15</t>
        </is>
      </c>
    </row>
    <row r="887">
      <c r="A887" s="5" t="inlineStr">
        <is>
          <t>CCAJ-SC39/21/2023</t>
        </is>
      </c>
      <c r="B887" s="6" t="n">
        <v>44939.42552896991</v>
      </c>
      <c r="C887" s="5" t="inlineStr">
        <is>
          <t>1386 EINAR CHOQUETIJLLA - COBRADOR</t>
        </is>
      </c>
      <c r="D887" s="10" t="n"/>
      <c r="E887" s="8" t="n"/>
      <c r="F887" s="9" t="n">
        <v>6004.2</v>
      </c>
      <c r="I887" s="10" t="inlineStr">
        <is>
          <t>EFECTIVO</t>
        </is>
      </c>
      <c r="J887" s="8" t="inlineStr">
        <is>
          <t>4309 RODRIGO RAMOS - T22</t>
        </is>
      </c>
    </row>
    <row r="888">
      <c r="A888" s="11" t="inlineStr">
        <is>
          <t>SAP</t>
        </is>
      </c>
      <c r="B888" s="3" t="n"/>
      <c r="C888" s="3" t="n"/>
      <c r="D888" s="19">
        <f>100570.9+62918.4</f>
        <v/>
      </c>
      <c r="E888" s="8" t="n"/>
      <c r="F888" s="37">
        <f>SUM(F884:G887)</f>
        <v/>
      </c>
      <c r="H888" s="9" t="n"/>
      <c r="I888" s="5" t="n"/>
      <c r="J888" s="8" t="n"/>
    </row>
    <row r="889">
      <c r="A889" s="13" t="inlineStr">
        <is>
          <t>FECHA</t>
        </is>
      </c>
      <c r="B889" s="13" t="inlineStr">
        <is>
          <t>CIERRE DE CAJA</t>
        </is>
      </c>
      <c r="C889" s="13" t="inlineStr">
        <is>
          <t>IMPORTE</t>
        </is>
      </c>
      <c r="D889" s="7" t="n"/>
      <c r="E889" s="8" t="n"/>
      <c r="H889" s="9" t="n"/>
      <c r="I889" s="5" t="n"/>
      <c r="J889" s="8" t="n"/>
    </row>
    <row r="890" ht="15.75" customHeight="1">
      <c r="A890" s="5" t="n"/>
      <c r="B890" s="6" t="n"/>
      <c r="C890" s="5" t="n"/>
      <c r="D890" s="14" t="n">
        <v>112603464</v>
      </c>
      <c r="E890" s="8" t="n"/>
      <c r="H890" s="9" t="n"/>
      <c r="I890" s="5" t="n"/>
      <c r="J890" s="8" t="n"/>
    </row>
    <row r="891" ht="15.75" customHeight="1">
      <c r="A891" s="5" t="n"/>
      <c r="B891" s="6" t="n"/>
      <c r="C891" s="5" t="n"/>
      <c r="D891" s="14" t="n">
        <v>112603560</v>
      </c>
      <c r="E891" s="8" t="n"/>
      <c r="H891" s="9" t="n"/>
      <c r="I891" s="5" t="n"/>
      <c r="J891" s="8" t="n"/>
    </row>
    <row r="892">
      <c r="A892" s="5" t="n"/>
      <c r="B892" s="6" t="n"/>
      <c r="C892" s="5" t="n"/>
      <c r="D892" s="7" t="n"/>
      <c r="E892" s="8" t="n"/>
      <c r="H892" s="9" t="n"/>
      <c r="I892" s="5" t="n"/>
      <c r="J892" s="8" t="n"/>
    </row>
    <row r="893">
      <c r="A893" s="5" t="inlineStr">
        <is>
          <t>CCAJ-SC39/22/2023</t>
        </is>
      </c>
      <c r="B893" s="6" t="n">
        <v>44939.85837716435</v>
      </c>
      <c r="C893" s="5" t="inlineStr">
        <is>
          <t>1386 EINAR CHOQUETIJLLA - COBRADOR</t>
        </is>
      </c>
      <c r="D893" s="7" t="n"/>
      <c r="E893" s="8" t="n"/>
      <c r="G893" s="9" t="n">
        <v>16661.35</v>
      </c>
      <c r="I893" s="10" t="inlineStr">
        <is>
          <t>CHEQUE</t>
        </is>
      </c>
      <c r="J893" s="5" t="inlineStr">
        <is>
          <t>4307 PEDRO GALARZA TERCEROS</t>
        </is>
      </c>
    </row>
    <row r="894">
      <c r="A894" s="5" t="inlineStr">
        <is>
          <t>CCAJ-SC39/22/2023</t>
        </is>
      </c>
      <c r="B894" s="6" t="n">
        <v>44939.85837716435</v>
      </c>
      <c r="C894" s="5" t="inlineStr">
        <is>
          <t>1386 EINAR CHOQUETIJLLA - COBRADOR</t>
        </is>
      </c>
      <c r="D894" s="7" t="n"/>
      <c r="E894" s="8" t="n"/>
      <c r="G894" s="9" t="n">
        <v>311</v>
      </c>
      <c r="I894" s="10" t="inlineStr">
        <is>
          <t>CHEQUE</t>
        </is>
      </c>
      <c r="J894" s="8" t="inlineStr">
        <is>
          <t>4309 RODRIGO RAMOS - T03</t>
        </is>
      </c>
    </row>
    <row r="895">
      <c r="A895" s="5" t="inlineStr">
        <is>
          <t>CCAJ-SC39/22/202</t>
        </is>
      </c>
      <c r="B895" s="6" t="n">
        <v>44939.85837716435</v>
      </c>
      <c r="C895" s="5" t="inlineStr">
        <is>
          <t xml:space="preserve">1386 EINAR CHOQUETIJLLA - </t>
        </is>
      </c>
      <c r="D895" s="7" t="n">
        <v>451773</v>
      </c>
      <c r="E895" s="5" t="inlineStr">
        <is>
          <t>BANCO DE CREDITO-7015054675359</t>
        </is>
      </c>
      <c r="H895" s="9" t="n">
        <v>3839.67</v>
      </c>
      <c r="I895" s="5" t="inlineStr">
        <is>
          <t>DEPÓSITO BANCARIO</t>
        </is>
      </c>
      <c r="J895" s="5" t="inlineStr">
        <is>
          <t>1271 SANDRA SALAZAR ESCOBAR</t>
        </is>
      </c>
    </row>
    <row r="896">
      <c r="A896" s="5" t="inlineStr">
        <is>
          <t>CCAJ-SC39/22/2023</t>
        </is>
      </c>
      <c r="B896" s="6" t="n">
        <v>44939.85837716435</v>
      </c>
      <c r="C896" s="5" t="inlineStr">
        <is>
          <t>1386 EINAR CHOQUETIJLLA - COBRADOR</t>
        </is>
      </c>
      <c r="D896" s="15" t="n">
        <v>45123240516</v>
      </c>
      <c r="E896" s="5" t="inlineStr">
        <is>
          <t>BANCO INDUSTRIAL-100070049</t>
        </is>
      </c>
      <c r="H896" s="9" t="n">
        <v>9600</v>
      </c>
      <c r="I896" s="5" t="inlineStr">
        <is>
          <t>DEPÓSITO BANCARIO</t>
        </is>
      </c>
      <c r="J896" s="5" t="inlineStr">
        <is>
          <t>4307 PEDRO GALARZA TERCEROS</t>
        </is>
      </c>
    </row>
    <row r="897">
      <c r="A897" s="5" t="inlineStr">
        <is>
          <t>CCAJ-SC39/22/2023</t>
        </is>
      </c>
      <c r="B897" s="6" t="n">
        <v>44939.85837716435</v>
      </c>
      <c r="C897" s="5" t="inlineStr">
        <is>
          <t>1386 EINAR CHOQUETIJLLA - COBRADOR</t>
        </is>
      </c>
      <c r="D897" s="15" t="n">
        <v>45123239083</v>
      </c>
      <c r="E897" s="5" t="inlineStr">
        <is>
          <t>BANCO INDUSTRIAL-100070049</t>
        </is>
      </c>
      <c r="H897" s="9" t="n">
        <v>2438.26</v>
      </c>
      <c r="I897" s="5" t="inlineStr">
        <is>
          <t>DEPÓSITO BANCARIO</t>
        </is>
      </c>
      <c r="J897" s="5" t="inlineStr">
        <is>
          <t>4307 PEDRO GALARZA TERCEROS</t>
        </is>
      </c>
    </row>
    <row r="898">
      <c r="A898" s="5" t="inlineStr">
        <is>
          <t>CCAJ-SC39/22/2023</t>
        </is>
      </c>
      <c r="B898" s="6" t="n">
        <v>44939.85837716435</v>
      </c>
      <c r="C898" s="5" t="inlineStr">
        <is>
          <t>1386 EINAR CHOQUETIJLLA - COBRADOR</t>
        </is>
      </c>
      <c r="D898" s="15" t="n">
        <v>45133109011</v>
      </c>
      <c r="E898" s="5" t="inlineStr">
        <is>
          <t>BANCO INDUSTRIAL-100070049</t>
        </is>
      </c>
      <c r="H898" s="9" t="n">
        <v>1067.5</v>
      </c>
      <c r="I898" s="5" t="inlineStr">
        <is>
          <t>DEPÓSITO BANCARIO</t>
        </is>
      </c>
      <c r="J898" s="5" t="inlineStr">
        <is>
          <t>4307 PEDRO GALARZA TERCEROS</t>
        </is>
      </c>
    </row>
    <row r="899">
      <c r="A899" s="5" t="inlineStr">
        <is>
          <t>CCAJ-SC39/22/2023</t>
        </is>
      </c>
      <c r="B899" s="6" t="n">
        <v>44939.85837716435</v>
      </c>
      <c r="C899" s="5" t="inlineStr">
        <is>
          <t>1386 EINAR CHOQUETIJLLA - COBRADOR</t>
        </is>
      </c>
      <c r="D899" s="15" t="n">
        <v>45143476149</v>
      </c>
      <c r="E899" s="5" t="inlineStr">
        <is>
          <t>BANCO INDUSTRIAL-100070049</t>
        </is>
      </c>
      <c r="H899" s="9" t="n">
        <v>5503.2</v>
      </c>
      <c r="I899" s="5" t="inlineStr">
        <is>
          <t>DEPÓSITO BANCARIO</t>
        </is>
      </c>
      <c r="J899" s="5" t="inlineStr">
        <is>
          <t>4307 PEDRO GALARZA TERCEROS</t>
        </is>
      </c>
    </row>
    <row r="900">
      <c r="A900" s="5" t="inlineStr">
        <is>
          <t>CCAJ-SC39/22/2023</t>
        </is>
      </c>
      <c r="B900" s="6" t="n">
        <v>44939.85837716435</v>
      </c>
      <c r="C900" s="5" t="inlineStr">
        <is>
          <t>1386 EINAR CHOQUETIJLLA - COBRADOR</t>
        </is>
      </c>
      <c r="D900" s="15" t="n">
        <v>45173168964</v>
      </c>
      <c r="E900" s="5" t="inlineStr">
        <is>
          <t>BANCO INDUSTRIAL-100070049</t>
        </is>
      </c>
      <c r="H900" s="9" t="n">
        <v>28150</v>
      </c>
      <c r="I900" s="5" t="inlineStr">
        <is>
          <t>DEPÓSITO BANCARIO</t>
        </is>
      </c>
      <c r="J900" s="5" t="inlineStr">
        <is>
          <t>4307 PEDRO GALARZA TERCEROS</t>
        </is>
      </c>
    </row>
    <row r="901">
      <c r="A901" s="5" t="inlineStr">
        <is>
          <t>CCAJ-SC39/22/2023</t>
        </is>
      </c>
      <c r="B901" s="6" t="n">
        <v>44939.85837716435</v>
      </c>
      <c r="C901" s="5" t="inlineStr">
        <is>
          <t>1386 EINAR CHOQUETIJLLA - COBRADOR</t>
        </is>
      </c>
      <c r="D901" s="15" t="n">
        <v>45153103547</v>
      </c>
      <c r="E901" s="5" t="inlineStr">
        <is>
          <t>BANCO INDUSTRIAL-100070049</t>
        </is>
      </c>
      <c r="H901" s="9" t="n">
        <v>210</v>
      </c>
      <c r="I901" s="5" t="inlineStr">
        <is>
          <t>DEPÓSITO BANCARIO</t>
        </is>
      </c>
      <c r="J901" s="5" t="inlineStr">
        <is>
          <t>4307 PEDRO GALARZA TERCEROS</t>
        </is>
      </c>
    </row>
    <row r="902">
      <c r="A902" s="5" t="inlineStr">
        <is>
          <t>CCAJ-SC39/22/2023</t>
        </is>
      </c>
      <c r="B902" s="6" t="n">
        <v>44939.85837716435</v>
      </c>
      <c r="C902" s="5" t="inlineStr">
        <is>
          <t>1386 EINAR CHOQUETIJLLA - COBRADOR</t>
        </is>
      </c>
      <c r="D902" s="15" t="n">
        <v>45123240470</v>
      </c>
      <c r="E902" s="5" t="inlineStr">
        <is>
          <t>BANCO INDUSTRIAL-100070049</t>
        </is>
      </c>
      <c r="H902" s="9" t="n">
        <v>1793.6</v>
      </c>
      <c r="I902" s="5" t="inlineStr">
        <is>
          <t>DEPÓSITO BANCARIO</t>
        </is>
      </c>
      <c r="J902" s="5" t="inlineStr">
        <is>
          <t>4307 PEDRO GALARZA TERCEROS</t>
        </is>
      </c>
    </row>
    <row r="903">
      <c r="A903" s="5" t="inlineStr">
        <is>
          <t>CCAJ-SC39/22/2023</t>
        </is>
      </c>
      <c r="B903" s="6" t="n">
        <v>44939.85837716435</v>
      </c>
      <c r="C903" s="5" t="inlineStr">
        <is>
          <t>1386 EINAR CHOQUETIJLLA - COBRADOR</t>
        </is>
      </c>
      <c r="D903" s="7" t="n">
        <v>155568</v>
      </c>
      <c r="E903" s="5" t="inlineStr">
        <is>
          <t>BANCO DE CREDITO-7015054675359</t>
        </is>
      </c>
      <c r="H903" s="9" t="n">
        <v>1123.96</v>
      </c>
      <c r="I903" s="5" t="inlineStr">
        <is>
          <t>DEPÓSITO BANCARIO</t>
        </is>
      </c>
      <c r="J903" s="8" t="inlineStr">
        <is>
          <t>1972 FLAVIA GALEAN MALLON</t>
        </is>
      </c>
    </row>
    <row r="904">
      <c r="A904" s="5" t="inlineStr">
        <is>
          <t>CCAJ-SC39/22/2023</t>
        </is>
      </c>
      <c r="B904" s="6" t="n">
        <v>44939.85837716435</v>
      </c>
      <c r="C904" s="5" t="inlineStr">
        <is>
          <t>1386 EINAR CHOQUETIJLLA - COBRADOR</t>
        </is>
      </c>
      <c r="D904" s="15" t="n">
        <v>45113259387</v>
      </c>
      <c r="E904" s="5" t="inlineStr">
        <is>
          <t>BANCO INDUSTRIAL-100070049</t>
        </is>
      </c>
      <c r="H904" s="9" t="n">
        <v>2576</v>
      </c>
      <c r="I904" s="5" t="inlineStr">
        <is>
          <t>DEPÓSITO BANCARIO</t>
        </is>
      </c>
      <c r="J904" s="5" t="inlineStr">
        <is>
          <t>4863 MOISES MENACHO MONTAÑO</t>
        </is>
      </c>
    </row>
    <row r="905">
      <c r="A905" s="5" t="inlineStr">
        <is>
          <t>CCAJ-SC39/22/2023</t>
        </is>
      </c>
      <c r="B905" s="6" t="n">
        <v>44939.85837716435</v>
      </c>
      <c r="C905" s="5" t="inlineStr">
        <is>
          <t>1386 EINAR CHOQUETIJLLA - COBRADOR</t>
        </is>
      </c>
      <c r="D905" s="15" t="n">
        <v>45163199180</v>
      </c>
      <c r="E905" s="5" t="inlineStr">
        <is>
          <t>BANCO INDUSTRIAL-100070049</t>
        </is>
      </c>
      <c r="H905" s="9" t="n">
        <v>14952.12</v>
      </c>
      <c r="I905" s="5" t="inlineStr">
        <is>
          <t>DEPÓSITO BANCARIO</t>
        </is>
      </c>
      <c r="J905" s="5" t="inlineStr">
        <is>
          <t>3046 CLAUDIA ELEN CASTRO DELGADILLO</t>
        </is>
      </c>
    </row>
    <row r="906">
      <c r="A906" s="5" t="inlineStr">
        <is>
          <t>CCAJ-SC39/22/2023</t>
        </is>
      </c>
      <c r="B906" s="6" t="n">
        <v>44939.85837716435</v>
      </c>
      <c r="C906" s="5" t="inlineStr">
        <is>
          <t>1386 EINAR CHOQUETIJLLA - COBRADOR</t>
        </is>
      </c>
      <c r="D906" s="15" t="n">
        <v>45123241143</v>
      </c>
      <c r="E906" s="5" t="inlineStr">
        <is>
          <t>BANCO INDUSTRIAL-100070049</t>
        </is>
      </c>
      <c r="H906" s="9" t="n">
        <v>650</v>
      </c>
      <c r="I906" s="5" t="inlineStr">
        <is>
          <t>DEPÓSITO BANCARIO</t>
        </is>
      </c>
      <c r="J906" s="5" t="inlineStr">
        <is>
          <t>4307 PEDRO GALARZA TERCEROS</t>
        </is>
      </c>
    </row>
    <row r="907">
      <c r="A907" s="5" t="inlineStr">
        <is>
          <t>CCAJ-SC39/22/2023</t>
        </is>
      </c>
      <c r="B907" s="6" t="n">
        <v>44939.85837716435</v>
      </c>
      <c r="C907" s="5" t="inlineStr">
        <is>
          <t>1386 EINAR CHOQUETIJLLA - COBRADOR</t>
        </is>
      </c>
      <c r="D907" s="15" t="n">
        <v>295401006740008</v>
      </c>
      <c r="E907" s="5" t="inlineStr">
        <is>
          <t>PAGO EXPRESS M/N-101020101</t>
        </is>
      </c>
      <c r="H907" s="9" t="n">
        <v>27479.98</v>
      </c>
      <c r="I907" s="5" t="inlineStr">
        <is>
          <t>DEPÓSITO BANCARIO</t>
        </is>
      </c>
      <c r="J907" s="8" t="inlineStr">
        <is>
          <t>1972 FLAVIA GALEAN MALLON</t>
        </is>
      </c>
    </row>
    <row r="908">
      <c r="A908" s="5" t="inlineStr">
        <is>
          <t>CCAJ-SC39/22/2023</t>
        </is>
      </c>
      <c r="B908" s="6" t="n">
        <v>44939.85837716435</v>
      </c>
      <c r="C908" s="5" t="inlineStr">
        <is>
          <t>1386 EINAR CHOQUETIJLLA - COBRADOR</t>
        </is>
      </c>
      <c r="D908" s="15" t="n">
        <v>295401006740008</v>
      </c>
      <c r="E908" s="5" t="inlineStr">
        <is>
          <t>PAGO EXPRESS M/E-101020203</t>
        </is>
      </c>
      <c r="H908" s="9" t="n">
        <v>696</v>
      </c>
      <c r="I908" s="5" t="inlineStr">
        <is>
          <t>DEPÓSITO BANCARIO</t>
        </is>
      </c>
      <c r="J908" s="8" t="inlineStr">
        <is>
          <t>1972 FLAVIA GALEAN MALLON</t>
        </is>
      </c>
    </row>
    <row r="909">
      <c r="A909" s="5" t="inlineStr">
        <is>
          <t>CCAJ-SC39/22/2023</t>
        </is>
      </c>
      <c r="B909" s="6" t="n">
        <v>44939.85837716435</v>
      </c>
      <c r="C909" s="5" t="inlineStr">
        <is>
          <t>1386 EINAR CHOQUETIJLLA - COBRADOR</t>
        </is>
      </c>
      <c r="D909" s="15" t="n">
        <v>45153101028</v>
      </c>
      <c r="E909" s="5" t="inlineStr">
        <is>
          <t>BANCO INDUSTRIAL-100070049</t>
        </is>
      </c>
      <c r="H909" s="9" t="n">
        <v>1049</v>
      </c>
      <c r="I909" s="5" t="inlineStr">
        <is>
          <t>DEPÓSITO BANCARIO</t>
        </is>
      </c>
      <c r="J909" s="5" t="inlineStr">
        <is>
          <t>1271 SANDRA SALAZAR ESCOBAR</t>
        </is>
      </c>
    </row>
    <row r="910">
      <c r="A910" s="5" t="inlineStr">
        <is>
          <t>CCAJ-SC39/22/2023</t>
        </is>
      </c>
      <c r="B910" s="6" t="n">
        <v>44939.85837716435</v>
      </c>
      <c r="C910" s="5" t="inlineStr">
        <is>
          <t>1386 EINAR CHOQUETIJLLA - COBRADOR</t>
        </is>
      </c>
      <c r="D910" s="15" t="n">
        <v>45163198020</v>
      </c>
      <c r="E910" s="5" t="inlineStr">
        <is>
          <t>BANCO INDUSTRIAL-100070049</t>
        </is>
      </c>
      <c r="H910" s="9" t="n">
        <v>1049</v>
      </c>
      <c r="I910" s="5" t="inlineStr">
        <is>
          <t>DEPÓSITO BANCARIO</t>
        </is>
      </c>
      <c r="J910" s="5" t="inlineStr">
        <is>
          <t>1271 SANDRA SALAZAR ESCOBAR</t>
        </is>
      </c>
    </row>
    <row r="911">
      <c r="A911" s="5" t="inlineStr">
        <is>
          <t>CCAJ-SC39/22/2023</t>
        </is>
      </c>
      <c r="B911" s="6" t="n">
        <v>44939.85837716435</v>
      </c>
      <c r="C911" s="5" t="inlineStr">
        <is>
          <t>1386 EINAR CHOQUETIJLLA - COBRADOR</t>
        </is>
      </c>
      <c r="D911" s="15" t="n">
        <v>45113255435</v>
      </c>
      <c r="E911" s="5" t="inlineStr">
        <is>
          <t>BANCO INDUSTRIAL-100070049</t>
        </is>
      </c>
      <c r="H911" s="9" t="n">
        <v>126</v>
      </c>
      <c r="I911" s="5" t="inlineStr">
        <is>
          <t>DEPÓSITO BANCARIO</t>
        </is>
      </c>
      <c r="J911" s="5" t="inlineStr">
        <is>
          <t>1271 SANDRA SALAZAR ESCOBAR</t>
        </is>
      </c>
    </row>
    <row r="912">
      <c r="A912" s="5" t="inlineStr">
        <is>
          <t>CCAJ-SC39/22/2023</t>
        </is>
      </c>
      <c r="B912" s="6" t="n">
        <v>44939.85837716435</v>
      </c>
      <c r="C912" s="5" t="inlineStr">
        <is>
          <t>1386 EINAR CHOQUETIJLLA - COBRADOR</t>
        </is>
      </c>
      <c r="D912" s="15" t="n">
        <v>45133108655</v>
      </c>
      <c r="E912" s="5" t="inlineStr">
        <is>
          <t>BANCO INDUSTRIAL-100070049</t>
        </is>
      </c>
      <c r="H912" s="9" t="n">
        <v>1409.96</v>
      </c>
      <c r="I912" s="5" t="inlineStr">
        <is>
          <t>DEPÓSITO BANCARIO</t>
        </is>
      </c>
      <c r="J912" s="5" t="inlineStr">
        <is>
          <t>1271 SANDRA SALAZAR ESCOBAR</t>
        </is>
      </c>
    </row>
    <row r="913">
      <c r="A913" s="5" t="inlineStr">
        <is>
          <t>CCAJ-SC39/22/2023</t>
        </is>
      </c>
      <c r="B913" s="6" t="n">
        <v>44939.85837716435</v>
      </c>
      <c r="C913" s="5" t="inlineStr">
        <is>
          <t>1386 EINAR CHOQUETIJLLA - COBRADOR</t>
        </is>
      </c>
      <c r="D913" s="15" t="n">
        <v>295401006740013</v>
      </c>
      <c r="E913" s="5" t="inlineStr">
        <is>
          <t>PAGO EXPRESS M/N-101020101</t>
        </is>
      </c>
      <c r="H913" s="9" t="n">
        <v>1068</v>
      </c>
      <c r="I913" s="5" t="inlineStr">
        <is>
          <t>DEPÓSITO BANCARIO</t>
        </is>
      </c>
      <c r="J913" s="5" t="inlineStr">
        <is>
          <t>3046 CLAUDIA ELEN CASTRO DELGADILLO</t>
        </is>
      </c>
    </row>
    <row r="914">
      <c r="A914" s="5" t="inlineStr">
        <is>
          <t>CCAJ-SC39/22/2023</t>
        </is>
      </c>
      <c r="B914" s="6" t="n">
        <v>44939.85837716435</v>
      </c>
      <c r="C914" s="5" t="inlineStr">
        <is>
          <t>1386 EINAR CHOQUETIJLLA - COBRADOR</t>
        </is>
      </c>
      <c r="D914" s="15" t="n">
        <v>45123238853</v>
      </c>
      <c r="E914" s="5" t="inlineStr">
        <is>
          <t>BANCO INDUSTRIAL-100070049</t>
        </is>
      </c>
      <c r="H914" s="9" t="n">
        <v>1079.68</v>
      </c>
      <c r="I914" s="5" t="inlineStr">
        <is>
          <t>DEPÓSITO BANCARIO</t>
        </is>
      </c>
      <c r="J914" s="5" t="inlineStr">
        <is>
          <t>1271 SANDRA SALAZAR ESCOBAR</t>
        </is>
      </c>
    </row>
    <row r="915">
      <c r="A915" s="5" t="inlineStr">
        <is>
          <t>CCAJ-SC39/22/2023</t>
        </is>
      </c>
      <c r="B915" s="6" t="n">
        <v>44939.85837716435</v>
      </c>
      <c r="C915" s="5" t="inlineStr">
        <is>
          <t>1386 EINAR CHOQUETIJLLA - COBRADOR</t>
        </is>
      </c>
      <c r="D915" s="15" t="n">
        <v>45133109142</v>
      </c>
      <c r="E915" s="5" t="inlineStr">
        <is>
          <t>BANCO INDUSTRIAL-100070049</t>
        </is>
      </c>
      <c r="H915" s="9" t="n">
        <v>689.5</v>
      </c>
      <c r="I915" s="5" t="inlineStr">
        <is>
          <t>DEPÓSITO BANCARIO</t>
        </is>
      </c>
      <c r="J915" s="5" t="inlineStr">
        <is>
          <t>1271 SANDRA SALAZAR ESCOBAR</t>
        </is>
      </c>
    </row>
    <row r="916">
      <c r="A916" s="5" t="inlineStr">
        <is>
          <t>CCAJ-SC39/22/2023</t>
        </is>
      </c>
      <c r="B916" s="6" t="n">
        <v>44939.85837716435</v>
      </c>
      <c r="C916" s="5" t="inlineStr">
        <is>
          <t>1386 EINAR CHOQUETIJLLA - COBRADOR</t>
        </is>
      </c>
      <c r="D916" s="15" t="n">
        <v>45133109245</v>
      </c>
      <c r="E916" s="5" t="inlineStr">
        <is>
          <t>BANCO INDUSTRIAL-100070049</t>
        </is>
      </c>
      <c r="H916" s="9" t="n">
        <v>1485.8</v>
      </c>
      <c r="I916" s="5" t="inlineStr">
        <is>
          <t>DEPÓSITO BANCARIO</t>
        </is>
      </c>
      <c r="J916" s="5" t="inlineStr">
        <is>
          <t>1271 SANDRA SALAZAR ESCOBAR</t>
        </is>
      </c>
    </row>
    <row r="917">
      <c r="A917" s="5" t="inlineStr">
        <is>
          <t>CCAJ-SC39/22/2023</t>
        </is>
      </c>
      <c r="B917" s="6" t="n">
        <v>44939.85837716435</v>
      </c>
      <c r="C917" s="5" t="inlineStr">
        <is>
          <t>1386 EINAR CHOQUETIJLLA - COBRADOR</t>
        </is>
      </c>
      <c r="D917" s="15" t="n">
        <v>45123239442</v>
      </c>
      <c r="E917" s="5" t="inlineStr">
        <is>
          <t>BANCO INDUSTRIAL-100070049</t>
        </is>
      </c>
      <c r="H917" s="9" t="n">
        <v>1096</v>
      </c>
      <c r="I917" s="5" t="inlineStr">
        <is>
          <t>DEPÓSITO BANCARIO</t>
        </is>
      </c>
      <c r="J917" s="5" t="inlineStr">
        <is>
          <t>1271 SANDRA SALAZAR ESCOBAR</t>
        </is>
      </c>
    </row>
    <row r="918">
      <c r="A918" s="5" t="inlineStr">
        <is>
          <t>CCAJ-SC39/22/2023</t>
        </is>
      </c>
      <c r="B918" s="6" t="n">
        <v>44939.85837716435</v>
      </c>
      <c r="C918" s="5" t="inlineStr">
        <is>
          <t>1386 EINAR CHOQUETIJLLA - COBRADOR</t>
        </is>
      </c>
      <c r="D918" s="15" t="n">
        <v>45173169748</v>
      </c>
      <c r="E918" s="5" t="inlineStr">
        <is>
          <t>BANCO INDUSTRIAL-100070049</t>
        </is>
      </c>
      <c r="H918" s="9" t="n">
        <v>525.28</v>
      </c>
      <c r="I918" s="5" t="inlineStr">
        <is>
          <t>DEPÓSITO BANCARIO</t>
        </is>
      </c>
      <c r="J918" s="5" t="inlineStr">
        <is>
          <t>1271 SANDRA SALAZAR ESCOBAR</t>
        </is>
      </c>
    </row>
    <row r="919">
      <c r="A919" s="5" t="inlineStr">
        <is>
          <t>CCAJ-SC39/22/2023</t>
        </is>
      </c>
      <c r="B919" s="6" t="n">
        <v>44939.85837716435</v>
      </c>
      <c r="C919" s="5" t="inlineStr">
        <is>
          <t>1386 EINAR CHOQUETIJLLA - COBRADOR</t>
        </is>
      </c>
      <c r="D919" s="15" t="n">
        <v>45173170913</v>
      </c>
      <c r="E919" s="5" t="inlineStr">
        <is>
          <t>BANCO INDUSTRIAL-100070049</t>
        </is>
      </c>
      <c r="H919" s="9" t="n">
        <v>629.34</v>
      </c>
      <c r="I919" s="5" t="inlineStr">
        <is>
          <t>DEPÓSITO BANCARIO</t>
        </is>
      </c>
      <c r="J919" s="5" t="inlineStr">
        <is>
          <t>1271 SANDRA SALAZAR ESCOBAR</t>
        </is>
      </c>
    </row>
    <row r="920">
      <c r="A920" s="5" t="inlineStr">
        <is>
          <t>CCAJ-SC39/22/2023</t>
        </is>
      </c>
      <c r="B920" s="6" t="n">
        <v>44939.85837716435</v>
      </c>
      <c r="C920" s="5" t="inlineStr">
        <is>
          <t>1386 EINAR CHOQUETIJLLA - COBRADOR</t>
        </is>
      </c>
      <c r="D920" s="15" t="n">
        <v>295401006740014</v>
      </c>
      <c r="E920" s="5" t="inlineStr">
        <is>
          <t>PAGO EXPRESS M/N-101020101</t>
        </is>
      </c>
      <c r="H920" s="9" t="n">
        <v>12493.21</v>
      </c>
      <c r="I920" s="5" t="inlineStr">
        <is>
          <t>DEPÓSITO BANCARIO</t>
        </is>
      </c>
      <c r="J920" s="5" t="inlineStr">
        <is>
          <t>4863 MOISES MENACHO MONTAÑO</t>
        </is>
      </c>
    </row>
    <row r="921">
      <c r="A921" s="5" t="inlineStr">
        <is>
          <t>CCAJ-SC39/22/2023</t>
        </is>
      </c>
      <c r="B921" s="6" t="n">
        <v>44939.85837716435</v>
      </c>
      <c r="C921" s="5" t="inlineStr">
        <is>
          <t>1386 EINAR CHOQUETIJLLA - COBRADOR</t>
        </is>
      </c>
      <c r="D921" s="15" t="n">
        <v>45143477736</v>
      </c>
      <c r="E921" s="5" t="inlineStr">
        <is>
          <t>BANCO INDUSTRIAL-100070049</t>
        </is>
      </c>
      <c r="H921" s="9" t="n">
        <v>753</v>
      </c>
      <c r="I921" s="5" t="inlineStr">
        <is>
          <t>DEPÓSITO BANCARIO</t>
        </is>
      </c>
      <c r="J921" s="5" t="inlineStr">
        <is>
          <t>1271 SANDRA SALAZAR ESCOBAR</t>
        </is>
      </c>
    </row>
    <row r="922">
      <c r="A922" s="5" t="inlineStr">
        <is>
          <t>CCAJ-SC39/22/2023</t>
        </is>
      </c>
      <c r="B922" s="6" t="n">
        <v>44939.85837716435</v>
      </c>
      <c r="C922" s="5" t="inlineStr">
        <is>
          <t>1386 EINAR CHOQUETIJLLA - COBRADOR</t>
        </is>
      </c>
      <c r="D922" s="15" t="n">
        <v>45123240758</v>
      </c>
      <c r="E922" s="5" t="inlineStr">
        <is>
          <t>BANCO INDUSTRIAL-100070049</t>
        </is>
      </c>
      <c r="H922" s="9" t="n">
        <v>475.1</v>
      </c>
      <c r="I922" s="5" t="inlineStr">
        <is>
          <t>DEPÓSITO BANCARIO</t>
        </is>
      </c>
      <c r="J922" s="5" t="inlineStr">
        <is>
          <t>1271 SANDRA SALAZAR ESCOBAR</t>
        </is>
      </c>
    </row>
    <row r="923">
      <c r="A923" s="5" t="inlineStr">
        <is>
          <t>CCAJ-SC39/22/2023</t>
        </is>
      </c>
      <c r="B923" s="6" t="n">
        <v>44939.85837716435</v>
      </c>
      <c r="C923" s="5" t="inlineStr">
        <is>
          <t>1386 EINAR CHOQUETIJLLA - COBRADOR</t>
        </is>
      </c>
      <c r="D923" s="15" t="n">
        <v>52116753566</v>
      </c>
      <c r="E923" s="5" t="inlineStr">
        <is>
          <t>BANCO INDUSTRIAL-100070049</t>
        </is>
      </c>
      <c r="H923" s="9" t="n">
        <v>422.21</v>
      </c>
      <c r="I923" s="5" t="inlineStr">
        <is>
          <t>DEPÓSITO BANCARIO</t>
        </is>
      </c>
      <c r="J923" s="5" t="inlineStr">
        <is>
          <t>1271 SANDRA SALAZAR ESCOBAR</t>
        </is>
      </c>
    </row>
    <row r="924">
      <c r="A924" s="5" t="inlineStr">
        <is>
          <t>CCAJ-SC39/22/2023</t>
        </is>
      </c>
      <c r="B924" s="6" t="n">
        <v>44939.85837716435</v>
      </c>
      <c r="C924" s="5" t="inlineStr">
        <is>
          <t>1386 EINAR CHOQUETIJLLA - COBRADOR</t>
        </is>
      </c>
      <c r="D924" s="15" t="n">
        <v>45153104677</v>
      </c>
      <c r="E924" s="5" t="inlineStr">
        <is>
          <t>BANCO INDUSTRIAL-100070049</t>
        </is>
      </c>
      <c r="H924" s="9" t="n">
        <v>439.8</v>
      </c>
      <c r="I924" s="5" t="inlineStr">
        <is>
          <t>DEPÓSITO BANCARIO</t>
        </is>
      </c>
      <c r="J924" s="5" t="inlineStr">
        <is>
          <t>1271 SANDRA SALAZAR ESCOBAR</t>
        </is>
      </c>
    </row>
    <row r="925">
      <c r="A925" s="5" t="inlineStr">
        <is>
          <t>CCAJ-SC39/22/2023</t>
        </is>
      </c>
      <c r="B925" s="6" t="n">
        <v>44939.85837716435</v>
      </c>
      <c r="C925" s="5" t="inlineStr">
        <is>
          <t>1386 EINAR CHOQUETIJLLA - COBRADOR</t>
        </is>
      </c>
      <c r="D925" s="15" t="n">
        <v>45173171355</v>
      </c>
      <c r="E925" s="5" t="inlineStr">
        <is>
          <t>BANCO INDUSTRIAL-100070049</t>
        </is>
      </c>
      <c r="H925" s="9" t="n">
        <v>13307.1</v>
      </c>
      <c r="I925" s="5" t="inlineStr">
        <is>
          <t>DEPÓSITO BANCARIO</t>
        </is>
      </c>
      <c r="J925" s="5" t="inlineStr">
        <is>
          <t>1271 SANDRA SALAZAR ESCOBAR</t>
        </is>
      </c>
    </row>
    <row r="926">
      <c r="A926" s="5" t="inlineStr">
        <is>
          <t>CCAJ-SC39/22/2023</t>
        </is>
      </c>
      <c r="B926" s="6" t="n">
        <v>44939.85837716435</v>
      </c>
      <c r="C926" s="5" t="inlineStr">
        <is>
          <t>1386 EINAR CHOQUETIJLLA - COBRADOR</t>
        </is>
      </c>
      <c r="D926" s="15" t="n">
        <v>19050394628</v>
      </c>
      <c r="E926" s="5" t="inlineStr">
        <is>
          <t>BANCO INDUSTRIAL-100070049</t>
        </is>
      </c>
      <c r="H926" s="9" t="n">
        <v>2160</v>
      </c>
      <c r="I926" s="5" t="inlineStr">
        <is>
          <t>DEPÓSITO BANCARIO</t>
        </is>
      </c>
      <c r="J926" s="5" t="inlineStr">
        <is>
          <t>1271 SANDRA SALAZAR ESCOBAR</t>
        </is>
      </c>
    </row>
    <row r="927">
      <c r="A927" s="5" t="inlineStr">
        <is>
          <t>CCAJ-SC39/22/2023</t>
        </is>
      </c>
      <c r="B927" s="6" t="n">
        <v>44939.85837716435</v>
      </c>
      <c r="C927" s="5" t="inlineStr">
        <is>
          <t>1386 EINAR CHOQUETIJLLA - COBRADOR</t>
        </is>
      </c>
      <c r="D927" s="15" t="n">
        <v>19050394629</v>
      </c>
      <c r="E927" s="5" t="inlineStr">
        <is>
          <t>BANCO INDUSTRIAL-100070049</t>
        </is>
      </c>
      <c r="H927" s="9" t="n">
        <v>1968.84</v>
      </c>
      <c r="I927" s="5" t="inlineStr">
        <is>
          <t>DEPÓSITO BANCARIO</t>
        </is>
      </c>
      <c r="J927" s="5" t="inlineStr">
        <is>
          <t>1271 SANDRA SALAZAR ESCOBAR</t>
        </is>
      </c>
    </row>
    <row r="928">
      <c r="A928" s="5" t="inlineStr">
        <is>
          <t>CCAJ-SC39/22/2023</t>
        </is>
      </c>
      <c r="B928" s="6" t="n">
        <v>44939.85837716435</v>
      </c>
      <c r="C928" s="5" t="inlineStr">
        <is>
          <t>1386 EINAR CHOQUETIJLLA - COBRADOR</t>
        </is>
      </c>
      <c r="D928" s="15" t="n">
        <v>45123241295</v>
      </c>
      <c r="E928" s="5" t="inlineStr">
        <is>
          <t>BANCO INDUSTRIAL-100070049</t>
        </is>
      </c>
      <c r="H928" s="9" t="n">
        <v>62.4</v>
      </c>
      <c r="I928" s="5" t="inlineStr">
        <is>
          <t>DEPÓSITO BANCARIO</t>
        </is>
      </c>
      <c r="J928" s="5" t="inlineStr">
        <is>
          <t>1271 SANDRA SALAZAR ESCOBAR</t>
        </is>
      </c>
    </row>
    <row r="929">
      <c r="A929" s="5" t="inlineStr">
        <is>
          <t>CCAJ-SC39/22/2023</t>
        </is>
      </c>
      <c r="B929" s="6" t="n">
        <v>44939.85837716435</v>
      </c>
      <c r="C929" s="5" t="inlineStr">
        <is>
          <t>1386 EINAR CHOQUETIJLLA - COBRADOR</t>
        </is>
      </c>
      <c r="D929" s="15" t="n">
        <v>45113259267</v>
      </c>
      <c r="E929" s="5" t="inlineStr">
        <is>
          <t>BANCO INDUSTRIAL-100070049</t>
        </is>
      </c>
      <c r="H929" s="9" t="n">
        <v>735.11</v>
      </c>
      <c r="I929" s="5" t="inlineStr">
        <is>
          <t>DEPÓSITO BANCARIO</t>
        </is>
      </c>
      <c r="J929" s="5" t="inlineStr">
        <is>
          <t>1271 SANDRA SALAZAR ESCOBAR</t>
        </is>
      </c>
    </row>
    <row r="930">
      <c r="A930" s="5" t="inlineStr">
        <is>
          <t>CCAJ-SC39/22/2023</t>
        </is>
      </c>
      <c r="B930" s="6" t="n">
        <v>44939.85837716435</v>
      </c>
      <c r="C930" s="5" t="inlineStr">
        <is>
          <t>1386 EINAR CHOQUETIJLLA - COBRADOR</t>
        </is>
      </c>
      <c r="D930" s="15" t="n">
        <v>45113259408</v>
      </c>
      <c r="E930" s="5" t="inlineStr">
        <is>
          <t>BANCO INDUSTRIAL-100070049</t>
        </is>
      </c>
      <c r="H930" s="9" t="n">
        <v>1800</v>
      </c>
      <c r="I930" s="5" t="inlineStr">
        <is>
          <t>DEPÓSITO BANCARIO</t>
        </is>
      </c>
      <c r="J930" s="5" t="inlineStr">
        <is>
          <t>1271 SANDRA SALAZAR ESCOBAR</t>
        </is>
      </c>
    </row>
    <row r="931">
      <c r="A931" s="5" t="inlineStr">
        <is>
          <t>CCAJ-SC39/22/2023</t>
        </is>
      </c>
      <c r="B931" s="6" t="n">
        <v>44939.85837716435</v>
      </c>
      <c r="C931" s="5" t="inlineStr">
        <is>
          <t>1386 EINAR CHOQUETIJLLA - COBRADOR</t>
        </is>
      </c>
      <c r="D931" s="15" t="n">
        <v>51117425424</v>
      </c>
      <c r="E931" s="5" t="inlineStr">
        <is>
          <t>BANCO INDUSTRIAL-100070049</t>
        </is>
      </c>
      <c r="H931" s="9" t="n">
        <v>508.55</v>
      </c>
      <c r="I931" s="5" t="inlineStr">
        <is>
          <t>DEPÓSITO BANCARIO</t>
        </is>
      </c>
      <c r="J931" s="5" t="inlineStr">
        <is>
          <t>1271 SANDRA SALAZAR ESCOBAR</t>
        </is>
      </c>
    </row>
    <row r="932">
      <c r="A932" s="5" t="inlineStr">
        <is>
          <t>CCAJ-SC39/22/2023</t>
        </is>
      </c>
      <c r="B932" s="6" t="n">
        <v>44939.85837716435</v>
      </c>
      <c r="C932" s="5" t="inlineStr">
        <is>
          <t>1386 EINAR CHOQUETIJLLA - COBRADOR</t>
        </is>
      </c>
      <c r="D932" s="15" t="n">
        <v>45173171321</v>
      </c>
      <c r="E932" s="5" t="inlineStr">
        <is>
          <t>BANCO INDUSTRIAL-100070049</t>
        </is>
      </c>
      <c r="H932" s="9" t="n">
        <v>11628.8</v>
      </c>
      <c r="I932" s="5" t="inlineStr">
        <is>
          <t>DEPÓSITO BANCARIO</t>
        </is>
      </c>
      <c r="J932" s="5" t="inlineStr">
        <is>
          <t>1271 SANDRA SALAZAR ESCOBAR</t>
        </is>
      </c>
    </row>
    <row r="933">
      <c r="A933" s="5" t="inlineStr">
        <is>
          <t>CCAJ-SC39/22/2023</t>
        </is>
      </c>
      <c r="B933" s="6" t="n">
        <v>44939.85837716435</v>
      </c>
      <c r="C933" s="5" t="inlineStr">
        <is>
          <t>1386 EINAR CHOQUETIJLLA - COBRADOR</t>
        </is>
      </c>
      <c r="D933" s="7" t="n">
        <v>70653</v>
      </c>
      <c r="E933" s="5" t="inlineStr">
        <is>
          <t>BANCO DE CREDITO-7015054675359</t>
        </is>
      </c>
      <c r="H933" s="9" t="n">
        <v>120</v>
      </c>
      <c r="I933" s="5" t="inlineStr">
        <is>
          <t>DEPÓSITO BANCARIO</t>
        </is>
      </c>
      <c r="J933" s="5" t="inlineStr">
        <is>
          <t>1271 SANDRA SALAZAR ESCOBAR</t>
        </is>
      </c>
    </row>
    <row r="934">
      <c r="A934" s="5" t="inlineStr">
        <is>
          <t>CCAJ-SC39/22/2023</t>
        </is>
      </c>
      <c r="B934" s="6" t="n">
        <v>44939.85837716435</v>
      </c>
      <c r="C934" s="5" t="inlineStr">
        <is>
          <t>1386 EINAR CHOQUETIJLLA - COBRADOR</t>
        </is>
      </c>
      <c r="D934" s="7" t="n">
        <v>450750</v>
      </c>
      <c r="E934" s="5" t="inlineStr">
        <is>
          <t>BANCO DE CREDITO-7015054675359</t>
        </is>
      </c>
      <c r="H934" s="9" t="n">
        <v>2444.92</v>
      </c>
      <c r="I934" s="5" t="inlineStr">
        <is>
          <t>DEPÓSITO BANCARIO</t>
        </is>
      </c>
      <c r="J934" s="5" t="inlineStr">
        <is>
          <t>1271 SANDRA SALAZAR ESCOBAR</t>
        </is>
      </c>
    </row>
    <row r="935">
      <c r="A935" s="5" t="inlineStr">
        <is>
          <t>CCAJ-SC39/22/2023</t>
        </is>
      </c>
      <c r="B935" s="6" t="n">
        <v>44939.85837716435</v>
      </c>
      <c r="C935" s="5" t="inlineStr">
        <is>
          <t>1386 EINAR CHOQUETIJLLA - COBRADOR</t>
        </is>
      </c>
      <c r="D935" s="7" t="n">
        <v>452565</v>
      </c>
      <c r="E935" s="5" t="inlineStr">
        <is>
          <t>BANCO DE CREDITO-7015054675359</t>
        </is>
      </c>
      <c r="H935" s="9" t="n">
        <v>427.92</v>
      </c>
      <c r="I935" s="5" t="inlineStr">
        <is>
          <t>DEPÓSITO BANCARIO</t>
        </is>
      </c>
      <c r="J935" s="5" t="inlineStr">
        <is>
          <t>1271 SANDRA SALAZAR ESCOBAR</t>
        </is>
      </c>
    </row>
    <row r="936">
      <c r="A936" s="5" t="inlineStr">
        <is>
          <t>CCAJ-SC39/22/2023</t>
        </is>
      </c>
      <c r="B936" s="6" t="n">
        <v>44939.85837716435</v>
      </c>
      <c r="C936" s="5" t="inlineStr">
        <is>
          <t>1386 EINAR CHOQUETIJLLA - COBRADOR</t>
        </is>
      </c>
      <c r="D936" s="7" t="n">
        <v>273914</v>
      </c>
      <c r="E936" s="5" t="inlineStr">
        <is>
          <t>BANCO DE CREDITO-7015054675359</t>
        </is>
      </c>
      <c r="H936" s="9" t="n">
        <v>308.83</v>
      </c>
      <c r="I936" s="5" t="inlineStr">
        <is>
          <t>DEPÓSITO BANCARIO</t>
        </is>
      </c>
      <c r="J936" s="5" t="inlineStr">
        <is>
          <t>1271 SANDRA SALAZAR ESCOBAR</t>
        </is>
      </c>
    </row>
    <row r="937">
      <c r="A937" s="5" t="inlineStr">
        <is>
          <t>CCAJ-SC39/22/2023</t>
        </is>
      </c>
      <c r="B937" s="6" t="n">
        <v>44939.85837716435</v>
      </c>
      <c r="C937" s="5" t="inlineStr">
        <is>
          <t>1386 EINAR CHOQUETIJLLA - COBRADOR</t>
        </is>
      </c>
      <c r="D937" s="7" t="n">
        <v>386574</v>
      </c>
      <c r="E937" s="5" t="inlineStr">
        <is>
          <t>BANCO DE CREDITO-7015054675359</t>
        </is>
      </c>
      <c r="H937" s="9" t="n">
        <v>120</v>
      </c>
      <c r="I937" s="5" t="inlineStr">
        <is>
          <t>DEPÓSITO BANCARIO</t>
        </is>
      </c>
      <c r="J937" s="5" t="inlineStr">
        <is>
          <t>1271 SANDRA SALAZAR ESCOBAR</t>
        </is>
      </c>
    </row>
    <row r="938">
      <c r="A938" s="5" t="inlineStr">
        <is>
          <t>CCAJ-SC39/22/2023</t>
        </is>
      </c>
      <c r="B938" s="6" t="n">
        <v>44939.85837716435</v>
      </c>
      <c r="C938" s="5" t="inlineStr">
        <is>
          <t>1386 EINAR CHOQUETIJLLA - COBRADOR</t>
        </is>
      </c>
      <c r="D938" s="7" t="n"/>
      <c r="E938" s="8" t="n"/>
      <c r="F938" s="9" t="n">
        <v>240000</v>
      </c>
      <c r="I938" s="10" t="inlineStr">
        <is>
          <t>EFECTIVO</t>
        </is>
      </c>
      <c r="J938" s="5" t="inlineStr">
        <is>
          <t>1271 SANDRA SALAZAR ESCOBAR</t>
        </is>
      </c>
    </row>
    <row r="939">
      <c r="A939" s="5" t="inlineStr">
        <is>
          <t>CCAJ-SC39/22/2023</t>
        </is>
      </c>
      <c r="B939" s="6" t="n">
        <v>44939.85837716435</v>
      </c>
      <c r="C939" s="5" t="inlineStr">
        <is>
          <t>1386 EINAR CHOQUETIJLLA - COBRADOR</t>
        </is>
      </c>
      <c r="D939" s="7" t="n"/>
      <c r="E939" s="8" t="n"/>
      <c r="F939" s="9" t="n">
        <v>1311.5</v>
      </c>
      <c r="I939" s="10" t="inlineStr">
        <is>
          <t>EFECTIVO</t>
        </is>
      </c>
      <c r="J939" s="8" t="inlineStr">
        <is>
          <t>1970 CARLOS CAMPOS ORTIZ</t>
        </is>
      </c>
    </row>
    <row r="940">
      <c r="A940" s="5" t="inlineStr">
        <is>
          <t>CCAJ-SC39/22/2023</t>
        </is>
      </c>
      <c r="B940" s="6" t="n">
        <v>44939.85837716435</v>
      </c>
      <c r="C940" s="5" t="inlineStr">
        <is>
          <t>1386 EINAR CHOQUETIJLLA - COBRADOR</t>
        </is>
      </c>
      <c r="D940" s="7" t="n"/>
      <c r="E940" s="8" t="n"/>
      <c r="F940" s="9" t="n">
        <v>4914.4</v>
      </c>
      <c r="I940" s="10" t="inlineStr">
        <is>
          <t>EFECTIVO</t>
        </is>
      </c>
      <c r="J940" s="8" t="inlineStr">
        <is>
          <t>2551 EDMUNDO CAYANI M.</t>
        </is>
      </c>
    </row>
    <row r="941">
      <c r="A941" s="5" t="inlineStr">
        <is>
          <t>CCAJ-SC39/22/2023</t>
        </is>
      </c>
      <c r="B941" s="6" t="n">
        <v>44939.85837716435</v>
      </c>
      <c r="C941" s="5" t="inlineStr">
        <is>
          <t>1386 EINAR CHOQUETIJLLA - COBRADOR</t>
        </is>
      </c>
      <c r="D941" s="7" t="n"/>
      <c r="E941" s="8" t="n"/>
      <c r="F941" s="9" t="n">
        <v>5536.7</v>
      </c>
      <c r="I941" s="10" t="inlineStr">
        <is>
          <t>EFECTIVO</t>
        </is>
      </c>
      <c r="J941" s="5" t="inlineStr">
        <is>
          <t>2917 MILAN HUANCOLLO JUCUMARI</t>
        </is>
      </c>
    </row>
    <row r="942">
      <c r="A942" s="5" t="inlineStr">
        <is>
          <t>CCAJ-SC39/22/2023</t>
        </is>
      </c>
      <c r="B942" s="6" t="n">
        <v>44939.85837716435</v>
      </c>
      <c r="C942" s="5" t="inlineStr">
        <is>
          <t>1386 EINAR CHOQUETIJLLA - COBRADOR</t>
        </is>
      </c>
      <c r="D942" s="7" t="n"/>
      <c r="E942" s="8" t="n"/>
      <c r="F942" s="9" t="n">
        <v>6811.2</v>
      </c>
      <c r="I942" s="10" t="inlineStr">
        <is>
          <t>EFECTIVO</t>
        </is>
      </c>
      <c r="J942" s="8" t="inlineStr">
        <is>
          <t>2932 EUGENIO LOPEZ CESPEDES</t>
        </is>
      </c>
    </row>
    <row r="943">
      <c r="A943" s="5" t="inlineStr">
        <is>
          <t>CCAJ-SC39/22/2023</t>
        </is>
      </c>
      <c r="B943" s="6" t="n">
        <v>44939.85837716435</v>
      </c>
      <c r="C943" s="5" t="inlineStr">
        <is>
          <t>1386 EINAR CHOQUETIJLLA - COBRADOR</t>
        </is>
      </c>
      <c r="D943" s="7" t="n"/>
      <c r="E943" s="8" t="n"/>
      <c r="F943" s="9" t="n">
        <v>5084</v>
      </c>
      <c r="I943" s="10" t="inlineStr">
        <is>
          <t>EFECTIVO</t>
        </is>
      </c>
      <c r="J943" s="5" t="inlineStr">
        <is>
          <t>2994 CRISTIAN DEIBY PARDO VILLEGAS</t>
        </is>
      </c>
    </row>
    <row r="944">
      <c r="A944" s="5" t="inlineStr">
        <is>
          <t>CCAJ-SC39/22/2023</t>
        </is>
      </c>
      <c r="B944" s="6" t="n">
        <v>44939.85837716435</v>
      </c>
      <c r="C944" s="5" t="inlineStr">
        <is>
          <t>1386 EINAR CHOQUETIJLLA - COBRADOR</t>
        </is>
      </c>
      <c r="D944" s="7" t="n"/>
      <c r="E944" s="8" t="n"/>
      <c r="F944" s="9" t="n">
        <v>16812.1</v>
      </c>
      <c r="I944" s="10" t="inlineStr">
        <is>
          <t>EFECTIVO</t>
        </is>
      </c>
      <c r="J944" s="8" t="inlineStr">
        <is>
          <t>3211 PEDRO CAYALO COCA</t>
        </is>
      </c>
    </row>
    <row r="945">
      <c r="A945" s="5" t="inlineStr">
        <is>
          <t>CCAJ-SC39/22/2023</t>
        </is>
      </c>
      <c r="B945" s="6" t="n">
        <v>44939.85837716435</v>
      </c>
      <c r="C945" s="5" t="inlineStr">
        <is>
          <t>1386 EINAR CHOQUETIJLLA - COBRADOR</t>
        </is>
      </c>
      <c r="D945" s="7" t="n"/>
      <c r="E945" s="8" t="n"/>
      <c r="F945" s="9" t="n">
        <v>2483.5</v>
      </c>
      <c r="I945" s="10" t="inlineStr">
        <is>
          <t>EFECTIVO</t>
        </is>
      </c>
      <c r="J945" s="8" t="inlineStr">
        <is>
          <t>4309 RODRIGO RAMOS - T03</t>
        </is>
      </c>
    </row>
    <row r="946">
      <c r="A946" s="5" t="inlineStr">
        <is>
          <t>CCAJ-SC39/22/2023</t>
        </is>
      </c>
      <c r="B946" s="6" t="n">
        <v>44939.85837716435</v>
      </c>
      <c r="C946" s="5" t="inlineStr">
        <is>
          <t>1386 EINAR CHOQUETIJLLA - COBRADOR</t>
        </is>
      </c>
      <c r="D946" s="7" t="n"/>
      <c r="E946" s="8" t="n"/>
      <c r="F946" s="9" t="n">
        <v>9509.9</v>
      </c>
      <c r="I946" s="10" t="inlineStr">
        <is>
          <t>EFECTIVO</t>
        </is>
      </c>
      <c r="J946" s="8" t="inlineStr">
        <is>
          <t>4309 RODRIGO RAMOS - T04</t>
        </is>
      </c>
    </row>
    <row r="947">
      <c r="A947" s="5" t="inlineStr">
        <is>
          <t>CCAJ-SC39/22/2023</t>
        </is>
      </c>
      <c r="B947" s="6" t="n">
        <v>44939.85837716435</v>
      </c>
      <c r="C947" s="5" t="inlineStr">
        <is>
          <t>1386 EINAR CHOQUETIJLLA - COBRADOR</t>
        </is>
      </c>
      <c r="D947" s="7" t="n"/>
      <c r="E947" s="8" t="n"/>
      <c r="F947" s="9" t="n">
        <v>1829.4</v>
      </c>
      <c r="I947" s="10" t="inlineStr">
        <is>
          <t>EFECTIVO</t>
        </is>
      </c>
      <c r="J947" s="8" t="inlineStr">
        <is>
          <t>4309 RODRIGO RAMOS - T05</t>
        </is>
      </c>
    </row>
    <row r="948">
      <c r="A948" s="5" t="inlineStr">
        <is>
          <t>CCAJ-SC39/22/2023</t>
        </is>
      </c>
      <c r="B948" s="6" t="n">
        <v>44939.85837716435</v>
      </c>
      <c r="C948" s="5" t="inlineStr">
        <is>
          <t>1386 EINAR CHOQUETIJLLA - COBRADOR</t>
        </is>
      </c>
      <c r="D948" s="7" t="n"/>
      <c r="E948" s="8" t="n"/>
      <c r="F948" s="9" t="n">
        <v>24905.1</v>
      </c>
      <c r="I948" s="10" t="inlineStr">
        <is>
          <t>EFECTIVO</t>
        </is>
      </c>
      <c r="J948" s="8" t="inlineStr">
        <is>
          <t>4309 RODRIGO RAMOS - T06</t>
        </is>
      </c>
    </row>
    <row r="949">
      <c r="A949" s="5" t="inlineStr">
        <is>
          <t>CCAJ-SC39/22/2023</t>
        </is>
      </c>
      <c r="B949" s="6" t="n">
        <v>44939.85837716435</v>
      </c>
      <c r="C949" s="5" t="inlineStr">
        <is>
          <t>1386 EINAR CHOQUETIJLLA - COBRADOR</t>
        </is>
      </c>
      <c r="D949" s="7" t="n"/>
      <c r="E949" s="8" t="n"/>
      <c r="F949" s="9" t="n">
        <v>5152.2</v>
      </c>
      <c r="I949" s="10" t="inlineStr">
        <is>
          <t>EFECTIVO</t>
        </is>
      </c>
      <c r="J949" s="8" t="inlineStr">
        <is>
          <t>4309 RODRIGO RAMOS - T07</t>
        </is>
      </c>
    </row>
    <row r="950">
      <c r="A950" s="5" t="inlineStr">
        <is>
          <t>CCAJ-SC39/22/2023</t>
        </is>
      </c>
      <c r="B950" s="6" t="n">
        <v>44939.85837716435</v>
      </c>
      <c r="C950" s="5" t="inlineStr">
        <is>
          <t>1386 EINAR CHOQUETIJLLA - COBRADOR</t>
        </is>
      </c>
      <c r="D950" s="7" t="n"/>
      <c r="E950" s="8" t="n"/>
      <c r="F950" s="9" t="n">
        <v>23503.3</v>
      </c>
      <c r="I950" s="10" t="inlineStr">
        <is>
          <t>EFECTIVO</t>
        </is>
      </c>
      <c r="J950" s="8" t="inlineStr">
        <is>
          <t>4309 RODRIGO RAMOS - T09</t>
        </is>
      </c>
    </row>
    <row r="951">
      <c r="A951" s="5" t="inlineStr">
        <is>
          <t>CCAJ-SC39/22/2023</t>
        </is>
      </c>
      <c r="B951" s="6" t="n">
        <v>44939.85837716435</v>
      </c>
      <c r="C951" s="5" t="inlineStr">
        <is>
          <t>1386 EINAR CHOQUETIJLLA - COBRADOR</t>
        </is>
      </c>
      <c r="D951" s="7" t="n"/>
      <c r="E951" s="8" t="n"/>
      <c r="F951" s="9" t="n">
        <v>5422.3</v>
      </c>
      <c r="I951" s="10" t="inlineStr">
        <is>
          <t>EFECTIVO</t>
        </is>
      </c>
      <c r="J951" s="8" t="inlineStr">
        <is>
          <t>4309 RODRIGO RAMOS - T10</t>
        </is>
      </c>
    </row>
    <row r="952">
      <c r="A952" s="5" t="inlineStr">
        <is>
          <t>CCAJ-SC39/22/2023</t>
        </is>
      </c>
      <c r="B952" s="6" t="n">
        <v>44939.85837716435</v>
      </c>
      <c r="C952" s="5" t="inlineStr">
        <is>
          <t>1386 EINAR CHOQUETIJLLA - COBRADOR</t>
        </is>
      </c>
      <c r="D952" s="7" t="n"/>
      <c r="E952" s="8" t="n"/>
      <c r="F952" s="9" t="n">
        <v>5376.2</v>
      </c>
      <c r="I952" s="10" t="inlineStr">
        <is>
          <t>EFECTIVO</t>
        </is>
      </c>
      <c r="J952" s="8" t="inlineStr">
        <is>
          <t>4309 RODRIGO RAMOS - T11</t>
        </is>
      </c>
    </row>
    <row r="953">
      <c r="A953" s="5" t="inlineStr">
        <is>
          <t>CCAJ-SC39/22/2023</t>
        </is>
      </c>
      <c r="B953" s="6" t="n">
        <v>44939.85837716435</v>
      </c>
      <c r="C953" s="5" t="inlineStr">
        <is>
          <t>1386 EINAR CHOQUETIJLLA - COBRADOR</t>
        </is>
      </c>
      <c r="D953" s="7" t="n"/>
      <c r="E953" s="8" t="n"/>
      <c r="F953" s="9" t="n">
        <v>5309.5</v>
      </c>
      <c r="I953" s="10" t="inlineStr">
        <is>
          <t>EFECTIVO</t>
        </is>
      </c>
      <c r="J953" s="8" t="inlineStr">
        <is>
          <t>4309 RODRIGO RAMOS - T14</t>
        </is>
      </c>
    </row>
    <row r="954">
      <c r="A954" s="5" t="inlineStr">
        <is>
          <t>CCAJ-SC39/22/2023</t>
        </is>
      </c>
      <c r="B954" s="6" t="n">
        <v>44939.85837716435</v>
      </c>
      <c r="C954" s="5" t="inlineStr">
        <is>
          <t>1386 EINAR CHOQUETIJLLA - COBRADOR</t>
        </is>
      </c>
      <c r="D954" s="7" t="n"/>
      <c r="E954" s="8" t="n"/>
      <c r="F954" s="9" t="n">
        <v>5415.9</v>
      </c>
      <c r="I954" s="10" t="inlineStr">
        <is>
          <t>EFECTIVO</t>
        </is>
      </c>
      <c r="J954" s="8" t="inlineStr">
        <is>
          <t>4309 RODRIGO RAMOS - T15</t>
        </is>
      </c>
    </row>
    <row r="955">
      <c r="A955" s="5" t="inlineStr">
        <is>
          <t>CCAJ-SC39/22/2023</t>
        </is>
      </c>
      <c r="B955" s="6" t="n">
        <v>44939.85837716435</v>
      </c>
      <c r="C955" s="5" t="inlineStr">
        <is>
          <t>1386 EINAR CHOQUETIJLLA - COBRADOR</t>
        </is>
      </c>
      <c r="D955" s="7" t="n"/>
      <c r="E955" s="8" t="n"/>
      <c r="F955" s="9" t="n">
        <v>8675.6</v>
      </c>
      <c r="I955" s="10" t="inlineStr">
        <is>
          <t>EFECTIVO</t>
        </is>
      </c>
      <c r="J955" s="8" t="inlineStr">
        <is>
          <t>4309 RODRIGO RAMOS - T20</t>
        </is>
      </c>
    </row>
    <row r="956">
      <c r="A956" s="11" t="inlineStr">
        <is>
          <t>SAP</t>
        </is>
      </c>
      <c r="B956" s="3" t="n"/>
      <c r="C956" s="3" t="n"/>
      <c r="D956" s="19">
        <f>392241.15+2784</f>
        <v/>
      </c>
      <c r="E956" s="8" t="n"/>
      <c r="F956" s="37">
        <f>SUM(F893:G955)</f>
        <v/>
      </c>
      <c r="H956" s="9" t="n"/>
      <c r="I956" s="5" t="n"/>
      <c r="J956" s="8" t="n"/>
    </row>
    <row r="957">
      <c r="A957" s="13" t="inlineStr">
        <is>
          <t>FECHA</t>
        </is>
      </c>
      <c r="B957" s="13" t="inlineStr">
        <is>
          <t>CIERRE DE CAJA</t>
        </is>
      </c>
      <c r="C957" s="13" t="inlineStr">
        <is>
          <t>IMPORTE</t>
        </is>
      </c>
      <c r="D957" s="7" t="n"/>
      <c r="E957" s="8" t="n"/>
      <c r="H957" s="9" t="n"/>
      <c r="I957" s="5" t="n"/>
      <c r="J957" s="8" t="n"/>
    </row>
    <row r="958" ht="15.75" customHeight="1">
      <c r="A958" s="5" t="n"/>
      <c r="B958" s="6" t="n"/>
      <c r="C958" s="5" t="n"/>
      <c r="D958" s="14" t="n">
        <v>112603466</v>
      </c>
      <c r="E958" s="8" t="n"/>
      <c r="H958" s="9" t="n"/>
      <c r="I958" s="5" t="n"/>
      <c r="J958" s="8" t="n"/>
    </row>
    <row r="959" ht="15.75" customHeight="1">
      <c r="A959" s="5" t="n"/>
      <c r="B959" s="6" t="n"/>
      <c r="C959" s="5" t="n"/>
      <c r="D959" s="14" t="n">
        <v>112603561</v>
      </c>
      <c r="E959" s="8" t="n"/>
      <c r="H959" s="9" t="n"/>
      <c r="I959" s="5" t="n"/>
      <c r="J959" s="8" t="n"/>
    </row>
    <row r="960">
      <c r="A960" s="5" t="n"/>
      <c r="B960" s="6" t="n"/>
      <c r="C960" s="5" t="n"/>
      <c r="D960" s="7" t="n"/>
      <c r="E960" s="8" t="n"/>
      <c r="H960" s="9" t="n"/>
      <c r="I960" s="5" t="n"/>
      <c r="J960" s="8" t="n"/>
    </row>
    <row r="961">
      <c r="A961" s="1" t="inlineStr">
        <is>
          <t>Cierre Caja</t>
        </is>
      </c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3" t="inlineStr">
        <is>
          <t>Del 14/01/2022</t>
        </is>
      </c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98" t="inlineStr">
        <is>
          <t>Cierre Caja</t>
        </is>
      </c>
      <c r="B963" s="98" t="inlineStr">
        <is>
          <t>Fecha</t>
        </is>
      </c>
      <c r="C963" s="98" t="inlineStr">
        <is>
          <t>Cajero</t>
        </is>
      </c>
      <c r="D963" s="98" t="inlineStr">
        <is>
          <t>Nro Voucher</t>
        </is>
      </c>
      <c r="E963" s="98" t="inlineStr">
        <is>
          <t>Nro Cuenta</t>
        </is>
      </c>
      <c r="F963" s="98" t="inlineStr">
        <is>
          <t>Tipo Ingreso</t>
        </is>
      </c>
      <c r="G963" s="99" t="n"/>
      <c r="H963" s="100" t="n"/>
      <c r="I963" s="98" t="inlineStr">
        <is>
          <t>TIPO DE INGRESO</t>
        </is>
      </c>
      <c r="J963" s="98" t="inlineStr">
        <is>
          <t>Cobrador</t>
        </is>
      </c>
    </row>
    <row r="964">
      <c r="A964" s="101" t="n"/>
      <c r="B964" s="101" t="n"/>
      <c r="C964" s="101" t="n"/>
      <c r="D964" s="101" t="n"/>
      <c r="E964" s="101" t="n"/>
      <c r="F964" s="4" t="inlineStr">
        <is>
          <t>EFECTIVO</t>
        </is>
      </c>
      <c r="G964" s="4" t="inlineStr">
        <is>
          <t>CHEQUE</t>
        </is>
      </c>
      <c r="H964" s="4" t="inlineStr">
        <is>
          <t>TRANSFERENCIA</t>
        </is>
      </c>
      <c r="I964" s="101" t="n"/>
      <c r="J964" s="101" t="n"/>
    </row>
    <row r="965">
      <c r="A965" s="5" t="inlineStr">
        <is>
          <t>CCAJ-SC39/23/2023</t>
        </is>
      </c>
      <c r="B965" s="6" t="n">
        <v>44940.41760950231</v>
      </c>
      <c r="C965" s="5" t="inlineStr">
        <is>
          <t>1386 EINAR CHOQUETIJLLA - COBRADOR</t>
        </is>
      </c>
      <c r="D965" s="7" t="n"/>
      <c r="E965" s="8" t="n"/>
      <c r="G965" s="9" t="n">
        <v>864.75</v>
      </c>
      <c r="I965" s="10" t="inlineStr">
        <is>
          <t>CHEQUE</t>
        </is>
      </c>
      <c r="J965" s="8" t="inlineStr">
        <is>
          <t>4309 RODRIGO RAMOS - T18</t>
        </is>
      </c>
    </row>
    <row r="966">
      <c r="A966" s="5" t="inlineStr">
        <is>
          <t>CCAJ-SC39/23/2023</t>
        </is>
      </c>
      <c r="B966" s="6" t="n">
        <v>44940.41760950231</v>
      </c>
      <c r="C966" s="5" t="inlineStr">
        <is>
          <t>1386 EINAR CHOQUETIJLLA - COBRADOR</t>
        </is>
      </c>
      <c r="D966" s="7" t="n"/>
      <c r="E966" s="8" t="n"/>
      <c r="F966" s="9" t="n">
        <v>21317.5</v>
      </c>
      <c r="I966" s="10" t="inlineStr">
        <is>
          <t>EFECTIVO</t>
        </is>
      </c>
      <c r="J966" s="5" t="inlineStr">
        <is>
          <t>2552 ALVARO JAVIER LOAYZA CACERES</t>
        </is>
      </c>
    </row>
    <row r="967">
      <c r="A967" s="5" t="inlineStr">
        <is>
          <t>CCAJ-SC39/23/2023</t>
        </is>
      </c>
      <c r="B967" s="6" t="n">
        <v>44940.41760950231</v>
      </c>
      <c r="C967" s="5" t="inlineStr">
        <is>
          <t>1386 EINAR CHOQUETIJLLA - COBRADOR</t>
        </is>
      </c>
      <c r="D967" s="7" t="n"/>
      <c r="E967" s="8" t="n"/>
      <c r="F967" s="9" t="n">
        <v>6066</v>
      </c>
      <c r="I967" s="10" t="inlineStr">
        <is>
          <t>EFECTIVO</t>
        </is>
      </c>
      <c r="J967" s="8" t="inlineStr">
        <is>
          <t>4309 RODRIGO RAMOS - T16</t>
        </is>
      </c>
    </row>
    <row r="968">
      <c r="A968" s="5" t="inlineStr">
        <is>
          <t>CCAJ-SC39/23/2023</t>
        </is>
      </c>
      <c r="B968" s="6" t="n">
        <v>44940.41760950231</v>
      </c>
      <c r="C968" s="5" t="inlineStr">
        <is>
          <t>1386 EINAR CHOQUETIJLLA - COBRADOR</t>
        </is>
      </c>
      <c r="D968" s="7" t="n"/>
      <c r="E968" s="8" t="n"/>
      <c r="F968" s="9" t="n">
        <v>24253.4</v>
      </c>
      <c r="I968" s="10" t="inlineStr">
        <is>
          <t>EFECTIVO</t>
        </is>
      </c>
      <c r="J968" s="8" t="inlineStr">
        <is>
          <t>4309 RODRIGO RAMOS - T18</t>
        </is>
      </c>
    </row>
    <row r="969">
      <c r="A969" s="5" t="inlineStr">
        <is>
          <t>CCAJ-SC39/23/2023</t>
        </is>
      </c>
      <c r="B969" s="6" t="n">
        <v>44940.41760950231</v>
      </c>
      <c r="C969" s="5" t="inlineStr">
        <is>
          <t>1386 EINAR CHOQUETIJLLA - COBRADOR</t>
        </is>
      </c>
      <c r="D969" s="7" t="n"/>
      <c r="E969" s="8" t="n"/>
      <c r="F969" s="9" t="n">
        <v>26653.9</v>
      </c>
      <c r="I969" s="10" t="inlineStr">
        <is>
          <t>EFECTIVO</t>
        </is>
      </c>
      <c r="J969" s="8" t="inlineStr">
        <is>
          <t>4309 RODRIGO RAMOS - T21</t>
        </is>
      </c>
    </row>
    <row r="970">
      <c r="A970" s="11" t="inlineStr">
        <is>
          <t>SAP</t>
        </is>
      </c>
      <c r="B970" s="3" t="n"/>
      <c r="C970" s="3" t="n"/>
      <c r="D970" s="19">
        <f>78459.55+696</f>
        <v/>
      </c>
      <c r="E970" s="8" t="n"/>
      <c r="F970" s="37">
        <f>SUM(F965:G969)</f>
        <v/>
      </c>
      <c r="H970" s="9" t="n"/>
      <c r="I970" s="5" t="n"/>
      <c r="J970" s="8" t="n"/>
    </row>
    <row r="971">
      <c r="A971" s="13" t="inlineStr">
        <is>
          <t>FECHA</t>
        </is>
      </c>
      <c r="B971" s="13" t="inlineStr">
        <is>
          <t>CIERRE DE CAJA</t>
        </is>
      </c>
      <c r="C971" s="13" t="inlineStr">
        <is>
          <t>IMPORTE</t>
        </is>
      </c>
      <c r="D971" s="7" t="n"/>
      <c r="E971" s="8" t="n"/>
      <c r="H971" s="9" t="n"/>
      <c r="I971" s="5" t="n"/>
      <c r="J971" s="8" t="n"/>
    </row>
    <row r="972" ht="15.75" customHeight="1">
      <c r="A972" s="5" t="n"/>
      <c r="B972" s="6" t="n"/>
      <c r="C972" s="5" t="n"/>
      <c r="D972" s="14" t="n">
        <v>112603467</v>
      </c>
      <c r="E972" s="8" t="n"/>
      <c r="H972" s="9" t="n"/>
      <c r="I972" s="5" t="n"/>
      <c r="J972" s="8" t="n"/>
    </row>
    <row r="973" ht="15.75" customHeight="1">
      <c r="A973" s="5" t="n"/>
      <c r="B973" s="6" t="n"/>
      <c r="C973" s="5" t="n"/>
      <c r="D973" s="14" t="n">
        <v>112603562</v>
      </c>
      <c r="E973" s="8" t="n"/>
      <c r="H973" s="9" t="n"/>
      <c r="I973" s="5" t="n"/>
      <c r="J973" s="8" t="n"/>
    </row>
    <row r="974">
      <c r="A974" s="5" t="n"/>
      <c r="B974" s="6" t="n"/>
      <c r="C974" s="5" t="n"/>
      <c r="D974" s="7" t="n"/>
      <c r="E974" s="8" t="n"/>
      <c r="H974" s="9" t="n"/>
      <c r="I974" s="5" t="n"/>
      <c r="J974" s="8" t="n"/>
    </row>
    <row r="975">
      <c r="A975" s="5" t="inlineStr">
        <is>
          <t>CCAJ-SC39/24/202</t>
        </is>
      </c>
      <c r="B975" s="6" t="n">
        <v>44940.65323324074</v>
      </c>
      <c r="C975" s="5" t="inlineStr">
        <is>
          <t xml:space="preserve">1386 EINAR CHOQUETIJLLA - </t>
        </is>
      </c>
      <c r="D975" s="15" t="n">
        <v>45153106352</v>
      </c>
      <c r="E975" s="5" t="inlineStr">
        <is>
          <t>BANCO INDUSTRIAL-100070049</t>
        </is>
      </c>
      <c r="H975" s="9" t="n">
        <v>36664.63</v>
      </c>
      <c r="I975" s="5" t="inlineStr">
        <is>
          <t>DEPÓSITO BANCARIO</t>
        </is>
      </c>
      <c r="J975" s="5" t="inlineStr">
        <is>
          <t>4307 PEDRO GALARZA TERCEROS</t>
        </is>
      </c>
    </row>
    <row r="976">
      <c r="A976" s="5" t="inlineStr">
        <is>
          <t>CCAJ-SC39/24/2023</t>
        </is>
      </c>
      <c r="B976" s="6" t="n">
        <v>44940.65323324074</v>
      </c>
      <c r="C976" s="5" t="inlineStr">
        <is>
          <t>1386 EINAR CHOQUETIJLLA - COBRADOR</t>
        </is>
      </c>
      <c r="D976" s="15" t="n">
        <v>45123241643</v>
      </c>
      <c r="E976" s="5" t="inlineStr">
        <is>
          <t>BANCO INDUSTRIAL-100070049</t>
        </is>
      </c>
      <c r="H976" s="9" t="n">
        <v>3017</v>
      </c>
      <c r="I976" s="5" t="inlineStr">
        <is>
          <t>DEPÓSITO BANCARIO</t>
        </is>
      </c>
      <c r="J976" s="5" t="inlineStr">
        <is>
          <t>4307 PEDRO GALARZA TERCEROS</t>
        </is>
      </c>
    </row>
    <row r="977">
      <c r="A977" s="5" t="inlineStr">
        <is>
          <t>CCAJ-SC39/24/2023</t>
        </is>
      </c>
      <c r="B977" s="6" t="n">
        <v>44940.65323324074</v>
      </c>
      <c r="C977" s="5" t="inlineStr">
        <is>
          <t>1386 EINAR CHOQUETIJLLA - COBRADOR</t>
        </is>
      </c>
      <c r="D977" s="15" t="n">
        <v>45113259461</v>
      </c>
      <c r="E977" s="5" t="inlineStr">
        <is>
          <t>BANCO INDUSTRIAL-100070049</t>
        </is>
      </c>
      <c r="H977" s="9" t="n">
        <v>1060.25</v>
      </c>
      <c r="I977" s="5" t="inlineStr">
        <is>
          <t>DEPÓSITO BANCARIO</t>
        </is>
      </c>
      <c r="J977" s="5" t="inlineStr">
        <is>
          <t>4307 PEDRO GALARZA TERCEROS</t>
        </is>
      </c>
    </row>
    <row r="978">
      <c r="A978" s="5" t="inlineStr">
        <is>
          <t>CCAJ-SC39/24/2023</t>
        </is>
      </c>
      <c r="B978" s="6" t="n">
        <v>44940.65323324074</v>
      </c>
      <c r="C978" s="5" t="inlineStr">
        <is>
          <t>1386 EINAR CHOQUETIJLLA - COBRADOR</t>
        </is>
      </c>
      <c r="D978" s="15" t="n">
        <v>45153105254</v>
      </c>
      <c r="E978" s="5" t="inlineStr">
        <is>
          <t>BANCO INDUSTRIAL-100070049</t>
        </is>
      </c>
      <c r="H978" s="9" t="n">
        <v>1170</v>
      </c>
      <c r="I978" s="5" t="inlineStr">
        <is>
          <t>DEPÓSITO BANCARIO</t>
        </is>
      </c>
      <c r="J978" s="5" t="inlineStr">
        <is>
          <t>4307 PEDRO GALARZA TERCEROS</t>
        </is>
      </c>
    </row>
    <row r="979">
      <c r="A979" s="5" t="inlineStr">
        <is>
          <t>CCAJ-SC39/24/2023</t>
        </is>
      </c>
      <c r="B979" s="6" t="n">
        <v>44940.65323324074</v>
      </c>
      <c r="C979" s="5" t="inlineStr">
        <is>
          <t>1386 EINAR CHOQUETIJLLA - COBRADOR</t>
        </is>
      </c>
      <c r="D979" s="15" t="n">
        <v>45133112619</v>
      </c>
      <c r="E979" s="5" t="inlineStr">
        <is>
          <t>BANCO INDUSTRIAL-100070049</t>
        </is>
      </c>
      <c r="H979" s="9" t="n">
        <v>24048.42</v>
      </c>
      <c r="I979" s="5" t="inlineStr">
        <is>
          <t>DEPÓSITO BANCARIO</t>
        </is>
      </c>
      <c r="J979" s="5" t="inlineStr">
        <is>
          <t>4307 PEDRO GALARZA TERCEROS</t>
        </is>
      </c>
    </row>
    <row r="980">
      <c r="A980" s="5" t="inlineStr">
        <is>
          <t>CCAJ-SC39/24/2023</t>
        </is>
      </c>
      <c r="B980" s="6" t="n">
        <v>44940.65323324074</v>
      </c>
      <c r="C980" s="5" t="inlineStr">
        <is>
          <t>1386 EINAR CHOQUETIJLLA - COBRADOR</t>
        </is>
      </c>
      <c r="D980" s="15" t="n">
        <v>45113257091</v>
      </c>
      <c r="E980" s="8" t="inlineStr">
        <is>
          <t>BISA-100070022</t>
        </is>
      </c>
      <c r="H980" s="9" t="n">
        <v>513</v>
      </c>
      <c r="I980" s="5" t="inlineStr">
        <is>
          <t>DEPÓSITO BANCARIO</t>
        </is>
      </c>
      <c r="J980" s="5" t="inlineStr">
        <is>
          <t>4307 PEDRO GALARZA TERCEROS</t>
        </is>
      </c>
    </row>
    <row r="981">
      <c r="A981" s="5" t="inlineStr">
        <is>
          <t>CCAJ-SC39/24/2023</t>
        </is>
      </c>
      <c r="B981" s="6" t="n">
        <v>44940.65323324074</v>
      </c>
      <c r="C981" s="5" t="inlineStr">
        <is>
          <t>1386 EINAR CHOQUETIJLLA - COBRADOR</t>
        </is>
      </c>
      <c r="D981" s="15" t="n">
        <v>45143478748</v>
      </c>
      <c r="E981" s="5" t="inlineStr">
        <is>
          <t>BANCO INDUSTRIAL-100070049</t>
        </is>
      </c>
      <c r="H981" s="9" t="n">
        <v>48908.76</v>
      </c>
      <c r="I981" s="5" t="inlineStr">
        <is>
          <t>DEPÓSITO BANCARIO</t>
        </is>
      </c>
      <c r="J981" s="8" t="inlineStr">
        <is>
          <t>1973 BASILIA CRUZ AJARACHI</t>
        </is>
      </c>
    </row>
    <row r="982">
      <c r="A982" s="5" t="inlineStr">
        <is>
          <t>CCAJ-SC39/24/2023</t>
        </is>
      </c>
      <c r="B982" s="6" t="n">
        <v>44940.65323324074</v>
      </c>
      <c r="C982" s="5" t="inlineStr">
        <is>
          <t>1386 EINAR CHOQUETIJLLA - COBRADOR</t>
        </is>
      </c>
      <c r="D982" s="7" t="n">
        <v>35278760</v>
      </c>
      <c r="E982" s="8" t="inlineStr">
        <is>
          <t>BANCO UNION-120271437</t>
        </is>
      </c>
      <c r="H982" s="9" t="n">
        <v>8000</v>
      </c>
      <c r="I982" s="5" t="inlineStr">
        <is>
          <t>DEPÓSITO BANCARIO</t>
        </is>
      </c>
      <c r="J982" s="5" t="inlineStr">
        <is>
          <t>3046 CLAUDIA ELEN CASTRO DELGADILLO</t>
        </is>
      </c>
    </row>
    <row r="983">
      <c r="A983" s="5" t="inlineStr">
        <is>
          <t>CCAJ-SC39/24/2023</t>
        </is>
      </c>
      <c r="B983" s="6" t="n">
        <v>44940.65323324074</v>
      </c>
      <c r="C983" s="5" t="inlineStr">
        <is>
          <t>1386 EINAR CHOQUETIJLLA - COBRADOR</t>
        </is>
      </c>
      <c r="D983" s="15" t="n">
        <v>45123244053</v>
      </c>
      <c r="E983" s="5" t="inlineStr">
        <is>
          <t>BANCO INDUSTRIAL-100070049</t>
        </is>
      </c>
      <c r="H983" s="9" t="n">
        <v>7000</v>
      </c>
      <c r="I983" s="5" t="inlineStr">
        <is>
          <t>DEPÓSITO BANCARIO</t>
        </is>
      </c>
      <c r="J983" s="5" t="inlineStr">
        <is>
          <t>4863 MOISES MENACHO MONTAÑO</t>
        </is>
      </c>
    </row>
    <row r="984">
      <c r="A984" s="5" t="inlineStr">
        <is>
          <t>CCAJ-SC39/24/2023</t>
        </is>
      </c>
      <c r="B984" s="6" t="n">
        <v>44940.65323324074</v>
      </c>
      <c r="C984" s="5" t="inlineStr">
        <is>
          <t>1386 EINAR CHOQUETIJLLA - COBRADOR</t>
        </is>
      </c>
      <c r="D984" s="7" t="n">
        <v>416424</v>
      </c>
      <c r="E984" s="5" t="inlineStr">
        <is>
          <t>BANCO INDUSTRIAL-100070049</t>
        </is>
      </c>
      <c r="H984" s="9" t="n">
        <v>70423.2</v>
      </c>
      <c r="I984" s="5" t="inlineStr">
        <is>
          <t>DEPÓSITO BANCARIO</t>
        </is>
      </c>
      <c r="J984" s="5" t="inlineStr">
        <is>
          <t>3046 CLAUDIA ELEN CASTRO DELGADILLO</t>
        </is>
      </c>
    </row>
    <row r="985">
      <c r="A985" s="5" t="inlineStr">
        <is>
          <t>CCAJ-SC39/24/2023</t>
        </is>
      </c>
      <c r="B985" s="6" t="n">
        <v>44940.65323324074</v>
      </c>
      <c r="C985" s="5" t="inlineStr">
        <is>
          <t>1386 EINAR CHOQUETIJLLA - COBRADOR</t>
        </is>
      </c>
      <c r="D985" s="15" t="n">
        <v>295401006750014</v>
      </c>
      <c r="E985" s="5" t="inlineStr">
        <is>
          <t>PAGO EXPRESS M/N-101020101</t>
        </is>
      </c>
      <c r="H985" s="9" t="n">
        <v>44928.47</v>
      </c>
      <c r="I985" s="5" t="inlineStr">
        <is>
          <t>DEPÓSITO BANCARIO</t>
        </is>
      </c>
      <c r="J985" s="8" t="inlineStr">
        <is>
          <t>1972 FLAVIA GALEAN MALLON</t>
        </is>
      </c>
    </row>
    <row r="986">
      <c r="A986" s="5" t="inlineStr">
        <is>
          <t>CCAJ-SC39/24/2023</t>
        </is>
      </c>
      <c r="B986" s="6" t="n">
        <v>44940.65323324074</v>
      </c>
      <c r="C986" s="5" t="inlineStr">
        <is>
          <t>1386 EINAR CHOQUETIJLLA - COBRADOR</t>
        </is>
      </c>
      <c r="D986" s="15" t="n">
        <v>295401006750014</v>
      </c>
      <c r="E986" s="5" t="inlineStr">
        <is>
          <t>PAGO EXPRESS M/E-101020203</t>
        </is>
      </c>
      <c r="H986" s="9" t="n">
        <v>696</v>
      </c>
      <c r="I986" s="5" t="inlineStr">
        <is>
          <t>DEPÓSITO BANCARIO</t>
        </is>
      </c>
      <c r="J986" s="8" t="inlineStr">
        <is>
          <t>1972 FLAVIA GALEAN MALLON</t>
        </is>
      </c>
    </row>
    <row r="987">
      <c r="A987" s="5" t="inlineStr">
        <is>
          <t>CCAJ-SC39/24/2023</t>
        </is>
      </c>
      <c r="B987" s="6" t="n">
        <v>44940.65323324074</v>
      </c>
      <c r="C987" s="5" t="inlineStr">
        <is>
          <t>1386 EINAR CHOQUETIJLLA - COBRADOR</t>
        </is>
      </c>
      <c r="D987" s="7" t="n">
        <v>134358</v>
      </c>
      <c r="E987" s="5" t="inlineStr">
        <is>
          <t>MERCANTIL SANTA CRUZ-4010678183</t>
        </is>
      </c>
      <c r="H987" s="9" t="n">
        <v>75821.2</v>
      </c>
      <c r="I987" s="5" t="inlineStr">
        <is>
          <t>DEPÓSITO BANCARIO</t>
        </is>
      </c>
      <c r="J987" s="5" t="inlineStr">
        <is>
          <t>4863 MOISES MENACHO MONTAÑO</t>
        </is>
      </c>
    </row>
    <row r="988">
      <c r="A988" s="5" t="inlineStr">
        <is>
          <t>CCAJ-SC39/24/2023</t>
        </is>
      </c>
      <c r="B988" s="6" t="n">
        <v>44940.65323324074</v>
      </c>
      <c r="C988" s="5" t="inlineStr">
        <is>
          <t>1386 EINAR CHOQUETIJLLA - COBRADOR</t>
        </is>
      </c>
      <c r="D988" s="7" t="n">
        <v>134250</v>
      </c>
      <c r="E988" s="5" t="inlineStr">
        <is>
          <t>MERCANTIL SANTA CRUZ-4010640108</t>
        </is>
      </c>
      <c r="H988" s="9" t="n">
        <v>696</v>
      </c>
      <c r="I988" s="5" t="inlineStr">
        <is>
          <t>DEPÓSITO BANCARIO</t>
        </is>
      </c>
      <c r="J988" s="5" t="inlineStr">
        <is>
          <t>4863 MOISES MENACHO MONTAÑO</t>
        </is>
      </c>
    </row>
    <row r="989">
      <c r="A989" s="5" t="inlineStr">
        <is>
          <t>CCAJ-SC39/24/2023</t>
        </is>
      </c>
      <c r="B989" s="6" t="n">
        <v>44940.65323324074</v>
      </c>
      <c r="C989" s="5" t="inlineStr">
        <is>
          <t>1386 EINAR CHOQUETIJLLA - COBRADOR</t>
        </is>
      </c>
      <c r="D989" s="7" t="n"/>
      <c r="E989" s="8" t="n"/>
      <c r="F989" s="9" t="n">
        <v>9114.4</v>
      </c>
      <c r="I989" s="10" t="inlineStr">
        <is>
          <t>EFECTIVO</t>
        </is>
      </c>
      <c r="J989" s="8" t="inlineStr">
        <is>
          <t>2932 EUGENIO LOPEZ CESPEDES</t>
        </is>
      </c>
    </row>
    <row r="990">
      <c r="A990" s="5" t="inlineStr">
        <is>
          <t>CCAJ-SC39/24/2023</t>
        </is>
      </c>
      <c r="B990" s="6" t="n">
        <v>44940.65323324074</v>
      </c>
      <c r="C990" s="5" t="inlineStr">
        <is>
          <t>1386 EINAR CHOQUETIJLLA - COBRADOR</t>
        </is>
      </c>
      <c r="D990" s="7" t="n"/>
      <c r="E990" s="8" t="n"/>
      <c r="F990" s="9" t="n">
        <v>5346.3</v>
      </c>
      <c r="I990" s="10" t="inlineStr">
        <is>
          <t>EFECTIVO</t>
        </is>
      </c>
      <c r="J990" s="5" t="inlineStr">
        <is>
          <t>2994 CRISTIAN DEIBY PARDO VILLEGAS</t>
        </is>
      </c>
    </row>
    <row r="991">
      <c r="A991" s="5" t="inlineStr">
        <is>
          <t>CCAJ-SC39/24/2023</t>
        </is>
      </c>
      <c r="B991" s="6" t="n">
        <v>44940.65323324074</v>
      </c>
      <c r="C991" s="5" t="inlineStr">
        <is>
          <t>1386 EINAR CHOQUETIJLLA - COBRADOR</t>
        </is>
      </c>
      <c r="D991" s="7" t="n"/>
      <c r="E991" s="8" t="n"/>
      <c r="F991" s="9" t="n">
        <v>22556.2</v>
      </c>
      <c r="I991" s="10" t="inlineStr">
        <is>
          <t>EFECTIVO</t>
        </is>
      </c>
      <c r="J991" s="8" t="inlineStr">
        <is>
          <t>4309 RODRIGO RAMOS - T06</t>
        </is>
      </c>
    </row>
    <row r="992">
      <c r="A992" s="5" t="inlineStr">
        <is>
          <t>CCAJ-SC39/24/2023</t>
        </is>
      </c>
      <c r="B992" s="6" t="n">
        <v>44940.65323324074</v>
      </c>
      <c r="C992" s="5" t="inlineStr">
        <is>
          <t>1386 EINAR CHOQUETIJLLA - COBRADOR</t>
        </is>
      </c>
      <c r="D992" s="7" t="n"/>
      <c r="E992" s="8" t="n"/>
      <c r="F992" s="9" t="n">
        <v>56000</v>
      </c>
      <c r="I992" s="10" t="inlineStr">
        <is>
          <t>EFECTIVO</t>
        </is>
      </c>
      <c r="J992" s="8" t="inlineStr">
        <is>
          <t>4309 RODRIGO RAMOS - T12</t>
        </is>
      </c>
    </row>
    <row r="993">
      <c r="A993" s="5" t="inlineStr">
        <is>
          <t>CCAJ-SC39/24/2023</t>
        </is>
      </c>
      <c r="B993" s="6" t="n">
        <v>44940.65323324074</v>
      </c>
      <c r="C993" s="5" t="inlineStr">
        <is>
          <t>1386 EINAR CHOQUETIJLLA - COBRADOR</t>
        </is>
      </c>
      <c r="D993" s="7" t="n"/>
      <c r="E993" s="8" t="n"/>
      <c r="F993" s="9" t="n">
        <v>47128.2</v>
      </c>
      <c r="I993" s="10" t="inlineStr">
        <is>
          <t>EFECTIVO</t>
        </is>
      </c>
      <c r="J993" s="8" t="inlineStr">
        <is>
          <t>4309 RODRIGO RAMOS - T23</t>
        </is>
      </c>
    </row>
    <row r="994">
      <c r="A994" s="11" t="inlineStr">
        <is>
          <t>SAP</t>
        </is>
      </c>
      <c r="B994" s="3" t="n"/>
      <c r="C994" s="3" t="n"/>
      <c r="D994" s="19">
        <f>138753.1+1392</f>
        <v/>
      </c>
      <c r="E994" s="8" t="n"/>
      <c r="F994" s="37">
        <f>SUM(F975:G993)</f>
        <v/>
      </c>
      <c r="H994" s="9" t="n"/>
      <c r="I994" s="5" t="n"/>
      <c r="J994" s="8" t="n"/>
    </row>
    <row r="995">
      <c r="A995" s="13" t="inlineStr">
        <is>
          <t>FECHA</t>
        </is>
      </c>
      <c r="B995" s="13" t="inlineStr">
        <is>
          <t>CIERRE DE CAJA</t>
        </is>
      </c>
      <c r="C995" s="13" t="inlineStr">
        <is>
          <t>IMPORTE</t>
        </is>
      </c>
      <c r="D995" s="7" t="n"/>
      <c r="E995" s="8" t="n"/>
      <c r="H995" s="9" t="n"/>
      <c r="I995" s="5" t="n"/>
      <c r="J995" s="8" t="n"/>
    </row>
    <row r="996" ht="15.75" customHeight="1">
      <c r="D996" s="14" t="n">
        <v>112610029</v>
      </c>
    </row>
    <row r="997" ht="15.75" customHeight="1">
      <c r="D997" s="14" t="n">
        <v>112610055</v>
      </c>
    </row>
    <row r="999">
      <c r="A999" s="1" t="inlineStr">
        <is>
          <t>Cierre Caja</t>
        </is>
      </c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3" t="inlineStr">
        <is>
          <t>Del 16/01/2022</t>
        </is>
      </c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98" t="inlineStr">
        <is>
          <t>Cierre Caja</t>
        </is>
      </c>
      <c r="B1001" s="98" t="inlineStr">
        <is>
          <t>Fecha</t>
        </is>
      </c>
      <c r="C1001" s="98" t="inlineStr">
        <is>
          <t>Cajero</t>
        </is>
      </c>
      <c r="D1001" s="98" t="inlineStr">
        <is>
          <t>Nro Voucher</t>
        </is>
      </c>
      <c r="E1001" s="98" t="inlineStr">
        <is>
          <t>Nro Cuenta</t>
        </is>
      </c>
      <c r="F1001" s="98" t="inlineStr">
        <is>
          <t>Tipo Ingreso</t>
        </is>
      </c>
      <c r="G1001" s="99" t="n"/>
      <c r="H1001" s="100" t="n"/>
      <c r="I1001" s="98" t="inlineStr">
        <is>
          <t>TIPO DE INGRESO</t>
        </is>
      </c>
      <c r="J1001" s="98" t="inlineStr">
        <is>
          <t>Cobrador</t>
        </is>
      </c>
    </row>
    <row r="1002">
      <c r="A1002" s="101" t="n"/>
      <c r="B1002" s="101" t="n"/>
      <c r="C1002" s="101" t="n"/>
      <c r="D1002" s="101" t="n"/>
      <c r="E1002" s="101" t="n"/>
      <c r="F1002" s="4" t="inlineStr">
        <is>
          <t>EFECTIVO</t>
        </is>
      </c>
      <c r="G1002" s="4" t="inlineStr">
        <is>
          <t>CHEQUE</t>
        </is>
      </c>
      <c r="H1002" s="4" t="inlineStr">
        <is>
          <t>TRANSFERENCIA</t>
        </is>
      </c>
      <c r="I1002" s="101" t="n"/>
      <c r="J1002" s="101" t="n"/>
    </row>
    <row r="1003">
      <c r="A1003" s="5" t="inlineStr">
        <is>
          <t>CCAJ-SC39/25/2023</t>
        </is>
      </c>
      <c r="B1003" s="6" t="n">
        <v>44942.43309267361</v>
      </c>
      <c r="C1003" s="5" t="inlineStr">
        <is>
          <t>1386 EINAR CHOQUETIJLLA - COBRADOR</t>
        </is>
      </c>
      <c r="D1003" s="7" t="n"/>
      <c r="E1003" s="8" t="n"/>
      <c r="G1003" s="9" t="n">
        <v>540</v>
      </c>
      <c r="I1003" s="10" t="inlineStr">
        <is>
          <t>CHEQUE</t>
        </is>
      </c>
      <c r="J1003" s="8" t="inlineStr">
        <is>
          <t>4309 RODRIGO RAMOS - T03</t>
        </is>
      </c>
    </row>
    <row r="1004">
      <c r="A1004" s="5" t="inlineStr">
        <is>
          <t>CCAJ-SC39/25/2023</t>
        </is>
      </c>
      <c r="B1004" s="6" t="n">
        <v>44942.43309267361</v>
      </c>
      <c r="C1004" s="5" t="inlineStr">
        <is>
          <t>1386 EINAR CHOQUETIJLLA - COBRADOR</t>
        </is>
      </c>
      <c r="D1004" s="7" t="n">
        <v>636110</v>
      </c>
      <c r="E1004" s="5" t="inlineStr">
        <is>
          <t>MERCANTIL SANTA CRUZ-4010678183</t>
        </is>
      </c>
      <c r="H1004" s="9" t="n">
        <v>238.1</v>
      </c>
      <c r="I1004" s="5" t="inlineStr">
        <is>
          <t>DEPÓSITO BANCARIO</t>
        </is>
      </c>
      <c r="J1004" s="5" t="inlineStr">
        <is>
          <t>1271 SANDRA SALAZAR ESCOBAR</t>
        </is>
      </c>
    </row>
    <row r="1005">
      <c r="A1005" s="5" t="inlineStr">
        <is>
          <t>CCAJ-SC39/25/2023</t>
        </is>
      </c>
      <c r="B1005" s="6" t="n">
        <v>44942.43309267361</v>
      </c>
      <c r="C1005" s="5" t="inlineStr">
        <is>
          <t>1386 EINAR CHOQUETIJLLA - COBRADOR</t>
        </is>
      </c>
      <c r="D1005" s="15" t="n">
        <v>53312219275</v>
      </c>
      <c r="E1005" s="5" t="inlineStr">
        <is>
          <t>BANCO INDUSTRIAL-100070049</t>
        </is>
      </c>
      <c r="H1005" s="9" t="n">
        <v>640.28</v>
      </c>
      <c r="I1005" s="5" t="inlineStr">
        <is>
          <t>DEPÓSITO BANCARIO</t>
        </is>
      </c>
      <c r="J1005" s="5" t="inlineStr">
        <is>
          <t>1271 SANDRA SALAZAR ESCOBAR</t>
        </is>
      </c>
    </row>
    <row r="1006">
      <c r="A1006" s="5" t="inlineStr">
        <is>
          <t>CCAJ-SC39/25/2023</t>
        </is>
      </c>
      <c r="B1006" s="6" t="n">
        <v>44942.43309267361</v>
      </c>
      <c r="C1006" s="5" t="inlineStr">
        <is>
          <t>1386 EINAR CHOQUETIJLLA - COBRADOR</t>
        </is>
      </c>
      <c r="D1006" s="15" t="n">
        <v>45113261316</v>
      </c>
      <c r="E1006" s="5" t="inlineStr">
        <is>
          <t>BANCO INDUSTRIAL-100070049</t>
        </is>
      </c>
      <c r="H1006" s="9" t="n">
        <v>2517.6</v>
      </c>
      <c r="I1006" s="5" t="inlineStr">
        <is>
          <t>DEPÓSITO BANCARIO</t>
        </is>
      </c>
      <c r="J1006" s="5" t="inlineStr">
        <is>
          <t>1271 SANDRA SALAZAR ESCOBAR</t>
        </is>
      </c>
    </row>
    <row r="1007">
      <c r="A1007" s="5" t="inlineStr">
        <is>
          <t>CCAJ-SC39/25/2023</t>
        </is>
      </c>
      <c r="B1007" s="6" t="n">
        <v>44942.43309267361</v>
      </c>
      <c r="C1007" s="5" t="inlineStr">
        <is>
          <t>1386 EINAR CHOQUETIJLLA - COBRADOR</t>
        </is>
      </c>
      <c r="D1007" s="15" t="n">
        <v>12890644876</v>
      </c>
      <c r="E1007" s="5" t="inlineStr">
        <is>
          <t>BANCO INDUSTRIAL-100070049</t>
        </is>
      </c>
      <c r="H1007" s="9" t="n">
        <v>11158</v>
      </c>
      <c r="I1007" s="5" t="inlineStr">
        <is>
          <t>DEPÓSITO BANCARIO</t>
        </is>
      </c>
      <c r="J1007" s="5" t="inlineStr">
        <is>
          <t>1271 SANDRA SALAZAR ESCOBAR</t>
        </is>
      </c>
    </row>
    <row r="1008">
      <c r="A1008" s="5" t="inlineStr">
        <is>
          <t>CCAJ-SC39/25/2023</t>
        </is>
      </c>
      <c r="B1008" s="6" t="n">
        <v>44942.43309267361</v>
      </c>
      <c r="C1008" s="5" t="inlineStr">
        <is>
          <t>1386 EINAR CHOQUETIJLLA - COBRADOR</t>
        </is>
      </c>
      <c r="D1008" s="15" t="n">
        <v>45123244583</v>
      </c>
      <c r="E1008" s="5" t="inlineStr">
        <is>
          <t>BANCO INDUSTRIAL-100070049</t>
        </is>
      </c>
      <c r="H1008" s="9" t="n">
        <v>5532.5</v>
      </c>
      <c r="I1008" s="5" t="inlineStr">
        <is>
          <t>DEPÓSITO BANCARIO</t>
        </is>
      </c>
      <c r="J1008" s="5" t="inlineStr">
        <is>
          <t>1271 SANDRA SALAZAR ESCOBAR</t>
        </is>
      </c>
    </row>
    <row r="1009">
      <c r="A1009" s="5" t="inlineStr">
        <is>
          <t>CCAJ-SC39/25/2023</t>
        </is>
      </c>
      <c r="B1009" s="6" t="n">
        <v>44942.43309267361</v>
      </c>
      <c r="C1009" s="5" t="inlineStr">
        <is>
          <t>1386 EINAR CHOQUETIJLLA - COBRADOR</t>
        </is>
      </c>
      <c r="D1009" s="15" t="n">
        <v>45143481001</v>
      </c>
      <c r="E1009" s="5" t="inlineStr">
        <is>
          <t>BANCO INDUSTRIAL-100070049</t>
        </is>
      </c>
      <c r="H1009" s="9" t="n">
        <v>262.64</v>
      </c>
      <c r="I1009" s="5" t="inlineStr">
        <is>
          <t>DEPÓSITO BANCARIO</t>
        </is>
      </c>
      <c r="J1009" s="5" t="inlineStr">
        <is>
          <t>1271 SANDRA SALAZAR ESCOBAR</t>
        </is>
      </c>
    </row>
    <row r="1010">
      <c r="A1010" s="5" t="inlineStr">
        <is>
          <t>CCAJ-SC39/25/2023</t>
        </is>
      </c>
      <c r="B1010" s="6" t="n">
        <v>44942.43309267361</v>
      </c>
      <c r="C1010" s="5" t="inlineStr">
        <is>
          <t>1386 EINAR CHOQUETIJLLA - COBRADOR</t>
        </is>
      </c>
      <c r="D1010" s="7" t="n">
        <v>665736</v>
      </c>
      <c r="E1010" s="5" t="inlineStr">
        <is>
          <t>MERCANTIL SANTA CRUZ-4010678183</t>
        </is>
      </c>
      <c r="H1010" s="9" t="n">
        <v>157.4</v>
      </c>
      <c r="I1010" s="5" t="inlineStr">
        <is>
          <t>DEPÓSITO BANCARIO</t>
        </is>
      </c>
      <c r="J1010" s="5" t="inlineStr">
        <is>
          <t>1271 SANDRA SALAZAR ESCOBAR</t>
        </is>
      </c>
    </row>
    <row r="1011">
      <c r="A1011" s="5" t="inlineStr">
        <is>
          <t>CCAJ-SC39/25/2023</t>
        </is>
      </c>
      <c r="B1011" s="6" t="n">
        <v>44942.43309267361</v>
      </c>
      <c r="C1011" s="5" t="inlineStr">
        <is>
          <t>1386 EINAR CHOQUETIJLLA - COBRADOR</t>
        </is>
      </c>
      <c r="D1011" s="15" t="n">
        <v>45163202459</v>
      </c>
      <c r="E1011" s="5" t="inlineStr">
        <is>
          <t>BANCO INDUSTRIAL-100070049</t>
        </is>
      </c>
      <c r="H1011" s="9" t="n">
        <v>13052</v>
      </c>
      <c r="I1011" s="5" t="inlineStr">
        <is>
          <t>DEPÓSITO BANCARIO</t>
        </is>
      </c>
      <c r="J1011" s="5" t="inlineStr">
        <is>
          <t>1271 SANDRA SALAZAR ESCOBAR</t>
        </is>
      </c>
    </row>
    <row r="1012">
      <c r="A1012" s="5" t="inlineStr">
        <is>
          <t>CCAJ-SC39/25/2023</t>
        </is>
      </c>
      <c r="B1012" s="6" t="n">
        <v>44942.43309267361</v>
      </c>
      <c r="C1012" s="5" t="inlineStr">
        <is>
          <t>1386 EINAR CHOQUETIJLLA - COBRADOR</t>
        </is>
      </c>
      <c r="D1012" s="15" t="n">
        <v>45143481729</v>
      </c>
      <c r="E1012" s="5" t="inlineStr">
        <is>
          <t>BANCO INDUSTRIAL-100070049</t>
        </is>
      </c>
      <c r="H1012" s="9" t="n">
        <v>446.11</v>
      </c>
      <c r="I1012" s="5" t="inlineStr">
        <is>
          <t>DEPÓSITO BANCARIO</t>
        </is>
      </c>
      <c r="J1012" s="5" t="inlineStr">
        <is>
          <t>1271 SANDRA SALAZAR ESCOBAR</t>
        </is>
      </c>
    </row>
    <row r="1013">
      <c r="A1013" s="5" t="inlineStr">
        <is>
          <t>CCAJ-SC39/25/2023</t>
        </is>
      </c>
      <c r="B1013" s="6" t="n">
        <v>44942.43309267361</v>
      </c>
      <c r="C1013" s="5" t="inlineStr">
        <is>
          <t>1386 EINAR CHOQUETIJLLA - COBRADOR</t>
        </is>
      </c>
      <c r="D1013" s="15" t="n">
        <v>45163202537</v>
      </c>
      <c r="E1013" s="5" t="inlineStr">
        <is>
          <t>BANCO INDUSTRIAL-100070049</t>
        </is>
      </c>
      <c r="H1013" s="9" t="n">
        <v>195</v>
      </c>
      <c r="I1013" s="5" t="inlineStr">
        <is>
          <t>DEPÓSITO BANCARIO</t>
        </is>
      </c>
      <c r="J1013" s="5" t="inlineStr">
        <is>
          <t>1271 SANDRA SALAZAR ESCOBAR</t>
        </is>
      </c>
    </row>
    <row r="1014">
      <c r="A1014" s="5" t="inlineStr">
        <is>
          <t>CCAJ-SC39/25/2023</t>
        </is>
      </c>
      <c r="B1014" s="6" t="n">
        <v>44942.43309267361</v>
      </c>
      <c r="C1014" s="5" t="inlineStr">
        <is>
          <t>1386 EINAR CHOQUETIJLLA - COBRADOR</t>
        </is>
      </c>
      <c r="D1014" s="15" t="n">
        <v>52116760978</v>
      </c>
      <c r="E1014" s="5" t="inlineStr">
        <is>
          <t>BANCO INDUSTRIAL-100070049</t>
        </is>
      </c>
      <c r="H1014" s="9" t="n">
        <v>206.36</v>
      </c>
      <c r="I1014" s="5" t="inlineStr">
        <is>
          <t>DEPÓSITO BANCARIO</t>
        </is>
      </c>
      <c r="J1014" s="5" t="inlineStr">
        <is>
          <t>1271 SANDRA SALAZAR ESCOBAR</t>
        </is>
      </c>
    </row>
    <row r="1015">
      <c r="A1015" s="5" t="inlineStr">
        <is>
          <t>CCAJ-SC39/25/2023</t>
        </is>
      </c>
      <c r="B1015" s="6" t="n">
        <v>44942.43309267361</v>
      </c>
      <c r="C1015" s="5" t="inlineStr">
        <is>
          <t>1386 EINAR CHOQUETIJLLA - COBRADOR</t>
        </is>
      </c>
      <c r="D1015" s="15" t="n">
        <v>45123244785</v>
      </c>
      <c r="E1015" s="5" t="inlineStr">
        <is>
          <t>BANCO INDUSTRIAL-100070049</t>
        </is>
      </c>
      <c r="H1015" s="9" t="n">
        <v>893</v>
      </c>
      <c r="I1015" s="5" t="inlineStr">
        <is>
          <t>DEPÓSITO BANCARIO</t>
        </is>
      </c>
      <c r="J1015" s="5" t="inlineStr">
        <is>
          <t>1271 SANDRA SALAZAR ESCOBAR</t>
        </is>
      </c>
    </row>
    <row r="1016">
      <c r="A1016" s="5" t="inlineStr">
        <is>
          <t>CCAJ-SC39/25/2023</t>
        </is>
      </c>
      <c r="B1016" s="6" t="n">
        <v>44942.43309267361</v>
      </c>
      <c r="C1016" s="5" t="inlineStr">
        <is>
          <t>1386 EINAR CHOQUETIJLLA - COBRADOR</t>
        </is>
      </c>
      <c r="D1016" s="7" t="n"/>
      <c r="E1016" s="8" t="n"/>
      <c r="F1016" s="9" t="n">
        <v>69301</v>
      </c>
      <c r="I1016" s="10" t="inlineStr">
        <is>
          <t>EFECTIVO</t>
        </is>
      </c>
      <c r="J1016" s="8" t="inlineStr">
        <is>
          <t>901 FELIX GARCIA ROCHA</t>
        </is>
      </c>
    </row>
    <row r="1017">
      <c r="A1017" s="5" t="inlineStr">
        <is>
          <t>CCAJ-SC39/25/2023</t>
        </is>
      </c>
      <c r="B1017" s="6" t="n">
        <v>44942.43309267361</v>
      </c>
      <c r="C1017" s="5" t="inlineStr">
        <is>
          <t>1386 EINAR CHOQUETIJLLA - COBRADOR</t>
        </is>
      </c>
      <c r="D1017" s="7" t="n"/>
      <c r="E1017" s="8" t="n"/>
      <c r="F1017" s="9" t="n">
        <v>9370.5</v>
      </c>
      <c r="I1017" s="10" t="inlineStr">
        <is>
          <t>EFECTIVO</t>
        </is>
      </c>
      <c r="J1017" s="8" t="inlineStr">
        <is>
          <t>1970 CARLOS CAMPOS ORTIZ</t>
        </is>
      </c>
    </row>
    <row r="1018">
      <c r="A1018" s="5" t="inlineStr">
        <is>
          <t>CCAJ-SC39/25/2023</t>
        </is>
      </c>
      <c r="B1018" s="6" t="n">
        <v>44942.43309267361</v>
      </c>
      <c r="C1018" s="5" t="inlineStr">
        <is>
          <t>1386 EINAR CHOQUETIJLLA - COBRADOR</t>
        </is>
      </c>
      <c r="D1018" s="7" t="n"/>
      <c r="E1018" s="8" t="n"/>
      <c r="F1018" s="9" t="n">
        <v>22271.8</v>
      </c>
      <c r="I1018" s="10" t="inlineStr">
        <is>
          <t>EFECTIVO</t>
        </is>
      </c>
      <c r="J1018" s="8" t="inlineStr">
        <is>
          <t>2551 EDMUNDO CAYANI M.</t>
        </is>
      </c>
    </row>
    <row r="1019">
      <c r="A1019" s="5" t="inlineStr">
        <is>
          <t>CCAJ-SC39/25/2023</t>
        </is>
      </c>
      <c r="B1019" s="6" t="n">
        <v>44942.43309267361</v>
      </c>
      <c r="C1019" s="5" t="inlineStr">
        <is>
          <t>1386 EINAR CHOQUETIJLLA - COBRADOR</t>
        </is>
      </c>
      <c r="D1019" s="7" t="n"/>
      <c r="E1019" s="8" t="n"/>
      <c r="F1019" s="9" t="n">
        <v>22502.3</v>
      </c>
      <c r="I1019" s="10" t="inlineStr">
        <is>
          <t>EFECTIVO</t>
        </is>
      </c>
      <c r="J1019" s="5" t="inlineStr">
        <is>
          <t>2552 ALVARO JAVIER LOAYZA CACERES</t>
        </is>
      </c>
    </row>
    <row r="1020">
      <c r="A1020" s="5" t="inlineStr">
        <is>
          <t>CCAJ-SC39/25/2023</t>
        </is>
      </c>
      <c r="B1020" s="6" t="n">
        <v>44942.43309267361</v>
      </c>
      <c r="C1020" s="5" t="inlineStr">
        <is>
          <t>1386 EINAR CHOQUETIJLLA - COBRADOR</t>
        </is>
      </c>
      <c r="D1020" s="7" t="n"/>
      <c r="E1020" s="8" t="n"/>
      <c r="F1020" s="9" t="n">
        <v>52396.4</v>
      </c>
      <c r="I1020" s="10" t="inlineStr">
        <is>
          <t>EFECTIVO</t>
        </is>
      </c>
      <c r="J1020" s="8" t="inlineStr">
        <is>
          <t>2913 MARSOLINI APURANI VACA</t>
        </is>
      </c>
    </row>
    <row r="1021">
      <c r="A1021" s="5" t="inlineStr">
        <is>
          <t>CCAJ-SC39/25/2023</t>
        </is>
      </c>
      <c r="B1021" s="6" t="n">
        <v>44942.43309267361</v>
      </c>
      <c r="C1021" s="5" t="inlineStr">
        <is>
          <t>1386 EINAR CHOQUETIJLLA - COBRADOR</t>
        </is>
      </c>
      <c r="D1021" s="7" t="n"/>
      <c r="E1021" s="8" t="n"/>
      <c r="F1021" s="9" t="n">
        <v>3850.6</v>
      </c>
      <c r="I1021" s="10" t="inlineStr">
        <is>
          <t>EFECTIVO</t>
        </is>
      </c>
      <c r="J1021" s="5" t="inlineStr">
        <is>
          <t>2917 MILAN HUANCOLLO JUCUMARI</t>
        </is>
      </c>
    </row>
    <row r="1022">
      <c r="A1022" s="5" t="inlineStr">
        <is>
          <t>CCAJ-SC39/25/2023</t>
        </is>
      </c>
      <c r="B1022" s="6" t="n">
        <v>44942.43309267361</v>
      </c>
      <c r="C1022" s="5" t="inlineStr">
        <is>
          <t>1386 EINAR CHOQUETIJLLA - COBRADOR</t>
        </is>
      </c>
      <c r="D1022" s="7" t="n"/>
      <c r="E1022" s="8" t="n"/>
      <c r="F1022" s="9" t="n">
        <v>240</v>
      </c>
      <c r="I1022" s="10" t="inlineStr">
        <is>
          <t>EFECTIVO</t>
        </is>
      </c>
      <c r="J1022" s="8" t="inlineStr">
        <is>
          <t>4309 RODRIGO RAMOS - T02</t>
        </is>
      </c>
    </row>
    <row r="1023">
      <c r="A1023" s="5" t="inlineStr">
        <is>
          <t>CCAJ-SC39/25/2023</t>
        </is>
      </c>
      <c r="B1023" s="6" t="n">
        <v>44942.43309267361</v>
      </c>
      <c r="C1023" s="5" t="inlineStr">
        <is>
          <t>1386 EINAR CHOQUETIJLLA - COBRADOR</t>
        </is>
      </c>
      <c r="D1023" s="7" t="n"/>
      <c r="E1023" s="8" t="n"/>
      <c r="F1023" s="9" t="n">
        <v>1258.8</v>
      </c>
      <c r="I1023" s="10" t="inlineStr">
        <is>
          <t>EFECTIVO</t>
        </is>
      </c>
      <c r="J1023" s="8" t="inlineStr">
        <is>
          <t>4309 RODRIGO RAMOS - T03</t>
        </is>
      </c>
    </row>
    <row r="1024">
      <c r="A1024" s="5" t="inlineStr">
        <is>
          <t>CCAJ-SC39/25/2023</t>
        </is>
      </c>
      <c r="B1024" s="6" t="n">
        <v>44942.43309267361</v>
      </c>
      <c r="C1024" s="5" t="inlineStr">
        <is>
          <t>1386 EINAR CHOQUETIJLLA - COBRADOR</t>
        </is>
      </c>
      <c r="D1024" s="7" t="n"/>
      <c r="E1024" s="8" t="n"/>
      <c r="F1024" s="9" t="n">
        <v>11428.7</v>
      </c>
      <c r="I1024" s="10" t="inlineStr">
        <is>
          <t>EFECTIVO</t>
        </is>
      </c>
      <c r="J1024" s="8" t="inlineStr">
        <is>
          <t>4309 RODRIGO RAMOS - T04</t>
        </is>
      </c>
    </row>
    <row r="1025">
      <c r="A1025" s="5" t="inlineStr">
        <is>
          <t>CCAJ-SC39/25/2023</t>
        </is>
      </c>
      <c r="B1025" s="6" t="n">
        <v>44942.43309267361</v>
      </c>
      <c r="C1025" s="5" t="inlineStr">
        <is>
          <t>1386 EINAR CHOQUETIJLLA - COBRADOR</t>
        </is>
      </c>
      <c r="D1025" s="7" t="n"/>
      <c r="E1025" s="8" t="n"/>
      <c r="F1025" s="9" t="n">
        <v>3787.5</v>
      </c>
      <c r="I1025" s="10" t="inlineStr">
        <is>
          <t>EFECTIVO</t>
        </is>
      </c>
      <c r="J1025" s="8" t="inlineStr">
        <is>
          <t>4309 RODRIGO RAMOS - T05</t>
        </is>
      </c>
    </row>
    <row r="1026">
      <c r="A1026" s="5" t="inlineStr">
        <is>
          <t>CCAJ-SC39/25/2023</t>
        </is>
      </c>
      <c r="B1026" s="6" t="n">
        <v>44942.43309267361</v>
      </c>
      <c r="C1026" s="5" t="inlineStr">
        <is>
          <t>1386 EINAR CHOQUETIJLLA - COBRADOR</t>
        </is>
      </c>
      <c r="D1026" s="7" t="n"/>
      <c r="E1026" s="8" t="n"/>
      <c r="F1026" s="9" t="n">
        <v>6458.7</v>
      </c>
      <c r="I1026" s="10" t="inlineStr">
        <is>
          <t>EFECTIVO</t>
        </is>
      </c>
      <c r="J1026" s="8" t="inlineStr">
        <is>
          <t>4309 RODRIGO RAMOS - T07</t>
        </is>
      </c>
    </row>
    <row r="1027">
      <c r="A1027" s="5" t="inlineStr">
        <is>
          <t>CCAJ-SC39/25/2023</t>
        </is>
      </c>
      <c r="B1027" s="6" t="n">
        <v>44942.43309267361</v>
      </c>
      <c r="C1027" s="5" t="inlineStr">
        <is>
          <t>1386 EINAR CHOQUETIJLLA - COBRADOR</t>
        </is>
      </c>
      <c r="D1027" s="7" t="n"/>
      <c r="E1027" s="8" t="n"/>
      <c r="F1027" s="9" t="n">
        <v>18662.3</v>
      </c>
      <c r="I1027" s="10" t="inlineStr">
        <is>
          <t>EFECTIVO</t>
        </is>
      </c>
      <c r="J1027" s="8" t="inlineStr">
        <is>
          <t>4309 RODRIGO RAMOS - T09</t>
        </is>
      </c>
    </row>
    <row r="1028">
      <c r="A1028" s="5" t="inlineStr">
        <is>
          <t>CCAJ-SC39/25/2023</t>
        </is>
      </c>
      <c r="B1028" s="6" t="n">
        <v>44942.43309267361</v>
      </c>
      <c r="C1028" s="5" t="inlineStr">
        <is>
          <t>1386 EINAR CHOQUETIJLLA - COBRADOR</t>
        </is>
      </c>
      <c r="D1028" s="7" t="n"/>
      <c r="E1028" s="8" t="n"/>
      <c r="F1028" s="9" t="n">
        <v>5942.6</v>
      </c>
      <c r="I1028" s="10" t="inlineStr">
        <is>
          <t>EFECTIVO</t>
        </is>
      </c>
      <c r="J1028" s="8" t="inlineStr">
        <is>
          <t>4309 RODRIGO RAMOS - T10</t>
        </is>
      </c>
    </row>
    <row r="1029">
      <c r="A1029" s="5" t="inlineStr">
        <is>
          <t>CCAJ-SC39/25/2023</t>
        </is>
      </c>
      <c r="B1029" s="6" t="n">
        <v>44942.43309267361</v>
      </c>
      <c r="C1029" s="5" t="inlineStr">
        <is>
          <t>1386 EINAR CHOQUETIJLLA - COBRADOR</t>
        </is>
      </c>
      <c r="D1029" s="7" t="n"/>
      <c r="E1029" s="8" t="n"/>
      <c r="F1029" s="9" t="n">
        <v>6921.5</v>
      </c>
      <c r="I1029" s="10" t="inlineStr">
        <is>
          <t>EFECTIVO</t>
        </is>
      </c>
      <c r="J1029" s="8" t="inlineStr">
        <is>
          <t>4309 RODRIGO RAMOS - T11</t>
        </is>
      </c>
    </row>
    <row r="1030">
      <c r="A1030" s="5" t="inlineStr">
        <is>
          <t>CCAJ-SC39/25/2023</t>
        </is>
      </c>
      <c r="B1030" s="6" t="n">
        <v>44942.43309267361</v>
      </c>
      <c r="C1030" s="5" t="inlineStr">
        <is>
          <t>1386 EINAR CHOQUETIJLLA - COBRADOR</t>
        </is>
      </c>
      <c r="D1030" s="7" t="n"/>
      <c r="E1030" s="8" t="n"/>
      <c r="F1030" s="9" t="n">
        <v>5077.4</v>
      </c>
      <c r="I1030" s="10" t="inlineStr">
        <is>
          <t>EFECTIVO</t>
        </is>
      </c>
      <c r="J1030" s="8" t="inlineStr">
        <is>
          <t>4309 RODRIGO RAMOS - T14</t>
        </is>
      </c>
    </row>
    <row r="1031">
      <c r="A1031" s="5" t="inlineStr">
        <is>
          <t>CCAJ-SC39/25/2023</t>
        </is>
      </c>
      <c r="B1031" s="6" t="n">
        <v>44942.43309267361</v>
      </c>
      <c r="C1031" s="5" t="inlineStr">
        <is>
          <t>1386 EINAR CHOQUETIJLLA - COBRADOR</t>
        </is>
      </c>
      <c r="D1031" s="7" t="n"/>
      <c r="E1031" s="8" t="n"/>
      <c r="F1031" s="9" t="n">
        <v>6101</v>
      </c>
      <c r="I1031" s="10" t="inlineStr">
        <is>
          <t>EFECTIVO</t>
        </is>
      </c>
      <c r="J1031" s="8" t="inlineStr">
        <is>
          <t>4309 RODRIGO RAMOS - T15</t>
        </is>
      </c>
    </row>
    <row r="1032">
      <c r="A1032" s="5" t="inlineStr">
        <is>
          <t>CCAJ-SC39/25/2023</t>
        </is>
      </c>
      <c r="B1032" s="6" t="n">
        <v>44942.43309267361</v>
      </c>
      <c r="C1032" s="5" t="inlineStr">
        <is>
          <t>1386 EINAR CHOQUETIJLLA - COBRADOR</t>
        </is>
      </c>
      <c r="D1032" s="7" t="n"/>
      <c r="E1032" s="8" t="n"/>
      <c r="F1032" s="9" t="n">
        <v>23196.6</v>
      </c>
      <c r="I1032" s="10" t="inlineStr">
        <is>
          <t>EFECTIVO</t>
        </is>
      </c>
      <c r="J1032" s="8" t="inlineStr">
        <is>
          <t>4309 RODRIGO RAMOS - T18</t>
        </is>
      </c>
    </row>
    <row r="1033">
      <c r="A1033" s="5" t="inlineStr">
        <is>
          <t>CCAJ-SC39/25/2023</t>
        </is>
      </c>
      <c r="B1033" s="6" t="n">
        <v>44942.43309267361</v>
      </c>
      <c r="C1033" s="5" t="inlineStr">
        <is>
          <t>1386 EINAR CHOQUETIJLLA - COBRADOR</t>
        </is>
      </c>
      <c r="D1033" s="7" t="n"/>
      <c r="E1033" s="8" t="n"/>
      <c r="F1033" s="9" t="n">
        <v>52184.4</v>
      </c>
      <c r="I1033" s="10" t="inlineStr">
        <is>
          <t>EFECTIVO</t>
        </is>
      </c>
      <c r="J1033" s="8" t="inlineStr">
        <is>
          <t>4309 RODRIGO RAMOS - T20</t>
        </is>
      </c>
    </row>
    <row r="1034">
      <c r="A1034" s="5" t="inlineStr">
        <is>
          <t>CCAJ-SC39/25/2023</t>
        </is>
      </c>
      <c r="B1034" s="6" t="n">
        <v>44942.43309267361</v>
      </c>
      <c r="C1034" s="5" t="inlineStr">
        <is>
          <t>1386 EINAR CHOQUETIJLLA - COBRADOR</t>
        </is>
      </c>
      <c r="D1034" s="7" t="n"/>
      <c r="E1034" s="8" t="n"/>
      <c r="F1034" s="9" t="n">
        <v>3302.7</v>
      </c>
      <c r="I1034" s="10" t="inlineStr">
        <is>
          <t>EFECTIVO</t>
        </is>
      </c>
      <c r="J1034" s="8" t="inlineStr">
        <is>
          <t>4309 RODRIGO RAMOS - T21</t>
        </is>
      </c>
    </row>
    <row r="1035">
      <c r="A1035" s="11" t="inlineStr">
        <is>
          <t>SAP</t>
        </is>
      </c>
      <c r="B1035" s="3" t="n"/>
      <c r="C1035" s="3" t="n"/>
      <c r="D1035" s="19">
        <f>320618.8+4176</f>
        <v/>
      </c>
      <c r="E1035" s="8" t="n"/>
      <c r="F1035" s="37">
        <f>SUM(F1003:G1034)</f>
        <v/>
      </c>
      <c r="H1035" s="9" t="n"/>
      <c r="I1035" s="10" t="n"/>
      <c r="J1035" s="5" t="n"/>
    </row>
    <row r="1036">
      <c r="A1036" s="13" t="inlineStr">
        <is>
          <t>FECHA</t>
        </is>
      </c>
      <c r="B1036" s="13" t="inlineStr">
        <is>
          <t>CIERRE DE CAJA</t>
        </is>
      </c>
      <c r="C1036" s="13" t="inlineStr">
        <is>
          <t>IMPORTE</t>
        </is>
      </c>
      <c r="D1036" s="7" t="n"/>
      <c r="E1036" s="8" t="n"/>
      <c r="H1036" s="9" t="n"/>
      <c r="I1036" s="10" t="n"/>
      <c r="J1036" s="5" t="n"/>
    </row>
    <row r="1037" ht="15.75" customHeight="1">
      <c r="A1037" s="5" t="n"/>
      <c r="B1037" s="6" t="n"/>
      <c r="C1037" s="5" t="n"/>
      <c r="D1037" s="14" t="n">
        <v>112610031</v>
      </c>
      <c r="E1037" s="8" t="n"/>
      <c r="H1037" s="9" t="n"/>
      <c r="I1037" s="10" t="n"/>
      <c r="J1037" s="5" t="n"/>
    </row>
    <row r="1038" ht="15.75" customHeight="1">
      <c r="A1038" s="5" t="n"/>
      <c r="B1038" s="6" t="n"/>
      <c r="C1038" s="5" t="n"/>
      <c r="D1038" s="14" t="n">
        <v>112610056</v>
      </c>
      <c r="E1038" s="8" t="n"/>
      <c r="H1038" s="9" t="n"/>
      <c r="I1038" s="10" t="n"/>
      <c r="J1038" s="5" t="n"/>
    </row>
    <row r="1039">
      <c r="A1039" s="5" t="n"/>
      <c r="B1039" s="6" t="n"/>
      <c r="C1039" s="5" t="n"/>
      <c r="D1039" s="7" t="n"/>
      <c r="E1039" s="8" t="n"/>
      <c r="H1039" s="9" t="n"/>
      <c r="I1039" s="10" t="n"/>
      <c r="J1039" s="5" t="n"/>
    </row>
    <row r="1040">
      <c r="A1040" s="5" t="inlineStr">
        <is>
          <t>CCAJ-SC39/26/2023</t>
        </is>
      </c>
      <c r="B1040" s="6" t="n">
        <v>44942.85791675926</v>
      </c>
      <c r="C1040" s="5" t="inlineStr">
        <is>
          <t>1386 EINAR CHOQUETIJLLA - COBRADOR</t>
        </is>
      </c>
      <c r="D1040" s="7" t="n"/>
      <c r="E1040" s="8" t="n"/>
      <c r="G1040" s="9" t="n">
        <v>20965.7</v>
      </c>
      <c r="I1040" s="10" t="inlineStr">
        <is>
          <t>CHEQUE</t>
        </is>
      </c>
      <c r="J1040" s="5" t="inlineStr">
        <is>
          <t>4307 PEDRO GALARZA TERCEROS</t>
        </is>
      </c>
    </row>
    <row r="1041">
      <c r="A1041" s="5" t="inlineStr">
        <is>
          <t>CCAJ-SC39/26/202</t>
        </is>
      </c>
      <c r="B1041" s="6" t="n">
        <v>44942.85791675926</v>
      </c>
      <c r="C1041" s="5" t="inlineStr">
        <is>
          <t xml:space="preserve">1386 EINAR CHOQUETIJLLA - </t>
        </is>
      </c>
      <c r="D1041" s="15" t="n">
        <v>45173177002</v>
      </c>
      <c r="E1041" s="5" t="inlineStr">
        <is>
          <t>BANCO INDUSTRIAL-100070049</t>
        </is>
      </c>
      <c r="H1041" s="9" t="n">
        <v>958.46</v>
      </c>
      <c r="I1041" s="5" t="inlineStr">
        <is>
          <t>DEPÓSITO BANCARIO</t>
        </is>
      </c>
      <c r="J1041" s="5" t="inlineStr">
        <is>
          <t>1271 SANDRA SALAZAR ESCOBAR</t>
        </is>
      </c>
    </row>
    <row r="1042">
      <c r="A1042" s="5" t="inlineStr">
        <is>
          <t>CCAJ-SC39/26/2023</t>
        </is>
      </c>
      <c r="B1042" s="6" t="n">
        <v>44942.85791675926</v>
      </c>
      <c r="C1042" s="5" t="inlineStr">
        <is>
          <t>1386 EINAR CHOQUETIJLLA - COBRADOR</t>
        </is>
      </c>
      <c r="D1042" s="7" t="n">
        <v>107430</v>
      </c>
      <c r="E1042" s="5" t="inlineStr">
        <is>
          <t>BANCO DE CREDITO-7015054675359</t>
        </is>
      </c>
      <c r="H1042" s="9" t="n">
        <v>1347.07</v>
      </c>
      <c r="I1042" s="5" t="inlineStr">
        <is>
          <t>DEPÓSITO BANCARIO</t>
        </is>
      </c>
      <c r="J1042" s="5" t="inlineStr">
        <is>
          <t>4863 MOISES MENACHO MONTAÑO</t>
        </is>
      </c>
    </row>
    <row r="1043">
      <c r="A1043" s="5" t="inlineStr">
        <is>
          <t>CCAJ-SC39/26/2023</t>
        </is>
      </c>
      <c r="B1043" s="6" t="n">
        <v>44942.85791675926</v>
      </c>
      <c r="C1043" s="5" t="inlineStr">
        <is>
          <t>1386 EINAR CHOQUETIJLLA - COBRADOR</t>
        </is>
      </c>
      <c r="D1043" s="7" t="n">
        <v>3090284958</v>
      </c>
      <c r="E1043" s="8" t="inlineStr">
        <is>
          <t>BANCO UNION-120271437</t>
        </is>
      </c>
      <c r="H1043" s="9" t="n">
        <v>4500</v>
      </c>
      <c r="I1043" s="5" t="inlineStr">
        <is>
          <t>DEPÓSITO BANCARIO</t>
        </is>
      </c>
      <c r="J1043" s="5" t="inlineStr">
        <is>
          <t>3046 CLAUDIA ELEN CASTRO DELGADILLO</t>
        </is>
      </c>
    </row>
    <row r="1044">
      <c r="A1044" s="5" t="inlineStr">
        <is>
          <t>CCAJ-SC39/26/2023</t>
        </is>
      </c>
      <c r="B1044" s="6" t="n">
        <v>44942.85791675926</v>
      </c>
      <c r="C1044" s="5" t="inlineStr">
        <is>
          <t>1386 EINAR CHOQUETIJLLA - COBRADOR</t>
        </is>
      </c>
      <c r="D1044" s="15" t="n">
        <v>45163203639</v>
      </c>
      <c r="E1044" s="5" t="inlineStr">
        <is>
          <t>BANCO INDUSTRIAL-100070049</t>
        </is>
      </c>
      <c r="H1044" s="9" t="n">
        <v>25811.99</v>
      </c>
      <c r="I1044" s="5" t="inlineStr">
        <is>
          <t>DEPÓSITO BANCARIO</t>
        </is>
      </c>
      <c r="J1044" s="5" t="inlineStr">
        <is>
          <t>3046 CLAUDIA ELEN CASTRO DELGADILLO</t>
        </is>
      </c>
    </row>
    <row r="1045">
      <c r="A1045" s="5" t="inlineStr">
        <is>
          <t>CCAJ-SC39/26/2023</t>
        </is>
      </c>
      <c r="B1045" s="6" t="n">
        <v>44942.85791675926</v>
      </c>
      <c r="C1045" s="5" t="inlineStr">
        <is>
          <t>1386 EINAR CHOQUETIJLLA - COBRADOR</t>
        </is>
      </c>
      <c r="D1045" s="15" t="n">
        <v>45163203639</v>
      </c>
      <c r="E1045" s="5" t="inlineStr">
        <is>
          <t>BANCO INDUSTRIAL-100070049</t>
        </is>
      </c>
      <c r="H1045" s="9" t="n">
        <v>4188.01</v>
      </c>
      <c r="I1045" s="5" t="inlineStr">
        <is>
          <t>DEPÓSITO BANCARIO</t>
        </is>
      </c>
      <c r="J1045" s="5" t="inlineStr">
        <is>
          <t>3046 CLAUDIA ELEN CASTRO DELGADILLO</t>
        </is>
      </c>
    </row>
    <row r="1046">
      <c r="A1046" s="5" t="inlineStr">
        <is>
          <t>CCAJ-SC39/26/2023</t>
        </is>
      </c>
      <c r="B1046" s="6" t="n">
        <v>44942.85791675926</v>
      </c>
      <c r="C1046" s="5" t="inlineStr">
        <is>
          <t>1386 EINAR CHOQUETIJLLA - COBRADOR</t>
        </is>
      </c>
      <c r="D1046" s="7" t="n">
        <v>162098</v>
      </c>
      <c r="E1046" s="5" t="inlineStr">
        <is>
          <t>BANCO DE CREDITO-7015054675359</t>
        </is>
      </c>
      <c r="H1046" s="9" t="n">
        <v>460</v>
      </c>
      <c r="I1046" s="5" t="inlineStr">
        <is>
          <t>DEPÓSITO BANCARIO</t>
        </is>
      </c>
      <c r="J1046" s="5" t="inlineStr">
        <is>
          <t>3046 CLAUDIA ELEN CASTRO DELGADILLO</t>
        </is>
      </c>
    </row>
    <row r="1047">
      <c r="A1047" s="5" t="inlineStr">
        <is>
          <t>CCAJ-SC39/26/2023</t>
        </is>
      </c>
      <c r="B1047" s="6" t="n">
        <v>44942.85791675926</v>
      </c>
      <c r="C1047" s="5" t="inlineStr">
        <is>
          <t>1386 EINAR CHOQUETIJLLA - COBRADOR</t>
        </is>
      </c>
      <c r="D1047" s="7" t="n">
        <v>210964</v>
      </c>
      <c r="E1047" s="5" t="inlineStr">
        <is>
          <t>BANCO DE CREDITO-7015054675359</t>
        </is>
      </c>
      <c r="H1047" s="9" t="n">
        <v>3000</v>
      </c>
      <c r="I1047" s="5" t="inlineStr">
        <is>
          <t>DEPÓSITO BANCARIO</t>
        </is>
      </c>
      <c r="J1047" s="8" t="inlineStr">
        <is>
          <t>1972 FLAVIA GALEAN MALLON</t>
        </is>
      </c>
    </row>
    <row r="1048">
      <c r="A1048" s="5" t="inlineStr">
        <is>
          <t>CCAJ-SC39/26/2023</t>
        </is>
      </c>
      <c r="B1048" s="6" t="n">
        <v>44942.85791675926</v>
      </c>
      <c r="C1048" s="5" t="inlineStr">
        <is>
          <t>1386 EINAR CHOQUETIJLLA - COBRADOR</t>
        </is>
      </c>
      <c r="D1048" s="7" t="n">
        <v>184263</v>
      </c>
      <c r="E1048" s="5" t="inlineStr">
        <is>
          <t>MERCANTIL SANTA CRUZ-4010678183</t>
        </is>
      </c>
      <c r="H1048" s="9" t="n">
        <v>55505.31</v>
      </c>
      <c r="I1048" s="5" t="inlineStr">
        <is>
          <t>DEPÓSITO BANCARIO</t>
        </is>
      </c>
      <c r="J1048" s="5" t="inlineStr">
        <is>
          <t>4307 PEDRO GALARZA TERCEROS</t>
        </is>
      </c>
    </row>
    <row r="1049">
      <c r="A1049" s="5" t="inlineStr">
        <is>
          <t>CCAJ-SC39/26/2023</t>
        </is>
      </c>
      <c r="B1049" s="6" t="n">
        <v>44942.85791675926</v>
      </c>
      <c r="C1049" s="5" t="inlineStr">
        <is>
          <t>1386 EINAR CHOQUETIJLLA - COBRADOR</t>
        </is>
      </c>
      <c r="D1049" s="15" t="n">
        <v>45173175379</v>
      </c>
      <c r="E1049" s="5" t="inlineStr">
        <is>
          <t>BANCO INDUSTRIAL-100070049</t>
        </is>
      </c>
      <c r="H1049" s="9" t="n">
        <v>10000</v>
      </c>
      <c r="I1049" s="5" t="inlineStr">
        <is>
          <t>DEPÓSITO BANCARIO</t>
        </is>
      </c>
      <c r="J1049" s="5" t="inlineStr">
        <is>
          <t>4863 MOISES MENACHO MONTAÑO</t>
        </is>
      </c>
    </row>
    <row r="1050">
      <c r="A1050" s="5" t="inlineStr">
        <is>
          <t>CCAJ-SC39/26/2023</t>
        </is>
      </c>
      <c r="B1050" s="6" t="n">
        <v>44942.85791675926</v>
      </c>
      <c r="C1050" s="5" t="inlineStr">
        <is>
          <t>1386 EINAR CHOQUETIJLLA - COBRADOR</t>
        </is>
      </c>
      <c r="D1050" s="7" t="n">
        <v>635524</v>
      </c>
      <c r="E1050" s="5" t="inlineStr">
        <is>
          <t>MERCANTIL SANTA CRUZ-4010678183</t>
        </is>
      </c>
      <c r="H1050" s="9" t="n">
        <v>150</v>
      </c>
      <c r="I1050" s="5" t="inlineStr">
        <is>
          <t>DEPÓSITO BANCARIO</t>
        </is>
      </c>
      <c r="J1050" s="5" t="inlineStr">
        <is>
          <t>1271 SANDRA SALAZAR ESCOBAR</t>
        </is>
      </c>
    </row>
    <row r="1051">
      <c r="A1051" s="5" t="inlineStr">
        <is>
          <t>CCAJ-SC39/26/2023</t>
        </is>
      </c>
      <c r="B1051" s="6" t="n">
        <v>44942.85791675926</v>
      </c>
      <c r="C1051" s="5" t="inlineStr">
        <is>
          <t>1386 EINAR CHOQUETIJLLA - COBRADOR</t>
        </is>
      </c>
      <c r="D1051" s="7" t="n">
        <v>141421</v>
      </c>
      <c r="E1051" s="5" t="inlineStr">
        <is>
          <t>BANCO DE CREDITO-7015054675359</t>
        </is>
      </c>
      <c r="H1051" s="9" t="n">
        <v>152.26</v>
      </c>
      <c r="I1051" s="5" t="inlineStr">
        <is>
          <t>DEPÓSITO BANCARIO</t>
        </is>
      </c>
      <c r="J1051" s="5" t="inlineStr">
        <is>
          <t>1271 SANDRA SALAZAR ESCOBAR</t>
        </is>
      </c>
    </row>
    <row r="1052">
      <c r="A1052" s="5" t="inlineStr">
        <is>
          <t>CCAJ-SC39/26/2023</t>
        </is>
      </c>
      <c r="B1052" s="6" t="n">
        <v>44942.85791675926</v>
      </c>
      <c r="C1052" s="5" t="inlineStr">
        <is>
          <t>1386 EINAR CHOQUETIJLLA - COBRADOR</t>
        </is>
      </c>
      <c r="D1052" s="7" t="n">
        <v>411110</v>
      </c>
      <c r="E1052" s="5" t="inlineStr">
        <is>
          <t>BANCO DE CREDITO-7015054675359</t>
        </is>
      </c>
      <c r="H1052" s="9" t="n">
        <v>130</v>
      </c>
      <c r="I1052" s="5" t="inlineStr">
        <is>
          <t>DEPÓSITO BANCARIO</t>
        </is>
      </c>
      <c r="J1052" s="5" t="inlineStr">
        <is>
          <t>1271 SANDRA SALAZAR ESCOBAR</t>
        </is>
      </c>
    </row>
    <row r="1053">
      <c r="A1053" s="5" t="inlineStr">
        <is>
          <t>CCAJ-SC39/26/2023</t>
        </is>
      </c>
      <c r="B1053" s="6" t="n">
        <v>44942.85791675926</v>
      </c>
      <c r="C1053" s="5" t="inlineStr">
        <is>
          <t>1386 EINAR CHOQUETIJLLA - COBRADOR</t>
        </is>
      </c>
      <c r="D1053" s="7" t="n">
        <v>327329</v>
      </c>
      <c r="E1053" s="5" t="inlineStr">
        <is>
          <t>BANCO DE CREDITO-7015054675359</t>
        </is>
      </c>
      <c r="H1053" s="9" t="n">
        <v>466.8</v>
      </c>
      <c r="I1053" s="5" t="inlineStr">
        <is>
          <t>DEPÓSITO BANCARIO</t>
        </is>
      </c>
      <c r="J1053" s="5" t="inlineStr">
        <is>
          <t>1271 SANDRA SALAZAR ESCOBAR</t>
        </is>
      </c>
    </row>
    <row r="1054">
      <c r="A1054" s="5" t="inlineStr">
        <is>
          <t>CCAJ-SC39/26/2023</t>
        </is>
      </c>
      <c r="B1054" s="6" t="n">
        <v>44942.85791675926</v>
      </c>
      <c r="C1054" s="5" t="inlineStr">
        <is>
          <t>1386 EINAR CHOQUETIJLLA - COBRADOR</t>
        </is>
      </c>
      <c r="D1054" s="7" t="n">
        <v>477503</v>
      </c>
      <c r="E1054" s="5" t="inlineStr">
        <is>
          <t>BANCO DE CREDITO-7015054675359</t>
        </is>
      </c>
      <c r="H1054" s="9" t="n">
        <v>0.07000000000000001</v>
      </c>
      <c r="I1054" s="5" t="inlineStr">
        <is>
          <t>DEPÓSITO BANCARIO</t>
        </is>
      </c>
      <c r="J1054" s="5" t="inlineStr">
        <is>
          <t>1271 SANDRA SALAZAR ESCOBAR</t>
        </is>
      </c>
    </row>
    <row r="1055">
      <c r="A1055" s="5" t="inlineStr">
        <is>
          <t>CCAJ-SC39/26/2023</t>
        </is>
      </c>
      <c r="B1055" s="6" t="n">
        <v>44942.85791675926</v>
      </c>
      <c r="C1055" s="5" t="inlineStr">
        <is>
          <t>1386 EINAR CHOQUETIJLLA - COBRADOR</t>
        </is>
      </c>
      <c r="D1055" s="15" t="n">
        <v>45163199340</v>
      </c>
      <c r="E1055" s="5" t="inlineStr">
        <is>
          <t>BANCO INDUSTRIAL-100070049</t>
        </is>
      </c>
      <c r="H1055" s="9" t="n">
        <v>1112</v>
      </c>
      <c r="I1055" s="5" t="inlineStr">
        <is>
          <t>DEPÓSITO BANCARIO</t>
        </is>
      </c>
      <c r="J1055" s="5" t="inlineStr">
        <is>
          <t>1271 SANDRA SALAZAR ESCOBAR</t>
        </is>
      </c>
    </row>
    <row r="1056">
      <c r="A1056" s="5" t="inlineStr">
        <is>
          <t>CCAJ-SC39/26/2023</t>
        </is>
      </c>
      <c r="B1056" s="6" t="n">
        <v>44942.85791675926</v>
      </c>
      <c r="C1056" s="5" t="inlineStr">
        <is>
          <t>1386 EINAR CHOQUETIJLLA - COBRADOR</t>
        </is>
      </c>
      <c r="D1056" s="15" t="n">
        <v>45153106261</v>
      </c>
      <c r="E1056" s="5" t="inlineStr">
        <is>
          <t>BANCO INDUSTRIAL-100070049</t>
        </is>
      </c>
      <c r="H1056" s="9" t="n">
        <v>145.43</v>
      </c>
      <c r="I1056" s="5" t="inlineStr">
        <is>
          <t>DEPÓSITO BANCARIO</t>
        </is>
      </c>
      <c r="J1056" s="5" t="inlineStr">
        <is>
          <t>1271 SANDRA SALAZAR ESCOBAR</t>
        </is>
      </c>
    </row>
    <row r="1057">
      <c r="A1057" s="5" t="inlineStr">
        <is>
          <t>CCAJ-SC39/26/2023</t>
        </is>
      </c>
      <c r="B1057" s="6" t="n">
        <v>44942.85791675926</v>
      </c>
      <c r="C1057" s="5" t="inlineStr">
        <is>
          <t>1386 EINAR CHOQUETIJLLA - COBRADOR</t>
        </is>
      </c>
      <c r="D1057" s="15" t="n">
        <v>45153107071</v>
      </c>
      <c r="E1057" s="5" t="inlineStr">
        <is>
          <t>BANCO INDUSTRIAL-100070049</t>
        </is>
      </c>
      <c r="H1057" s="9" t="n">
        <v>480</v>
      </c>
      <c r="I1057" s="5" t="inlineStr">
        <is>
          <t>DEPÓSITO BANCARIO</t>
        </is>
      </c>
      <c r="J1057" s="5" t="inlineStr">
        <is>
          <t>1271 SANDRA SALAZAR ESCOBAR</t>
        </is>
      </c>
    </row>
    <row r="1058">
      <c r="A1058" s="5" t="inlineStr">
        <is>
          <t>CCAJ-SC39/26/2023</t>
        </is>
      </c>
      <c r="B1058" s="6" t="n">
        <v>44942.85791675926</v>
      </c>
      <c r="C1058" s="5" t="inlineStr">
        <is>
          <t>1386 EINAR CHOQUETIJLLA - COBRADOR</t>
        </is>
      </c>
      <c r="D1058" s="15" t="n">
        <v>45153108619</v>
      </c>
      <c r="E1058" s="5" t="inlineStr">
        <is>
          <t>BANCO INDUSTRIAL-100070049</t>
        </is>
      </c>
      <c r="H1058" s="9" t="n">
        <v>8000</v>
      </c>
      <c r="I1058" s="5" t="inlineStr">
        <is>
          <t>DEPÓSITO BANCARIO</t>
        </is>
      </c>
      <c r="J1058" s="5" t="inlineStr">
        <is>
          <t>1271 SANDRA SALAZAR ESCOBAR</t>
        </is>
      </c>
    </row>
    <row r="1059">
      <c r="A1059" s="5" t="inlineStr">
        <is>
          <t>CCAJ-SC39/26/2023</t>
        </is>
      </c>
      <c r="B1059" s="6" t="n">
        <v>44942.85791675926</v>
      </c>
      <c r="C1059" s="5" t="inlineStr">
        <is>
          <t>1386 EINAR CHOQUETIJLLA - COBRADOR</t>
        </is>
      </c>
      <c r="D1059" s="15" t="n">
        <v>45123245611</v>
      </c>
      <c r="E1059" s="5" t="inlineStr">
        <is>
          <t>BANCO INDUSTRIAL-100070049</t>
        </is>
      </c>
      <c r="H1059" s="9" t="n">
        <v>480</v>
      </c>
      <c r="I1059" s="5" t="inlineStr">
        <is>
          <t>DEPÓSITO BANCARIO</t>
        </is>
      </c>
      <c r="J1059" s="5" t="inlineStr">
        <is>
          <t>1271 SANDRA SALAZAR ESCOBAR</t>
        </is>
      </c>
    </row>
    <row r="1060">
      <c r="A1060" s="5" t="inlineStr">
        <is>
          <t>CCAJ-SC39/26/2023</t>
        </is>
      </c>
      <c r="B1060" s="6" t="n">
        <v>44942.85791675926</v>
      </c>
      <c r="C1060" s="5" t="inlineStr">
        <is>
          <t>1386 EINAR CHOQUETIJLLA - COBRADOR</t>
        </is>
      </c>
      <c r="D1060" s="15" t="n">
        <v>45173176300</v>
      </c>
      <c r="E1060" s="5" t="inlineStr">
        <is>
          <t>BANCO INDUSTRIAL-100070049</t>
        </is>
      </c>
      <c r="H1060" s="9" t="n">
        <v>249.8</v>
      </c>
      <c r="I1060" s="5" t="inlineStr">
        <is>
          <t>DEPÓSITO BANCARIO</t>
        </is>
      </c>
      <c r="J1060" s="5" t="inlineStr">
        <is>
          <t>1271 SANDRA SALAZAR ESCOBAR</t>
        </is>
      </c>
    </row>
    <row r="1061">
      <c r="A1061" s="5" t="inlineStr">
        <is>
          <t>CCAJ-SC39/26/2023</t>
        </is>
      </c>
      <c r="B1061" s="6" t="n">
        <v>44942.85791675926</v>
      </c>
      <c r="C1061" s="5" t="inlineStr">
        <is>
          <t>1386 EINAR CHOQUETIJLLA - COBRADOR</t>
        </is>
      </c>
      <c r="D1061" s="15" t="n">
        <v>45153110048</v>
      </c>
      <c r="E1061" s="5" t="inlineStr">
        <is>
          <t>BANCO INDUSTRIAL-100070049</t>
        </is>
      </c>
      <c r="H1061" s="9" t="n">
        <v>120</v>
      </c>
      <c r="I1061" s="5" t="inlineStr">
        <is>
          <t>DEPÓSITO BANCARIO</t>
        </is>
      </c>
      <c r="J1061" s="5" t="inlineStr">
        <is>
          <t>1271 SANDRA SALAZAR ESCOBAR</t>
        </is>
      </c>
    </row>
    <row r="1062">
      <c r="A1062" s="5" t="inlineStr">
        <is>
          <t>CCAJ-SC39/26/2023</t>
        </is>
      </c>
      <c r="B1062" s="6" t="n">
        <v>44942.85791675926</v>
      </c>
      <c r="C1062" s="5" t="inlineStr">
        <is>
          <t>1386 EINAR CHOQUETIJLLA - COBRADOR</t>
        </is>
      </c>
      <c r="D1062" s="15" t="n">
        <v>45143483537</v>
      </c>
      <c r="E1062" s="5" t="inlineStr">
        <is>
          <t>BANCO INDUSTRIAL-100070049</t>
        </is>
      </c>
      <c r="H1062" s="9" t="n">
        <v>218.61</v>
      </c>
      <c r="I1062" s="5" t="inlineStr">
        <is>
          <t>DEPÓSITO BANCARIO</t>
        </is>
      </c>
      <c r="J1062" s="5" t="inlineStr">
        <is>
          <t>1271 SANDRA SALAZAR ESCOBAR</t>
        </is>
      </c>
    </row>
    <row r="1063">
      <c r="A1063" s="5" t="inlineStr">
        <is>
          <t>CCAJ-SC39/26/2023</t>
        </is>
      </c>
      <c r="B1063" s="6" t="n">
        <v>44942.85791675926</v>
      </c>
      <c r="C1063" s="5" t="inlineStr">
        <is>
          <t>1386 EINAR CHOQUETIJLLA - COBRADOR</t>
        </is>
      </c>
      <c r="D1063" s="15" t="n">
        <v>45133116405</v>
      </c>
      <c r="E1063" s="5" t="inlineStr">
        <is>
          <t>BANCO INDUSTRIAL-100070049</t>
        </is>
      </c>
      <c r="H1063" s="9" t="n">
        <v>1466.4</v>
      </c>
      <c r="I1063" s="5" t="inlineStr">
        <is>
          <t>DEPÓSITO BANCARIO</t>
        </is>
      </c>
      <c r="J1063" s="5" t="inlineStr">
        <is>
          <t>1271 SANDRA SALAZAR ESCOBAR</t>
        </is>
      </c>
    </row>
    <row r="1064">
      <c r="A1064" s="5" t="inlineStr">
        <is>
          <t>CCAJ-SC39/26/2023</t>
        </is>
      </c>
      <c r="B1064" s="6" t="n">
        <v>44942.85791675926</v>
      </c>
      <c r="C1064" s="5" t="inlineStr">
        <is>
          <t>1386 EINAR CHOQUETIJLLA - COBRADOR</t>
        </is>
      </c>
      <c r="D1064" s="15" t="n">
        <v>45123247032</v>
      </c>
      <c r="E1064" s="5" t="inlineStr">
        <is>
          <t>BANCO INDUSTRIAL-100070049</t>
        </is>
      </c>
      <c r="H1064" s="9" t="n">
        <v>1141.09</v>
      </c>
      <c r="I1064" s="5" t="inlineStr">
        <is>
          <t>DEPÓSITO BANCARIO</t>
        </is>
      </c>
      <c r="J1064" s="5" t="inlineStr">
        <is>
          <t>1271 SANDRA SALAZAR ESCOBAR</t>
        </is>
      </c>
    </row>
    <row r="1065">
      <c r="A1065" s="5" t="inlineStr">
        <is>
          <t>CCAJ-SC39/26/2023</t>
        </is>
      </c>
      <c r="B1065" s="6" t="n">
        <v>44942.85791675926</v>
      </c>
      <c r="C1065" s="5" t="inlineStr">
        <is>
          <t>1386 EINAR CHOQUETIJLLA - COBRADOR</t>
        </is>
      </c>
      <c r="D1065" s="15" t="n">
        <v>45163204610</v>
      </c>
      <c r="E1065" s="5" t="inlineStr">
        <is>
          <t>BANCO INDUSTRIAL-100070049</t>
        </is>
      </c>
      <c r="H1065" s="9" t="n">
        <v>251.5</v>
      </c>
      <c r="I1065" s="5" t="inlineStr">
        <is>
          <t>DEPÓSITO BANCARIO</t>
        </is>
      </c>
      <c r="J1065" s="5" t="inlineStr">
        <is>
          <t>1271 SANDRA SALAZAR ESCOBAR</t>
        </is>
      </c>
    </row>
    <row r="1066">
      <c r="A1066" s="5" t="inlineStr">
        <is>
          <t>CCAJ-SC39/26/2023</t>
        </is>
      </c>
      <c r="B1066" s="6" t="n">
        <v>44942.85791675926</v>
      </c>
      <c r="C1066" s="5" t="inlineStr">
        <is>
          <t>1386 EINAR CHOQUETIJLLA - COBRADOR</t>
        </is>
      </c>
      <c r="D1066" s="15" t="n">
        <v>52116769180</v>
      </c>
      <c r="E1066" s="5" t="inlineStr">
        <is>
          <t>BANCO INDUSTRIAL-100070049</t>
        </is>
      </c>
      <c r="H1066" s="9" t="n">
        <v>2400</v>
      </c>
      <c r="I1066" s="5" t="inlineStr">
        <is>
          <t>DEPÓSITO BANCARIO</t>
        </is>
      </c>
      <c r="J1066" s="5" t="inlineStr">
        <is>
          <t>1271 SANDRA SALAZAR ESCOBAR</t>
        </is>
      </c>
    </row>
    <row r="1067">
      <c r="A1067" s="5" t="inlineStr">
        <is>
          <t>CCAJ-SC39/26/2023</t>
        </is>
      </c>
      <c r="B1067" s="6" t="n">
        <v>44942.85791675926</v>
      </c>
      <c r="C1067" s="5" t="inlineStr">
        <is>
          <t>1386 EINAR CHOQUETIJLLA - COBRADOR</t>
        </is>
      </c>
      <c r="D1067" s="15" t="n">
        <v>45123247241</v>
      </c>
      <c r="E1067" s="5" t="inlineStr">
        <is>
          <t>BANCO INDUSTRIAL-100070049</t>
        </is>
      </c>
      <c r="H1067" s="9" t="n">
        <v>1175.69</v>
      </c>
      <c r="I1067" s="5" t="inlineStr">
        <is>
          <t>DEPÓSITO BANCARIO</t>
        </is>
      </c>
      <c r="J1067" s="5" t="inlineStr">
        <is>
          <t>1271 SANDRA SALAZAR ESCOBAR</t>
        </is>
      </c>
    </row>
    <row r="1068">
      <c r="A1068" s="5" t="inlineStr">
        <is>
          <t>CCAJ-SC39/26/2023</t>
        </is>
      </c>
      <c r="B1068" s="6" t="n">
        <v>44942.85791675926</v>
      </c>
      <c r="C1068" s="5" t="inlineStr">
        <is>
          <t>1386 EINAR CHOQUETIJLLA - COBRADOR</t>
        </is>
      </c>
      <c r="D1068" s="15" t="n">
        <v>45173177234</v>
      </c>
      <c r="E1068" s="5" t="inlineStr">
        <is>
          <t>BANCO INDUSTRIAL-100070049</t>
        </is>
      </c>
      <c r="H1068" s="9" t="n">
        <v>159.74</v>
      </c>
      <c r="I1068" s="5" t="inlineStr">
        <is>
          <t>DEPÓSITO BANCARIO</t>
        </is>
      </c>
      <c r="J1068" s="5" t="inlineStr">
        <is>
          <t>1271 SANDRA SALAZAR ESCOBAR</t>
        </is>
      </c>
    </row>
    <row r="1069">
      <c r="A1069" s="5" t="inlineStr">
        <is>
          <t>CCAJ-SC39/26/2023</t>
        </is>
      </c>
      <c r="B1069" s="6" t="n">
        <v>44942.85791675926</v>
      </c>
      <c r="C1069" s="5" t="inlineStr">
        <is>
          <t>1386 EINAR CHOQUETIJLLA - COBRADOR</t>
        </is>
      </c>
      <c r="D1069" s="15" t="n">
        <v>45173177234</v>
      </c>
      <c r="E1069" s="5" t="inlineStr">
        <is>
          <t>BANCO INDUSTRIAL-100070049</t>
        </is>
      </c>
      <c r="H1069" s="9" t="n">
        <v>149.5</v>
      </c>
      <c r="I1069" s="5" t="inlineStr">
        <is>
          <t>DEPÓSITO BANCARIO</t>
        </is>
      </c>
      <c r="J1069" s="5" t="inlineStr">
        <is>
          <t>1271 SANDRA SALAZAR ESCOBAR</t>
        </is>
      </c>
    </row>
    <row r="1070">
      <c r="A1070" s="5" t="inlineStr">
        <is>
          <t>CCAJ-SC39/26/2023</t>
        </is>
      </c>
      <c r="B1070" s="6" t="n">
        <v>44942.85791675926</v>
      </c>
      <c r="C1070" s="5" t="inlineStr">
        <is>
          <t>1386 EINAR CHOQUETIJLLA - COBRADOR</t>
        </is>
      </c>
      <c r="D1070" s="15" t="n">
        <v>45173177234</v>
      </c>
      <c r="E1070" s="5" t="inlineStr">
        <is>
          <t>BANCO INDUSTRIAL-100070049</t>
        </is>
      </c>
      <c r="H1070" s="9" t="n">
        <v>56.48</v>
      </c>
      <c r="I1070" s="5" t="inlineStr">
        <is>
          <t>DEPÓSITO BANCARIO</t>
        </is>
      </c>
      <c r="J1070" s="5" t="inlineStr">
        <is>
          <t>1271 SANDRA SALAZAR ESCOBAR</t>
        </is>
      </c>
    </row>
    <row r="1071">
      <c r="A1071" s="5" t="inlineStr">
        <is>
          <t>CCAJ-SC39/26/2023</t>
        </is>
      </c>
      <c r="B1071" s="6" t="n">
        <v>44942.85791675926</v>
      </c>
      <c r="C1071" s="5" t="inlineStr">
        <is>
          <t>1386 EINAR CHOQUETIJLLA - COBRADOR</t>
        </is>
      </c>
      <c r="D1071" s="15" t="n">
        <v>45173177234</v>
      </c>
      <c r="E1071" s="5" t="inlineStr">
        <is>
          <t>BANCO INDUSTRIAL-100070049</t>
        </is>
      </c>
      <c r="H1071" s="9" t="n">
        <v>145.18</v>
      </c>
      <c r="I1071" s="5" t="inlineStr">
        <is>
          <t>DEPÓSITO BANCARIO</t>
        </is>
      </c>
      <c r="J1071" s="5" t="inlineStr">
        <is>
          <t>1271 SANDRA SALAZAR ESCOBAR</t>
        </is>
      </c>
    </row>
    <row r="1072">
      <c r="A1072" s="5" t="inlineStr">
        <is>
          <t>CCAJ-SC39/26/2023</t>
        </is>
      </c>
      <c r="B1072" s="6" t="n">
        <v>44942.85791675926</v>
      </c>
      <c r="C1072" s="5" t="inlineStr">
        <is>
          <t>1386 EINAR CHOQUETIJLLA - COBRADOR</t>
        </is>
      </c>
      <c r="D1072" s="15" t="n">
        <v>45173177234</v>
      </c>
      <c r="E1072" s="5" t="inlineStr">
        <is>
          <t>BANCO INDUSTRIAL-100070049</t>
        </is>
      </c>
      <c r="H1072" s="9" t="n">
        <v>59.8</v>
      </c>
      <c r="I1072" s="5" t="inlineStr">
        <is>
          <t>DEPÓSITO BANCARIO</t>
        </is>
      </c>
      <c r="J1072" s="5" t="inlineStr">
        <is>
          <t>1271 SANDRA SALAZAR ESCOBAR</t>
        </is>
      </c>
    </row>
    <row r="1073">
      <c r="A1073" s="5" t="inlineStr">
        <is>
          <t>CCAJ-SC39/26/2023</t>
        </is>
      </c>
      <c r="B1073" s="6" t="n">
        <v>44942.85791675926</v>
      </c>
      <c r="C1073" s="5" t="inlineStr">
        <is>
          <t>1386 EINAR CHOQUETIJLLA - COBRADOR</t>
        </is>
      </c>
      <c r="D1073" s="15" t="n">
        <v>45173177234</v>
      </c>
      <c r="E1073" s="5" t="inlineStr">
        <is>
          <t>BANCO INDUSTRIAL-100070049</t>
        </is>
      </c>
      <c r="H1073" s="9" t="n">
        <v>29.9</v>
      </c>
      <c r="I1073" s="5" t="inlineStr">
        <is>
          <t>DEPÓSITO BANCARIO</t>
        </is>
      </c>
      <c r="J1073" s="5" t="inlineStr">
        <is>
          <t>1271 SANDRA SALAZAR ESCOBAR</t>
        </is>
      </c>
    </row>
    <row r="1074">
      <c r="A1074" s="5" t="inlineStr">
        <is>
          <t>CCAJ-SC39/26/2023</t>
        </is>
      </c>
      <c r="B1074" s="6" t="n">
        <v>44942.85791675926</v>
      </c>
      <c r="C1074" s="5" t="inlineStr">
        <is>
          <t>1386 EINAR CHOQUETIJLLA - COBRADOR</t>
        </is>
      </c>
      <c r="D1074" s="15" t="n">
        <v>45173177234</v>
      </c>
      <c r="E1074" s="5" t="inlineStr">
        <is>
          <t>BANCO INDUSTRIAL-100070049</t>
        </is>
      </c>
      <c r="H1074" s="9" t="n">
        <v>974.75</v>
      </c>
      <c r="I1074" s="5" t="inlineStr">
        <is>
          <t>DEPÓSITO BANCARIO</t>
        </is>
      </c>
      <c r="J1074" s="5" t="inlineStr">
        <is>
          <t>1271 SANDRA SALAZAR ESCOBAR</t>
        </is>
      </c>
    </row>
    <row r="1075">
      <c r="A1075" s="5" t="inlineStr">
        <is>
          <t>CCAJ-SC39/26/2023</t>
        </is>
      </c>
      <c r="B1075" s="6" t="n">
        <v>44942.85791675926</v>
      </c>
      <c r="C1075" s="5" t="inlineStr">
        <is>
          <t>1386 EINAR CHOQUETIJLLA - COBRADOR</t>
        </is>
      </c>
      <c r="D1075" s="15" t="n">
        <v>45173177234</v>
      </c>
      <c r="E1075" s="5" t="inlineStr">
        <is>
          <t>BANCO INDUSTRIAL-100070049</t>
        </is>
      </c>
      <c r="H1075" s="9" t="n">
        <v>120.5</v>
      </c>
      <c r="I1075" s="5" t="inlineStr">
        <is>
          <t>DEPÓSITO BANCARIO</t>
        </is>
      </c>
      <c r="J1075" s="5" t="inlineStr">
        <is>
          <t>1271 SANDRA SALAZAR ESCOBAR</t>
        </is>
      </c>
    </row>
    <row r="1076">
      <c r="A1076" s="5" t="inlineStr">
        <is>
          <t>CCAJ-SC39/26/2023</t>
        </is>
      </c>
      <c r="B1076" s="6" t="n">
        <v>44942.85791675926</v>
      </c>
      <c r="C1076" s="5" t="inlineStr">
        <is>
          <t>1386 EINAR CHOQUETIJLLA - COBRADOR</t>
        </is>
      </c>
      <c r="D1076" s="15" t="n">
        <v>45173177234</v>
      </c>
      <c r="E1076" s="5" t="inlineStr">
        <is>
          <t>BANCO INDUSTRIAL-100070049</t>
        </is>
      </c>
      <c r="H1076" s="9" t="n">
        <v>249.4</v>
      </c>
      <c r="I1076" s="5" t="inlineStr">
        <is>
          <t>DEPÓSITO BANCARIO</t>
        </is>
      </c>
      <c r="J1076" s="5" t="inlineStr">
        <is>
          <t>1271 SANDRA SALAZAR ESCOBAR</t>
        </is>
      </c>
    </row>
    <row r="1077">
      <c r="A1077" s="5" t="inlineStr">
        <is>
          <t>CCAJ-SC39/26/2023</t>
        </is>
      </c>
      <c r="B1077" s="6" t="n">
        <v>44942.85791675926</v>
      </c>
      <c r="C1077" s="5" t="inlineStr">
        <is>
          <t>1386 EINAR CHOQUETIJLLA - COBRADOR</t>
        </is>
      </c>
      <c r="D1077" s="15" t="n">
        <v>45173177234</v>
      </c>
      <c r="E1077" s="5" t="inlineStr">
        <is>
          <t>BANCO INDUSTRIAL-100070049</t>
        </is>
      </c>
      <c r="H1077" s="9" t="n">
        <v>186.42</v>
      </c>
      <c r="I1077" s="5" t="inlineStr">
        <is>
          <t>DEPÓSITO BANCARIO</t>
        </is>
      </c>
      <c r="J1077" s="5" t="inlineStr">
        <is>
          <t>1271 SANDRA SALAZAR ESCOBAR</t>
        </is>
      </c>
    </row>
    <row r="1078">
      <c r="A1078" s="5" t="inlineStr">
        <is>
          <t>CCAJ-SC39/26/2023</t>
        </is>
      </c>
      <c r="B1078" s="6" t="n">
        <v>44942.85791675926</v>
      </c>
      <c r="C1078" s="5" t="inlineStr">
        <is>
          <t>1386 EINAR CHOQUETIJLLA - COBRADOR</t>
        </is>
      </c>
      <c r="D1078" s="15" t="n">
        <v>45173177234</v>
      </c>
      <c r="E1078" s="5" t="inlineStr">
        <is>
          <t>BANCO INDUSTRIAL-100070049</t>
        </is>
      </c>
      <c r="H1078" s="9" t="n">
        <v>210.4</v>
      </c>
      <c r="I1078" s="5" t="inlineStr">
        <is>
          <t>DEPÓSITO BANCARIO</t>
        </is>
      </c>
      <c r="J1078" s="5" t="inlineStr">
        <is>
          <t>1271 SANDRA SALAZAR ESCOBAR</t>
        </is>
      </c>
    </row>
    <row r="1079">
      <c r="A1079" s="5" t="inlineStr">
        <is>
          <t>CCAJ-SC39/26/2023</t>
        </is>
      </c>
      <c r="B1079" s="6" t="n">
        <v>44942.85791675926</v>
      </c>
      <c r="C1079" s="5" t="inlineStr">
        <is>
          <t>1386 EINAR CHOQUETIJLLA - COBRADOR</t>
        </is>
      </c>
      <c r="D1079" s="15" t="n">
        <v>45173177234</v>
      </c>
      <c r="E1079" s="5" t="inlineStr">
        <is>
          <t>BANCO INDUSTRIAL-100070049</t>
        </is>
      </c>
      <c r="H1079" s="9" t="n">
        <v>84.51000000000001</v>
      </c>
      <c r="I1079" s="5" t="inlineStr">
        <is>
          <t>DEPÓSITO BANCARIO</t>
        </is>
      </c>
      <c r="J1079" s="5" t="inlineStr">
        <is>
          <t>1271 SANDRA SALAZAR ESCOBAR</t>
        </is>
      </c>
    </row>
    <row r="1080">
      <c r="A1080" s="5" t="inlineStr">
        <is>
          <t>CCAJ-SC39/26/2023</t>
        </is>
      </c>
      <c r="B1080" s="6" t="n">
        <v>44942.85791675926</v>
      </c>
      <c r="C1080" s="5" t="inlineStr">
        <is>
          <t>1386 EINAR CHOQUETIJLLA - COBRADOR</t>
        </is>
      </c>
      <c r="D1080" s="15" t="n">
        <v>45173177234</v>
      </c>
      <c r="E1080" s="5" t="inlineStr">
        <is>
          <t>BANCO INDUSTRIAL-100070049</t>
        </is>
      </c>
      <c r="H1080" s="9" t="n">
        <v>85.17</v>
      </c>
      <c r="I1080" s="5" t="inlineStr">
        <is>
          <t>DEPÓSITO BANCARIO</t>
        </is>
      </c>
      <c r="J1080" s="5" t="inlineStr">
        <is>
          <t>1271 SANDRA SALAZAR ESCOBAR</t>
        </is>
      </c>
    </row>
    <row r="1081">
      <c r="A1081" s="5" t="inlineStr">
        <is>
          <t>CCAJ-SC39/26/2023</t>
        </is>
      </c>
      <c r="B1081" s="6" t="n">
        <v>44942.85791675926</v>
      </c>
      <c r="C1081" s="5" t="inlineStr">
        <is>
          <t>1386 EINAR CHOQUETIJLLA - COBRADOR</t>
        </is>
      </c>
      <c r="D1081" s="15" t="n">
        <v>45173177234</v>
      </c>
      <c r="E1081" s="5" t="inlineStr">
        <is>
          <t>BANCO INDUSTRIAL-100070049</t>
        </is>
      </c>
      <c r="H1081" s="9" t="n">
        <v>171.36</v>
      </c>
      <c r="I1081" s="5" t="inlineStr">
        <is>
          <t>DEPÓSITO BANCARIO</t>
        </is>
      </c>
      <c r="J1081" s="5" t="inlineStr">
        <is>
          <t>1271 SANDRA SALAZAR ESCOBAR</t>
        </is>
      </c>
    </row>
    <row r="1082">
      <c r="A1082" s="5" t="inlineStr">
        <is>
          <t>CCAJ-SC39/26/2023</t>
        </is>
      </c>
      <c r="B1082" s="6" t="n">
        <v>44942.85791675926</v>
      </c>
      <c r="C1082" s="5" t="inlineStr">
        <is>
          <t>1386 EINAR CHOQUETIJLLA - COBRADOR</t>
        </is>
      </c>
      <c r="D1082" s="15" t="n">
        <v>295401006760013</v>
      </c>
      <c r="E1082" s="5" t="inlineStr">
        <is>
          <t>PAGO EXPRESS M/N-101020101</t>
        </is>
      </c>
      <c r="H1082" s="9" t="n">
        <v>71217.58</v>
      </c>
      <c r="I1082" s="5" t="inlineStr">
        <is>
          <t>DEPÓSITO BANCARIO</t>
        </is>
      </c>
      <c r="J1082" s="8" t="inlineStr">
        <is>
          <t>1972 FLAVIA GALEAN MALLON</t>
        </is>
      </c>
    </row>
    <row r="1083">
      <c r="A1083" s="5" t="inlineStr">
        <is>
          <t>CCAJ-SC39/26/2023</t>
        </is>
      </c>
      <c r="B1083" s="6" t="n">
        <v>44942.85791675926</v>
      </c>
      <c r="C1083" s="5" t="inlineStr">
        <is>
          <t>1386 EINAR CHOQUETIJLLA - COBRADOR</t>
        </is>
      </c>
      <c r="D1083" s="15" t="n">
        <v>297501005760006</v>
      </c>
      <c r="E1083" s="5" t="inlineStr">
        <is>
          <t>PAGO EXPRESS M/N-101020101</t>
        </is>
      </c>
      <c r="H1083" s="9" t="n">
        <v>41704</v>
      </c>
      <c r="I1083" s="5" t="inlineStr">
        <is>
          <t>DEPÓSITO BANCARIO</t>
        </is>
      </c>
      <c r="J1083" s="5" t="inlineStr">
        <is>
          <t>4863 MOISES MENACHO MONTAÑO</t>
        </is>
      </c>
    </row>
    <row r="1084">
      <c r="A1084" s="5" t="inlineStr">
        <is>
          <t>CCAJ-SC39/26/2023</t>
        </is>
      </c>
      <c r="B1084" s="6" t="n">
        <v>44942.85791675926</v>
      </c>
      <c r="C1084" s="5" t="inlineStr">
        <is>
          <t>1386 EINAR CHOQUETIJLLA - COBRADOR</t>
        </is>
      </c>
      <c r="D1084" s="15" t="n">
        <v>297501005760005</v>
      </c>
      <c r="E1084" s="5" t="inlineStr">
        <is>
          <t>PAGO EXPRESS M/N-101020101</t>
        </is>
      </c>
      <c r="H1084" s="9" t="n">
        <v>59603.3</v>
      </c>
      <c r="I1084" s="5" t="inlineStr">
        <is>
          <t>DEPÓSITO BANCARIO</t>
        </is>
      </c>
      <c r="J1084" s="5" t="inlineStr">
        <is>
          <t>3046 CLAUDIA ELEN CASTRO DELGADILLO</t>
        </is>
      </c>
    </row>
    <row r="1085">
      <c r="A1085" s="5" t="inlineStr">
        <is>
          <t>CCAJ-SC39/26/2023</t>
        </is>
      </c>
      <c r="B1085" s="6" t="n">
        <v>44942.85791675926</v>
      </c>
      <c r="C1085" s="5" t="inlineStr">
        <is>
          <t>1386 EINAR CHOQUETIJLLA - COBRADOR</t>
        </is>
      </c>
      <c r="D1085" s="15" t="n">
        <v>45153107596</v>
      </c>
      <c r="E1085" s="5" t="inlineStr">
        <is>
          <t>BANCO INDUSTRIAL-100070049</t>
        </is>
      </c>
      <c r="H1085" s="9" t="n">
        <v>1400</v>
      </c>
      <c r="I1085" s="5" t="inlineStr">
        <is>
          <t>DEPÓSITO BANCARIO</t>
        </is>
      </c>
      <c r="J1085" s="5" t="inlineStr">
        <is>
          <t>4307 PEDRO GALARZA TERCEROS</t>
        </is>
      </c>
    </row>
    <row r="1086">
      <c r="A1086" s="5" t="inlineStr">
        <is>
          <t>CCAJ-SC39/26/2023</t>
        </is>
      </c>
      <c r="B1086" s="6" t="n">
        <v>44942.85791675926</v>
      </c>
      <c r="C1086" s="5" t="inlineStr">
        <is>
          <t>1386 EINAR CHOQUETIJLLA - COBRADOR</t>
        </is>
      </c>
      <c r="D1086" s="15" t="n">
        <v>45153107596</v>
      </c>
      <c r="E1086" s="5" t="inlineStr">
        <is>
          <t>BANCO INDUSTRIAL-100070049</t>
        </is>
      </c>
      <c r="H1086" s="9" t="n">
        <v>18304</v>
      </c>
      <c r="I1086" s="5" t="inlineStr">
        <is>
          <t>DEPÓSITO BANCARIO</t>
        </is>
      </c>
      <c r="J1086" s="5" t="inlineStr">
        <is>
          <t>4307 PEDRO GALARZA TERCEROS</t>
        </is>
      </c>
    </row>
    <row r="1087">
      <c r="A1087" s="5" t="inlineStr">
        <is>
          <t>CCAJ-SC39/26/2023</t>
        </is>
      </c>
      <c r="B1087" s="6" t="n">
        <v>44942.85791675926</v>
      </c>
      <c r="C1087" s="5" t="inlineStr">
        <is>
          <t>1386 EINAR CHOQUETIJLLA - COBRADOR</t>
        </is>
      </c>
      <c r="D1087" s="15" t="n">
        <v>45123247410</v>
      </c>
      <c r="E1087" s="5" t="inlineStr">
        <is>
          <t>BANCO INDUSTRIAL-100070049</t>
        </is>
      </c>
      <c r="H1087" s="9" t="n">
        <v>3900</v>
      </c>
      <c r="I1087" s="5" t="inlineStr">
        <is>
          <t>DEPÓSITO BANCARIO</t>
        </is>
      </c>
      <c r="J1087" s="5" t="inlineStr">
        <is>
          <t>4307 PEDRO GALARZA TERCEROS</t>
        </is>
      </c>
    </row>
    <row r="1088">
      <c r="A1088" s="5" t="inlineStr">
        <is>
          <t>CCAJ-SC39/26/2023</t>
        </is>
      </c>
      <c r="B1088" s="6" t="n">
        <v>44942.85791675926</v>
      </c>
      <c r="C1088" s="5" t="inlineStr">
        <is>
          <t>1386 EINAR CHOQUETIJLLA - COBRADOR</t>
        </is>
      </c>
      <c r="D1088" s="15" t="n">
        <v>45133117014</v>
      </c>
      <c r="E1088" s="5" t="inlineStr">
        <is>
          <t>BANCO INDUSTRIAL-100070049</t>
        </is>
      </c>
      <c r="H1088" s="9" t="n">
        <v>650</v>
      </c>
      <c r="I1088" s="5" t="inlineStr">
        <is>
          <t>DEPÓSITO BANCARIO</t>
        </is>
      </c>
      <c r="J1088" s="5" t="inlineStr">
        <is>
          <t>4307 PEDRO GALARZA TERCEROS</t>
        </is>
      </c>
    </row>
    <row r="1089">
      <c r="A1089" s="5" t="inlineStr">
        <is>
          <t>CCAJ-SC39/26/2023</t>
        </is>
      </c>
      <c r="B1089" s="6" t="n">
        <v>44942.85791675926</v>
      </c>
      <c r="C1089" s="5" t="inlineStr">
        <is>
          <t>1386 EINAR CHOQUETIJLLA - COBRADOR</t>
        </is>
      </c>
      <c r="D1089" s="15" t="n">
        <v>45173177138</v>
      </c>
      <c r="E1089" s="5" t="inlineStr">
        <is>
          <t>BANCO INDUSTRIAL-100070049</t>
        </is>
      </c>
      <c r="H1089" s="9" t="n">
        <v>8109.27</v>
      </c>
      <c r="I1089" s="5" t="inlineStr">
        <is>
          <t>DEPÓSITO BANCARIO</t>
        </is>
      </c>
      <c r="J1089" s="5" t="inlineStr">
        <is>
          <t>4307 PEDRO GALARZA TERCEROS</t>
        </is>
      </c>
    </row>
    <row r="1090">
      <c r="A1090" s="5" t="inlineStr">
        <is>
          <t>CCAJ-SC39/26/2023</t>
        </is>
      </c>
      <c r="B1090" s="6" t="n">
        <v>44942.85791675926</v>
      </c>
      <c r="C1090" s="5" t="inlineStr">
        <is>
          <t>1386 EINAR CHOQUETIJLLA - COBRADOR</t>
        </is>
      </c>
      <c r="D1090" s="15" t="n">
        <v>45143483718</v>
      </c>
      <c r="E1090" s="5" t="inlineStr">
        <is>
          <t>BANCO INDUSTRIAL-100070049</t>
        </is>
      </c>
      <c r="H1090" s="9" t="n">
        <v>4513.41</v>
      </c>
      <c r="I1090" s="5" t="inlineStr">
        <is>
          <t>DEPÓSITO BANCARIO</t>
        </is>
      </c>
      <c r="J1090" s="5" t="inlineStr">
        <is>
          <t>4307 PEDRO GALARZA TERCEROS</t>
        </is>
      </c>
    </row>
    <row r="1091">
      <c r="A1091" s="5" t="inlineStr">
        <is>
          <t>CCAJ-SC39/26/2023</t>
        </is>
      </c>
      <c r="B1091" s="6" t="n">
        <v>44942.85791675926</v>
      </c>
      <c r="C1091" s="5" t="inlineStr">
        <is>
          <t>1386 EINAR CHOQUETIJLLA - COBRADOR</t>
        </is>
      </c>
      <c r="D1091" s="15" t="n">
        <v>45173177030</v>
      </c>
      <c r="E1091" s="5" t="inlineStr">
        <is>
          <t>BANCO INDUSTRIAL-100070049</t>
        </is>
      </c>
      <c r="H1091" s="9" t="n">
        <v>271.92</v>
      </c>
      <c r="I1091" s="5" t="inlineStr">
        <is>
          <t>DEPÓSITO BANCARIO</t>
        </is>
      </c>
      <c r="J1091" s="5" t="inlineStr">
        <is>
          <t>1271 SANDRA SALAZAR ESCOBAR</t>
        </is>
      </c>
    </row>
    <row r="1092">
      <c r="A1092" s="5" t="inlineStr">
        <is>
          <t>CCAJ-SC39/26/2023</t>
        </is>
      </c>
      <c r="B1092" s="6" t="n">
        <v>44942.85791675926</v>
      </c>
      <c r="C1092" s="5" t="inlineStr">
        <is>
          <t>1386 EINAR CHOQUETIJLLA - COBRADOR</t>
        </is>
      </c>
      <c r="D1092" s="7" t="n">
        <v>432263</v>
      </c>
      <c r="E1092" s="5" t="inlineStr">
        <is>
          <t>BANCO DE CREDITO-7015054675359</t>
        </is>
      </c>
      <c r="H1092" s="9" t="n">
        <v>4074.72</v>
      </c>
      <c r="I1092" s="5" t="inlineStr">
        <is>
          <t>DEPÓSITO BANCARIO</t>
        </is>
      </c>
      <c r="J1092" s="5" t="inlineStr">
        <is>
          <t>1271 SANDRA SALAZAR ESCOBAR</t>
        </is>
      </c>
    </row>
    <row r="1093">
      <c r="A1093" s="5" t="inlineStr">
        <is>
          <t>CCAJ-SC39/26/2023</t>
        </is>
      </c>
      <c r="B1093" s="6" t="n">
        <v>44942.85791675926</v>
      </c>
      <c r="C1093" s="5" t="inlineStr">
        <is>
          <t>1386 EINAR CHOQUETIJLLA - COBRADOR</t>
        </is>
      </c>
      <c r="D1093" s="7" t="n">
        <v>432263</v>
      </c>
      <c r="E1093" s="5" t="inlineStr">
        <is>
          <t>BANCO DE CREDITO-7015054675359</t>
        </is>
      </c>
      <c r="H1093" s="9" t="n">
        <v>793.28</v>
      </c>
      <c r="I1093" s="5" t="inlineStr">
        <is>
          <t>DEPÓSITO BANCARIO</t>
        </is>
      </c>
      <c r="J1093" s="5" t="inlineStr">
        <is>
          <t>1271 SANDRA SALAZAR ESCOBAR</t>
        </is>
      </c>
    </row>
    <row r="1094">
      <c r="A1094" s="5" t="inlineStr">
        <is>
          <t>CCAJ-SC39/26/2023</t>
        </is>
      </c>
      <c r="B1094" s="6" t="n">
        <v>44942.85791675926</v>
      </c>
      <c r="C1094" s="5" t="inlineStr">
        <is>
          <t>1386 EINAR CHOQUETIJLLA - COBRADOR</t>
        </is>
      </c>
      <c r="D1094" s="7" t="n">
        <v>402816</v>
      </c>
      <c r="E1094" s="5" t="inlineStr">
        <is>
          <t>BANCO DE CREDITO-7015054675359</t>
        </is>
      </c>
      <c r="H1094" s="9" t="n">
        <v>300</v>
      </c>
      <c r="I1094" s="5" t="inlineStr">
        <is>
          <t>DEPÓSITO BANCARIO</t>
        </is>
      </c>
      <c r="J1094" s="5" t="inlineStr">
        <is>
          <t>1271 SANDRA SALAZAR ESCOBAR</t>
        </is>
      </c>
    </row>
    <row r="1095">
      <c r="A1095" s="5" t="inlineStr">
        <is>
          <t>CCAJ-SC39/26/2023</t>
        </is>
      </c>
      <c r="B1095" s="6" t="n">
        <v>44942.85791675926</v>
      </c>
      <c r="C1095" s="5" t="inlineStr">
        <is>
          <t>1386 EINAR CHOQUETIJLLA - COBRADOR</t>
        </is>
      </c>
      <c r="D1095" s="15" t="n">
        <v>45133109066</v>
      </c>
      <c r="E1095" s="5" t="inlineStr">
        <is>
          <t>BANCO INDUSTRIAL-100070049</t>
        </is>
      </c>
      <c r="H1095" s="9" t="n">
        <v>1698.63</v>
      </c>
      <c r="I1095" s="5" t="inlineStr">
        <is>
          <t>DEPÓSITO BANCARIO</t>
        </is>
      </c>
      <c r="J1095" s="5" t="inlineStr">
        <is>
          <t>4307 PEDRO GALARZA TERCEROS</t>
        </is>
      </c>
    </row>
    <row r="1096">
      <c r="A1096" s="5" t="inlineStr">
        <is>
          <t>CCAJ-SC39/26/202</t>
        </is>
      </c>
      <c r="B1096" s="6" t="n">
        <v>44942.85791675926</v>
      </c>
      <c r="C1096" s="5" t="inlineStr">
        <is>
          <t xml:space="preserve">1386 EINAR CHOQUETIJLLA - </t>
        </is>
      </c>
      <c r="D1096" s="7" t="n"/>
      <c r="E1096" s="8" t="n"/>
      <c r="F1096" s="9" t="n">
        <v>2807.5</v>
      </c>
      <c r="I1096" s="10" t="inlineStr">
        <is>
          <t>EFECTIVO</t>
        </is>
      </c>
      <c r="J1096" s="8" t="inlineStr">
        <is>
          <t>4309 RODRIGO RAMOS - T07</t>
        </is>
      </c>
    </row>
    <row r="1097">
      <c r="A1097" s="5" t="inlineStr">
        <is>
          <t>CCAJ-SC39/26/2023</t>
        </is>
      </c>
      <c r="B1097" s="6" t="n">
        <v>44942.85791675926</v>
      </c>
      <c r="C1097" s="5" t="inlineStr">
        <is>
          <t>1386 EINAR CHOQUETIJLLA - COBRADOR</t>
        </is>
      </c>
      <c r="D1097" s="7" t="n"/>
      <c r="E1097" s="8" t="n"/>
      <c r="F1097" s="9" t="n">
        <v>9120.200000000001</v>
      </c>
      <c r="I1097" s="10" t="inlineStr">
        <is>
          <t>EFECTIVO</t>
        </is>
      </c>
      <c r="J1097" s="8" t="inlineStr">
        <is>
          <t>1970 CARLOS CAMPOS ORTIZ</t>
        </is>
      </c>
    </row>
    <row r="1098">
      <c r="A1098" s="5" t="inlineStr">
        <is>
          <t>CCAJ-SC39/26/2023</t>
        </is>
      </c>
      <c r="B1098" s="6" t="n">
        <v>44942.85791675926</v>
      </c>
      <c r="C1098" s="5" t="inlineStr">
        <is>
          <t>1386 EINAR CHOQUETIJLLA - COBRADOR</t>
        </is>
      </c>
      <c r="D1098" s="7" t="n"/>
      <c r="E1098" s="8" t="n"/>
      <c r="F1098" s="9" t="n">
        <v>7816.3</v>
      </c>
      <c r="I1098" s="10" t="inlineStr">
        <is>
          <t>EFECTIVO</t>
        </is>
      </c>
      <c r="J1098" s="8" t="inlineStr">
        <is>
          <t>2551 EDMUNDO CAYANI M.</t>
        </is>
      </c>
    </row>
    <row r="1099">
      <c r="A1099" s="5" t="inlineStr">
        <is>
          <t>CCAJ-SC39/26/2023</t>
        </is>
      </c>
      <c r="B1099" s="6" t="n">
        <v>44942.85791675926</v>
      </c>
      <c r="C1099" s="5" t="inlineStr">
        <is>
          <t>1386 EINAR CHOQUETIJLLA - COBRADOR</t>
        </is>
      </c>
      <c r="D1099" s="7" t="n"/>
      <c r="E1099" s="8" t="n"/>
      <c r="F1099" s="9" t="n">
        <v>3948.7</v>
      </c>
      <c r="I1099" s="10" t="inlineStr">
        <is>
          <t>EFECTIVO</t>
        </is>
      </c>
      <c r="J1099" s="5" t="inlineStr">
        <is>
          <t>2917 MILAN HUANCOLLO JUCUMARI</t>
        </is>
      </c>
    </row>
    <row r="1100">
      <c r="A1100" s="5" t="inlineStr">
        <is>
          <t>CCAJ-SC39/26/2023</t>
        </is>
      </c>
      <c r="B1100" s="6" t="n">
        <v>44942.85791675926</v>
      </c>
      <c r="C1100" s="5" t="inlineStr">
        <is>
          <t>1386 EINAR CHOQUETIJLLA - COBRADOR</t>
        </is>
      </c>
      <c r="D1100" s="7" t="n"/>
      <c r="E1100" s="8" t="n"/>
      <c r="F1100" s="9" t="n">
        <v>5725.3</v>
      </c>
      <c r="I1100" s="10" t="inlineStr">
        <is>
          <t>EFECTIVO</t>
        </is>
      </c>
      <c r="J1100" s="8" t="inlineStr">
        <is>
          <t>2932 EUGENIO LOPEZ CESPEDES</t>
        </is>
      </c>
    </row>
    <row r="1101">
      <c r="A1101" s="5" t="inlineStr">
        <is>
          <t>CCAJ-SC39/26/2023</t>
        </is>
      </c>
      <c r="B1101" s="6" t="n">
        <v>44942.85791675926</v>
      </c>
      <c r="C1101" s="5" t="inlineStr">
        <is>
          <t>1386 EINAR CHOQUETIJLLA - COBRADOR</t>
        </is>
      </c>
      <c r="D1101" s="7" t="n"/>
      <c r="E1101" s="8" t="n"/>
      <c r="F1101" s="9" t="n">
        <v>5042.5</v>
      </c>
      <c r="I1101" s="10" t="inlineStr">
        <is>
          <t>EFECTIVO</t>
        </is>
      </c>
      <c r="J1101" s="5" t="inlineStr">
        <is>
          <t>2994 CRISTIAN DEIBY PARDO VILLEGAS</t>
        </is>
      </c>
    </row>
    <row r="1102">
      <c r="A1102" s="5" t="inlineStr">
        <is>
          <t>CCAJ-SC39/26/2023</t>
        </is>
      </c>
      <c r="B1102" s="6" t="n">
        <v>44942.85791675926</v>
      </c>
      <c r="C1102" s="5" t="inlineStr">
        <is>
          <t>1386 EINAR CHOQUETIJLLA - COBRADOR</t>
        </is>
      </c>
      <c r="D1102" s="7" t="n"/>
      <c r="E1102" s="8" t="n"/>
      <c r="F1102" s="9" t="n">
        <v>28429.6</v>
      </c>
      <c r="I1102" s="10" t="inlineStr">
        <is>
          <t>EFECTIVO</t>
        </is>
      </c>
      <c r="J1102" s="8" t="inlineStr">
        <is>
          <t>3211 PEDRO CAYALO COCA</t>
        </is>
      </c>
    </row>
    <row r="1103">
      <c r="A1103" s="5" t="inlineStr">
        <is>
          <t>CCAJ-SC39/26/2023</t>
        </is>
      </c>
      <c r="B1103" s="6" t="n">
        <v>44942.85791675926</v>
      </c>
      <c r="C1103" s="5" t="inlineStr">
        <is>
          <t>1386 EINAR CHOQUETIJLLA - COBRADOR</t>
        </is>
      </c>
      <c r="D1103" s="7" t="n"/>
      <c r="E1103" s="8" t="n"/>
      <c r="F1103" s="9" t="n">
        <v>5013.3</v>
      </c>
      <c r="I1103" s="10" t="inlineStr">
        <is>
          <t>EFECTIVO</t>
        </is>
      </c>
      <c r="J1103" s="8" t="inlineStr">
        <is>
          <t>4309 RODRIGO RAMOS - T04</t>
        </is>
      </c>
    </row>
    <row r="1104">
      <c r="A1104" s="5" t="inlineStr">
        <is>
          <t>CCAJ-SC39/26/2023</t>
        </is>
      </c>
      <c r="B1104" s="6" t="n">
        <v>44942.85791675926</v>
      </c>
      <c r="C1104" s="5" t="inlineStr">
        <is>
          <t>1386 EINAR CHOQUETIJLLA - COBRADOR</t>
        </is>
      </c>
      <c r="D1104" s="7" t="n"/>
      <c r="E1104" s="8" t="n"/>
      <c r="F1104" s="9" t="n">
        <v>7721</v>
      </c>
      <c r="I1104" s="10" t="inlineStr">
        <is>
          <t>EFECTIVO</t>
        </is>
      </c>
      <c r="J1104" s="8" t="inlineStr">
        <is>
          <t>4309 RODRIGO RAMOS - T05</t>
        </is>
      </c>
    </row>
    <row r="1105">
      <c r="A1105" s="5" t="inlineStr">
        <is>
          <t>CCAJ-SC39/26/2023</t>
        </is>
      </c>
      <c r="B1105" s="6" t="n">
        <v>44942.85791675926</v>
      </c>
      <c r="C1105" s="5" t="inlineStr">
        <is>
          <t>1386 EINAR CHOQUETIJLLA - COBRADOR</t>
        </is>
      </c>
      <c r="D1105" s="7" t="n"/>
      <c r="E1105" s="8" t="n"/>
      <c r="F1105" s="9" t="n">
        <v>5406</v>
      </c>
      <c r="I1105" s="10" t="inlineStr">
        <is>
          <t>EFECTIVO</t>
        </is>
      </c>
      <c r="J1105" s="8" t="inlineStr">
        <is>
          <t>4309 RODRIGO RAMOS - T06</t>
        </is>
      </c>
    </row>
    <row r="1106">
      <c r="A1106" s="5" t="inlineStr">
        <is>
          <t>CCAJ-SC39/26/2023</t>
        </is>
      </c>
      <c r="B1106" s="6" t="n">
        <v>44942.85791675926</v>
      </c>
      <c r="C1106" s="5" t="inlineStr">
        <is>
          <t>1386 EINAR CHOQUETIJLLA - COBRADOR</t>
        </is>
      </c>
      <c r="D1106" s="7" t="n"/>
      <c r="E1106" s="8" t="n"/>
      <c r="F1106" s="9" t="n">
        <v>26061.6</v>
      </c>
      <c r="I1106" s="10" t="inlineStr">
        <is>
          <t>EFECTIVO</t>
        </is>
      </c>
      <c r="J1106" s="8" t="inlineStr">
        <is>
          <t>4309 RODRIGO RAMOS - T09</t>
        </is>
      </c>
    </row>
    <row r="1107">
      <c r="A1107" s="5" t="inlineStr">
        <is>
          <t>CCAJ-SC39/26/2023</t>
        </is>
      </c>
      <c r="B1107" s="6" t="n">
        <v>44942.85791675926</v>
      </c>
      <c r="C1107" s="5" t="inlineStr">
        <is>
          <t>1386 EINAR CHOQUETIJLLA - COBRADOR</t>
        </is>
      </c>
      <c r="D1107" s="7" t="n"/>
      <c r="E1107" s="8" t="n"/>
      <c r="F1107" s="9" t="n">
        <v>4323.9</v>
      </c>
      <c r="I1107" s="10" t="inlineStr">
        <is>
          <t>EFECTIVO</t>
        </is>
      </c>
      <c r="J1107" s="8" t="inlineStr">
        <is>
          <t>4309 RODRIGO RAMOS - T10</t>
        </is>
      </c>
    </row>
    <row r="1108">
      <c r="A1108" s="5" t="inlineStr">
        <is>
          <t>CCAJ-SC39/26/2023</t>
        </is>
      </c>
      <c r="B1108" s="6" t="n">
        <v>44942.85791675926</v>
      </c>
      <c r="C1108" s="5" t="inlineStr">
        <is>
          <t>1386 EINAR CHOQUETIJLLA - COBRADOR</t>
        </is>
      </c>
      <c r="D1108" s="7" t="n"/>
      <c r="E1108" s="8" t="n"/>
      <c r="F1108" s="9" t="n">
        <v>4623.6</v>
      </c>
      <c r="I1108" s="10" t="inlineStr">
        <is>
          <t>EFECTIVO</t>
        </is>
      </c>
      <c r="J1108" s="8" t="inlineStr">
        <is>
          <t>4309 RODRIGO RAMOS - T11</t>
        </is>
      </c>
    </row>
    <row r="1109">
      <c r="A1109" s="5" t="inlineStr">
        <is>
          <t>CCAJ-SC39/26/2023</t>
        </is>
      </c>
      <c r="B1109" s="6" t="n">
        <v>44942.85791675926</v>
      </c>
      <c r="C1109" s="5" t="inlineStr">
        <is>
          <t>1386 EINAR CHOQUETIJLLA - COBRADOR</t>
        </is>
      </c>
      <c r="D1109" s="7" t="n"/>
      <c r="E1109" s="8" t="n"/>
      <c r="F1109" s="9" t="n">
        <v>6692.7</v>
      </c>
      <c r="I1109" s="10" t="inlineStr">
        <is>
          <t>EFECTIVO</t>
        </is>
      </c>
      <c r="J1109" s="8" t="inlineStr">
        <is>
          <t>4309 RODRIGO RAMOS - T14</t>
        </is>
      </c>
    </row>
    <row r="1110">
      <c r="A1110" s="5" t="inlineStr">
        <is>
          <t>CCAJ-SC39/26/2023</t>
        </is>
      </c>
      <c r="B1110" s="6" t="n">
        <v>44942.85791675926</v>
      </c>
      <c r="C1110" s="5" t="inlineStr">
        <is>
          <t>1386 EINAR CHOQUETIJLLA - COBRADOR</t>
        </is>
      </c>
      <c r="D1110" s="7" t="n"/>
      <c r="E1110" s="8" t="n"/>
      <c r="F1110" s="9" t="n">
        <v>4617.5</v>
      </c>
      <c r="I1110" s="10" t="inlineStr">
        <is>
          <t>EFECTIVO</t>
        </is>
      </c>
      <c r="J1110" s="8" t="inlineStr">
        <is>
          <t>4309 RODRIGO RAMOS - T15</t>
        </is>
      </c>
    </row>
    <row r="1111">
      <c r="A1111" s="5" t="inlineStr">
        <is>
          <t>CCAJ-SC39/26/2023</t>
        </is>
      </c>
      <c r="B1111" s="6" t="n">
        <v>44942.85791675926</v>
      </c>
      <c r="C1111" s="5" t="inlineStr">
        <is>
          <t>1386 EINAR CHOQUETIJLLA - COBRADOR</t>
        </is>
      </c>
      <c r="D1111" s="7" t="n"/>
      <c r="E1111" s="8" t="n"/>
      <c r="F1111" s="9" t="n">
        <v>8057.8</v>
      </c>
      <c r="I1111" s="10" t="inlineStr">
        <is>
          <t>EFECTIVO</t>
        </is>
      </c>
      <c r="J1111" s="8" t="inlineStr">
        <is>
          <t>4309 RODRIGO RAMOS - T18</t>
        </is>
      </c>
    </row>
    <row r="1112">
      <c r="A1112" s="5" t="inlineStr">
        <is>
          <t>CCAJ-SC39/26/2023</t>
        </is>
      </c>
      <c r="B1112" s="6" t="n">
        <v>44942.85791675926</v>
      </c>
      <c r="C1112" s="5" t="inlineStr">
        <is>
          <t>1386 EINAR CHOQUETIJLLA - COBRADOR</t>
        </is>
      </c>
      <c r="D1112" s="7" t="n"/>
      <c r="E1112" s="8" t="n"/>
      <c r="F1112" s="9" t="n">
        <v>6859.7</v>
      </c>
      <c r="I1112" s="10" t="inlineStr">
        <is>
          <t>EFECTIVO</t>
        </is>
      </c>
      <c r="J1112" s="8" t="inlineStr">
        <is>
          <t>4309 RODRIGO RAMOS - T20</t>
        </is>
      </c>
    </row>
    <row r="1113">
      <c r="A1113" s="5" t="inlineStr">
        <is>
          <t>CCAJ-SC39/26/2023</t>
        </is>
      </c>
      <c r="B1113" s="6" t="n">
        <v>44942.85791675926</v>
      </c>
      <c r="C1113" s="5" t="inlineStr">
        <is>
          <t>1386 EINAR CHOQUETIJLLA - COBRADOR</t>
        </is>
      </c>
      <c r="D1113" s="7" t="n"/>
      <c r="E1113" s="8" t="n"/>
      <c r="F1113" s="9" t="n">
        <v>42246.8</v>
      </c>
      <c r="I1113" s="10" t="inlineStr">
        <is>
          <t>EFECTIVO</t>
        </is>
      </c>
      <c r="J1113" s="8" t="inlineStr">
        <is>
          <t>4309 RODRIGO RAMOS - T25</t>
        </is>
      </c>
    </row>
    <row r="1114">
      <c r="A1114" s="11" t="inlineStr">
        <is>
          <t>SAP</t>
        </is>
      </c>
      <c r="B1114" s="3" t="n"/>
      <c r="C1114" s="3" t="n"/>
      <c r="D1114" s="7" t="n"/>
      <c r="E1114" s="8" t="n"/>
      <c r="F1114" s="37">
        <f>SUM(F1040:G1113)</f>
        <v/>
      </c>
      <c r="H1114" s="9" t="n"/>
      <c r="I1114" s="10" t="n"/>
      <c r="J1114" s="5" t="n"/>
    </row>
    <row r="1115" ht="15.75" customHeight="1">
      <c r="A1115" s="13" t="inlineStr">
        <is>
          <t>FECHA</t>
        </is>
      </c>
      <c r="B1115" s="13" t="inlineStr">
        <is>
          <t>CIERRE DE CAJA</t>
        </is>
      </c>
      <c r="C1115" s="13" t="inlineStr">
        <is>
          <t>IMPORTE</t>
        </is>
      </c>
      <c r="D1115" s="14" t="n">
        <v>112617108</v>
      </c>
      <c r="E1115" s="8" t="n"/>
      <c r="H1115" s="9" t="n"/>
      <c r="I1115" s="10" t="n"/>
      <c r="J1115" s="5" t="n"/>
    </row>
    <row r="1118">
      <c r="A1118" s="1" t="inlineStr">
        <is>
          <t>Cierre Caja</t>
        </is>
      </c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3" t="inlineStr">
        <is>
          <t>Del 17/01/2022</t>
        </is>
      </c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98" t="inlineStr">
        <is>
          <t>Cierre Caja</t>
        </is>
      </c>
      <c r="B1120" s="98" t="inlineStr">
        <is>
          <t>Fecha</t>
        </is>
      </c>
      <c r="C1120" s="98" t="inlineStr">
        <is>
          <t>Cajero</t>
        </is>
      </c>
      <c r="D1120" s="98" t="inlineStr">
        <is>
          <t>Nro Voucher</t>
        </is>
      </c>
      <c r="E1120" s="98" t="inlineStr">
        <is>
          <t>Nro Cuenta</t>
        </is>
      </c>
      <c r="F1120" s="98" t="inlineStr">
        <is>
          <t>Tipo Ingreso</t>
        </is>
      </c>
      <c r="G1120" s="99" t="n"/>
      <c r="H1120" s="100" t="n"/>
      <c r="I1120" s="98" t="inlineStr">
        <is>
          <t>TIPO DE INGRESO</t>
        </is>
      </c>
      <c r="J1120" s="98" t="inlineStr">
        <is>
          <t>Cobrador</t>
        </is>
      </c>
    </row>
    <row r="1121">
      <c r="A1121" s="101" t="n"/>
      <c r="B1121" s="101" t="n"/>
      <c r="C1121" s="101" t="n"/>
      <c r="D1121" s="101" t="n"/>
      <c r="E1121" s="101" t="n"/>
      <c r="F1121" s="4" t="inlineStr">
        <is>
          <t>EFECTIVO</t>
        </is>
      </c>
      <c r="G1121" s="4" t="inlineStr">
        <is>
          <t>CHEQUE</t>
        </is>
      </c>
      <c r="H1121" s="4" t="inlineStr">
        <is>
          <t>TRANSFERENCIA</t>
        </is>
      </c>
      <c r="I1121" s="101" t="n"/>
      <c r="J1121" s="101" t="n"/>
    </row>
    <row r="1122">
      <c r="A1122" s="5" t="inlineStr">
        <is>
          <t>CCAJ-SC39/27/2023</t>
        </is>
      </c>
      <c r="B1122" s="6" t="n">
        <v>44943.40681459491</v>
      </c>
      <c r="C1122" s="5" t="inlineStr">
        <is>
          <t>1386 EINAR CHOQUETIJLLA - COBRADOR</t>
        </is>
      </c>
      <c r="D1122" s="10" t="n"/>
      <c r="E1122" s="8" t="n"/>
      <c r="F1122" s="9" t="n">
        <v>16162.2</v>
      </c>
      <c r="I1122" s="10" t="inlineStr">
        <is>
          <t>EFECTIVO</t>
        </is>
      </c>
      <c r="J1122" s="5" t="inlineStr">
        <is>
          <t>2552 ALVARO JAVIER LOAYZA CACERES</t>
        </is>
      </c>
    </row>
    <row r="1123">
      <c r="A1123" s="5" t="inlineStr">
        <is>
          <t>CCAJ-SC39/27/2023</t>
        </is>
      </c>
      <c r="B1123" s="6" t="n">
        <v>44943.40681459491</v>
      </c>
      <c r="C1123" s="5" t="inlineStr">
        <is>
          <t>1386 EINAR CHOQUETIJLLA - COBRADOR</t>
        </is>
      </c>
      <c r="D1123" s="10" t="n"/>
      <c r="E1123" s="8" t="n"/>
      <c r="F1123" s="9" t="n">
        <v>6023.5</v>
      </c>
      <c r="I1123" s="10" t="inlineStr">
        <is>
          <t>EFECTIVO</t>
        </is>
      </c>
      <c r="J1123" s="8" t="inlineStr">
        <is>
          <t>4309 RODRIGO RAMOS - T16</t>
        </is>
      </c>
    </row>
    <row r="1124">
      <c r="A1124" s="11" t="inlineStr">
        <is>
          <t>SAP</t>
        </is>
      </c>
      <c r="B1124" s="3" t="n"/>
      <c r="C1124" s="3" t="n"/>
      <c r="D1124" s="7" t="n"/>
      <c r="E1124" s="8" t="n"/>
      <c r="F1124" s="37">
        <f>SUM(F1122:G1123)</f>
        <v/>
      </c>
      <c r="G1124" s="9" t="n"/>
      <c r="I1124" s="10" t="n"/>
      <c r="J1124" s="5" t="n"/>
    </row>
    <row r="1125" ht="15.75" customHeight="1">
      <c r="A1125" s="13" t="inlineStr">
        <is>
          <t>FECHA</t>
        </is>
      </c>
      <c r="B1125" s="13" t="inlineStr">
        <is>
          <t>CIERRE DE CAJA</t>
        </is>
      </c>
      <c r="C1125" s="13" t="inlineStr">
        <is>
          <t>IMPORTE</t>
        </is>
      </c>
      <c r="D1125" s="14" t="n">
        <v>112617109</v>
      </c>
      <c r="E1125" s="8" t="n"/>
      <c r="G1125" s="9" t="n"/>
      <c r="I1125" s="10" t="n"/>
      <c r="J1125" s="5" t="n"/>
    </row>
    <row r="1126">
      <c r="A1126" s="5" t="n"/>
      <c r="B1126" s="6" t="n"/>
      <c r="C1126" s="5" t="n"/>
      <c r="D1126" s="7" t="n"/>
      <c r="E1126" s="8" t="n"/>
      <c r="G1126" s="9" t="n"/>
      <c r="I1126" s="10" t="n"/>
      <c r="J1126" s="5" t="n"/>
    </row>
    <row r="1127">
      <c r="A1127" s="5" t="n"/>
      <c r="B1127" s="6" t="n"/>
      <c r="C1127" s="5" t="n"/>
      <c r="D1127" s="7" t="n"/>
      <c r="E1127" s="8" t="n"/>
      <c r="G1127" s="9" t="n"/>
      <c r="I1127" s="10" t="n"/>
      <c r="J1127" s="5" t="n"/>
    </row>
    <row r="1128">
      <c r="A1128" s="5" t="inlineStr">
        <is>
          <t>CCAJ-SC39/28/2023</t>
        </is>
      </c>
      <c r="B1128" s="6" t="n">
        <v>44943.84880077546</v>
      </c>
      <c r="C1128" s="5" t="inlineStr">
        <is>
          <t>1386 EINAR CHOQUETIJLLA - COBRADOR</t>
        </is>
      </c>
      <c r="D1128" s="7" t="n"/>
      <c r="E1128" s="8" t="n"/>
      <c r="G1128" s="9" t="n">
        <v>825.58</v>
      </c>
      <c r="I1128" s="10" t="inlineStr">
        <is>
          <t>CHEQUE</t>
        </is>
      </c>
      <c r="J1128" s="8" t="inlineStr">
        <is>
          <t>2551 EDMUNDO CAYANI M.</t>
        </is>
      </c>
    </row>
    <row r="1129">
      <c r="A1129" s="5" t="inlineStr">
        <is>
          <t>CCAJ-SC39/28/2023</t>
        </is>
      </c>
      <c r="B1129" s="6" t="n">
        <v>44943.84880077546</v>
      </c>
      <c r="C1129" s="5" t="inlineStr">
        <is>
          <t>1386 EINAR CHOQUETIJLLA - COBRADOR</t>
        </is>
      </c>
      <c r="D1129" s="7" t="n"/>
      <c r="E1129" s="8" t="n"/>
      <c r="G1129" s="9" t="n">
        <v>395.92</v>
      </c>
      <c r="I1129" s="10" t="inlineStr">
        <is>
          <t>CHEQUE</t>
        </is>
      </c>
      <c r="J1129" s="8" t="inlineStr">
        <is>
          <t>2932 EUGENIO LOPEZ CESPEDES</t>
        </is>
      </c>
    </row>
    <row r="1130">
      <c r="A1130" s="5" t="inlineStr">
        <is>
          <t>CCAJ-SC39/28/2023</t>
        </is>
      </c>
      <c r="B1130" s="6" t="n">
        <v>44943.84880077546</v>
      </c>
      <c r="C1130" s="5" t="inlineStr">
        <is>
          <t>1386 EINAR CHOQUETIJLLA - COBRADOR</t>
        </is>
      </c>
      <c r="D1130" s="7" t="n"/>
      <c r="E1130" s="8" t="n"/>
      <c r="G1130" s="9" t="n">
        <v>23973.11</v>
      </c>
      <c r="I1130" s="10" t="inlineStr">
        <is>
          <t>CHEQUE</t>
        </is>
      </c>
      <c r="J1130" s="5" t="inlineStr">
        <is>
          <t>4307 PEDRO GALARZA TERCEROS</t>
        </is>
      </c>
    </row>
    <row r="1131">
      <c r="A1131" s="5" t="inlineStr">
        <is>
          <t>CCAJ-SC39/28/2023</t>
        </is>
      </c>
      <c r="B1131" s="6" t="n">
        <v>44943.84880077546</v>
      </c>
      <c r="C1131" s="5" t="inlineStr">
        <is>
          <t>1386 EINAR CHOQUETIJLLA - COBRADOR</t>
        </is>
      </c>
      <c r="D1131" s="7" t="n"/>
      <c r="E1131" s="8" t="n"/>
      <c r="G1131" s="9" t="n">
        <v>2197.2</v>
      </c>
      <c r="I1131" s="10" t="inlineStr">
        <is>
          <t>CHEQUE</t>
        </is>
      </c>
      <c r="J1131" s="8" t="inlineStr">
        <is>
          <t>4309 RODRIGO RAMOS - T02</t>
        </is>
      </c>
    </row>
    <row r="1132">
      <c r="A1132" s="5" t="inlineStr">
        <is>
          <t>CCAJ-SC39/28/2023</t>
        </is>
      </c>
      <c r="B1132" s="6" t="n">
        <v>44943.84880077546</v>
      </c>
      <c r="C1132" s="5" t="inlineStr">
        <is>
          <t>1386 EINAR CHOQUETIJLLA - COBRADOR</t>
        </is>
      </c>
      <c r="D1132" s="7" t="n"/>
      <c r="E1132" s="8" t="n"/>
      <c r="G1132" s="9" t="n">
        <v>757.59</v>
      </c>
      <c r="I1132" s="10" t="inlineStr">
        <is>
          <t>CHEQUE</t>
        </is>
      </c>
      <c r="J1132" s="8" t="inlineStr">
        <is>
          <t>4309 RODRIGO RAMOS - T18</t>
        </is>
      </c>
    </row>
    <row r="1133">
      <c r="A1133" s="5" t="inlineStr">
        <is>
          <t>CCAJ-SC39/28/2023</t>
        </is>
      </c>
      <c r="B1133" s="6" t="n">
        <v>44943.84880077546</v>
      </c>
      <c r="C1133" s="5" t="inlineStr">
        <is>
          <t>1386 EINAR CHOQUETIJLLA - COBRADOR</t>
        </is>
      </c>
      <c r="D1133" s="15" t="n">
        <v>45163205027</v>
      </c>
      <c r="E1133" s="5" t="inlineStr">
        <is>
          <t>BANCO INDUSTRIAL-100070049</t>
        </is>
      </c>
      <c r="H1133" s="9" t="n">
        <v>11959.63</v>
      </c>
      <c r="I1133" s="5" t="inlineStr">
        <is>
          <t>DEPÓSITO BANCARIO</t>
        </is>
      </c>
      <c r="J1133" s="5" t="inlineStr">
        <is>
          <t>4307 PEDRO GALARZA TERCEROS</t>
        </is>
      </c>
    </row>
    <row r="1134">
      <c r="A1134" s="5" t="inlineStr">
        <is>
          <t>CCAJ-SC39/28/2023</t>
        </is>
      </c>
      <c r="B1134" s="6" t="n">
        <v>44943.84880077546</v>
      </c>
      <c r="C1134" s="5" t="inlineStr">
        <is>
          <t>1386 EINAR CHOQUETIJLLA - COBRADOR</t>
        </is>
      </c>
      <c r="D1134" s="15" t="n">
        <v>51517387548</v>
      </c>
      <c r="E1134" s="5" t="inlineStr">
        <is>
          <t>BANCO INDUSTRIAL-100070049</t>
        </is>
      </c>
      <c r="H1134" s="9" t="n">
        <v>3887.6</v>
      </c>
      <c r="I1134" s="5" t="inlineStr">
        <is>
          <t>DEPÓSITO BANCARIO</t>
        </is>
      </c>
      <c r="J1134" s="5" t="inlineStr">
        <is>
          <t>4307 PEDRO GALARZA TERCEROS</t>
        </is>
      </c>
    </row>
    <row r="1135">
      <c r="A1135" s="5" t="inlineStr">
        <is>
          <t>CCAJ-SC39/28/2023</t>
        </is>
      </c>
      <c r="B1135" s="6" t="n">
        <v>44943.84880077546</v>
      </c>
      <c r="C1135" s="5" t="inlineStr">
        <is>
          <t>1386 EINAR CHOQUETIJLLA - COBRADOR</t>
        </is>
      </c>
      <c r="D1135" s="15" t="n">
        <v>45113265687</v>
      </c>
      <c r="E1135" s="5" t="inlineStr">
        <is>
          <t>BANCO INDUSTRIAL-100070049</t>
        </is>
      </c>
      <c r="H1135" s="9" t="n">
        <v>3995.54</v>
      </c>
      <c r="I1135" s="5" t="inlineStr">
        <is>
          <t>DEPÓSITO BANCARIO</t>
        </is>
      </c>
      <c r="J1135" s="5" t="inlineStr">
        <is>
          <t>4307 PEDRO GALARZA TERCEROS</t>
        </is>
      </c>
    </row>
    <row r="1136">
      <c r="A1136" s="5" t="inlineStr">
        <is>
          <t>CCAJ-SC39/28/2023</t>
        </is>
      </c>
      <c r="B1136" s="6" t="n">
        <v>44943.84880077546</v>
      </c>
      <c r="C1136" s="5" t="inlineStr">
        <is>
          <t>1386 EINAR CHOQUETIJLLA - COBRADOR</t>
        </is>
      </c>
      <c r="D1136" s="15" t="n">
        <v>45163205742</v>
      </c>
      <c r="E1136" s="5" t="inlineStr">
        <is>
          <t>BANCO INDUSTRIAL-100070049</t>
        </is>
      </c>
      <c r="H1136" s="9" t="n">
        <v>23130.91</v>
      </c>
      <c r="I1136" s="5" t="inlineStr">
        <is>
          <t>DEPÓSITO BANCARIO</t>
        </is>
      </c>
      <c r="J1136" s="5" t="inlineStr">
        <is>
          <t>4307 PEDRO GALARZA TERCEROS</t>
        </is>
      </c>
    </row>
    <row r="1137">
      <c r="A1137" s="5" t="inlineStr">
        <is>
          <t>CCAJ-SC39/28/2023</t>
        </is>
      </c>
      <c r="B1137" s="6" t="n">
        <v>44943.84880077546</v>
      </c>
      <c r="C1137" s="5" t="inlineStr">
        <is>
          <t>1386 EINAR CHOQUETIJLLA - COBRADOR</t>
        </is>
      </c>
      <c r="D1137" s="7" t="n">
        <v>37994</v>
      </c>
      <c r="E1137" s="5" t="inlineStr">
        <is>
          <t>BANCO DE CREDITO-7015054675359</t>
        </is>
      </c>
      <c r="H1137" s="9" t="n">
        <v>16284</v>
      </c>
      <c r="I1137" s="5" t="inlineStr">
        <is>
          <t>DEPÓSITO BANCARIO</t>
        </is>
      </c>
      <c r="J1137" s="5" t="inlineStr">
        <is>
          <t>4307 PEDRO GALARZA TERCEROS</t>
        </is>
      </c>
    </row>
    <row r="1138">
      <c r="A1138" s="5" t="inlineStr">
        <is>
          <t>CCAJ-SC39/28/2023</t>
        </is>
      </c>
      <c r="B1138" s="6" t="n">
        <v>44943.84880077546</v>
      </c>
      <c r="C1138" s="5" t="inlineStr">
        <is>
          <t>1386 EINAR CHOQUETIJLLA - COBRADOR</t>
        </is>
      </c>
      <c r="D1138" s="7" t="n">
        <v>38024</v>
      </c>
      <c r="E1138" s="5" t="inlineStr">
        <is>
          <t>BANCO DE CREDITO-7015054675359</t>
        </is>
      </c>
      <c r="H1138" s="9" t="n">
        <v>49973.8</v>
      </c>
      <c r="I1138" s="5" t="inlineStr">
        <is>
          <t>DEPÓSITO BANCARIO</t>
        </is>
      </c>
      <c r="J1138" s="5" t="inlineStr">
        <is>
          <t>4307 PEDRO GALARZA TERCEROS</t>
        </is>
      </c>
    </row>
    <row r="1139">
      <c r="A1139" s="5" t="inlineStr">
        <is>
          <t>CCAJ-SC39/28/2023</t>
        </is>
      </c>
      <c r="B1139" s="6" t="n">
        <v>44943.84880077546</v>
      </c>
      <c r="C1139" s="5" t="inlineStr">
        <is>
          <t>1386 EINAR CHOQUETIJLLA - COBRADOR</t>
        </is>
      </c>
      <c r="D1139" s="7" t="n">
        <v>38052</v>
      </c>
      <c r="E1139" s="5" t="inlineStr">
        <is>
          <t>BANCO DE CREDITO-7015054675359</t>
        </is>
      </c>
      <c r="H1139" s="9" t="n">
        <v>15929.66</v>
      </c>
      <c r="I1139" s="5" t="inlineStr">
        <is>
          <t>DEPÓSITO BANCARIO</t>
        </is>
      </c>
      <c r="J1139" s="5" t="inlineStr">
        <is>
          <t>4307 PEDRO GALARZA TERCEROS</t>
        </is>
      </c>
    </row>
    <row r="1140">
      <c r="A1140" s="5" t="inlineStr">
        <is>
          <t>CCAJ-SC39/28/2023</t>
        </is>
      </c>
      <c r="B1140" s="6" t="n">
        <v>44943.84880077546</v>
      </c>
      <c r="C1140" s="5" t="inlineStr">
        <is>
          <t>1386 EINAR CHOQUETIJLLA - COBRADOR</t>
        </is>
      </c>
      <c r="D1140" s="7" t="n">
        <v>38083</v>
      </c>
      <c r="E1140" s="5" t="inlineStr">
        <is>
          <t>BANCO DE CREDITO-7015054675359</t>
        </is>
      </c>
      <c r="H1140" s="9" t="n">
        <v>49998.02</v>
      </c>
      <c r="I1140" s="5" t="inlineStr">
        <is>
          <t>DEPÓSITO BANCARIO</t>
        </is>
      </c>
      <c r="J1140" s="5" t="inlineStr">
        <is>
          <t>4307 PEDRO GALARZA TERCEROS</t>
        </is>
      </c>
    </row>
    <row r="1141">
      <c r="A1141" s="5" t="inlineStr">
        <is>
          <t>CCAJ-SC39/28/2023</t>
        </is>
      </c>
      <c r="B1141" s="6" t="n">
        <v>44943.84880077546</v>
      </c>
      <c r="C1141" s="5" t="inlineStr">
        <is>
          <t>1386 EINAR CHOQUETIJLLA - COBRADOR</t>
        </is>
      </c>
      <c r="D1141" s="7" t="n">
        <v>38114</v>
      </c>
      <c r="E1141" s="5" t="inlineStr">
        <is>
          <t>BANCO DE CREDITO-7015054675359</t>
        </is>
      </c>
      <c r="H1141" s="9" t="n">
        <v>27465.6</v>
      </c>
      <c r="I1141" s="5" t="inlineStr">
        <is>
          <t>DEPÓSITO BANCARIO</t>
        </is>
      </c>
      <c r="J1141" s="5" t="inlineStr">
        <is>
          <t>4307 PEDRO GALARZA TERCEROS</t>
        </is>
      </c>
    </row>
    <row r="1142">
      <c r="A1142" s="5" t="inlineStr">
        <is>
          <t>CCAJ-SC39/28/2023</t>
        </is>
      </c>
      <c r="B1142" s="6" t="n">
        <v>44943.84880077546</v>
      </c>
      <c r="C1142" s="5" t="inlineStr">
        <is>
          <t>1386 EINAR CHOQUETIJLLA - COBRADOR</t>
        </is>
      </c>
      <c r="D1142" s="7" t="n">
        <v>38145</v>
      </c>
      <c r="E1142" s="5" t="inlineStr">
        <is>
          <t>BANCO DE CREDITO-7015054675359</t>
        </is>
      </c>
      <c r="H1142" s="9" t="n">
        <v>34916.98</v>
      </c>
      <c r="I1142" s="5" t="inlineStr">
        <is>
          <t>DEPÓSITO BANCARIO</t>
        </is>
      </c>
      <c r="J1142" s="5" t="inlineStr">
        <is>
          <t>4307 PEDRO GALARZA TERCEROS</t>
        </is>
      </c>
    </row>
    <row r="1143">
      <c r="A1143" s="5" t="inlineStr">
        <is>
          <t>CCAJ-SC39/28/2023</t>
        </is>
      </c>
      <c r="B1143" s="6" t="n">
        <v>44943.84880077546</v>
      </c>
      <c r="C1143" s="5" t="inlineStr">
        <is>
          <t>1386 EINAR CHOQUETIJLLA - COBRADOR</t>
        </is>
      </c>
      <c r="D1143" s="7" t="n">
        <v>153213</v>
      </c>
      <c r="E1143" s="5" t="inlineStr">
        <is>
          <t>BANCO DE CREDITO-7015054675359</t>
        </is>
      </c>
      <c r="H1143" s="9" t="n">
        <v>9000</v>
      </c>
      <c r="I1143" s="5" t="inlineStr">
        <is>
          <t>DEPÓSITO BANCARIO</t>
        </is>
      </c>
      <c r="J1143" s="8" t="inlineStr">
        <is>
          <t>1972 FLAVIA GALEAN MALLON</t>
        </is>
      </c>
    </row>
    <row r="1144">
      <c r="A1144" s="5" t="inlineStr">
        <is>
          <t>CCAJ-SC39/28/2023</t>
        </is>
      </c>
      <c r="B1144" s="6" t="n">
        <v>44943.84880077546</v>
      </c>
      <c r="C1144" s="5" t="inlineStr">
        <is>
          <t>1386 EINAR CHOQUETIJLLA - COBRADOR</t>
        </is>
      </c>
      <c r="D1144" s="7" t="n">
        <v>124455</v>
      </c>
      <c r="E1144" s="5" t="inlineStr">
        <is>
          <t>MERCANTIL SANTA CRUZ-4010542984</t>
        </is>
      </c>
      <c r="H1144" s="9" t="n">
        <v>960</v>
      </c>
      <c r="I1144" s="5" t="inlineStr">
        <is>
          <t>DEPÓSITO BANCARIO</t>
        </is>
      </c>
      <c r="J1144" s="5" t="inlineStr">
        <is>
          <t>4307 PEDRO GALARZA TERCEROS</t>
        </is>
      </c>
    </row>
    <row r="1145">
      <c r="A1145" s="5" t="inlineStr">
        <is>
          <t>CCAJ-SC39/28/2023</t>
        </is>
      </c>
      <c r="B1145" s="6" t="n">
        <v>44943.84880077546</v>
      </c>
      <c r="C1145" s="5" t="inlineStr">
        <is>
          <t>1386 EINAR CHOQUETIJLLA - COBRADOR</t>
        </is>
      </c>
      <c r="D1145" s="7" t="n">
        <v>3088508300</v>
      </c>
      <c r="E1145" s="8" t="inlineStr">
        <is>
          <t>BANCO UNION-120271437</t>
        </is>
      </c>
      <c r="H1145" s="9" t="n">
        <v>1460</v>
      </c>
      <c r="I1145" s="5" t="inlineStr">
        <is>
          <t>DEPÓSITO BANCARIO</t>
        </is>
      </c>
      <c r="J1145" s="5" t="inlineStr">
        <is>
          <t>1271 SANDRA SALAZAR ESCOBAR</t>
        </is>
      </c>
    </row>
    <row r="1146">
      <c r="A1146" s="5" t="inlineStr">
        <is>
          <t>CCAJ-SC39/28/2023</t>
        </is>
      </c>
      <c r="B1146" s="6" t="n">
        <v>44943.84880077546</v>
      </c>
      <c r="C1146" s="5" t="inlineStr">
        <is>
          <t>1386 EINAR CHOQUETIJLLA - COBRADOR</t>
        </is>
      </c>
      <c r="D1146" s="7" t="n">
        <v>410641</v>
      </c>
      <c r="E1146" s="5" t="inlineStr">
        <is>
          <t>BANCO DE CREDITO-7015054675359</t>
        </is>
      </c>
      <c r="H1146" s="9" t="n">
        <v>4341</v>
      </c>
      <c r="I1146" s="5" t="inlineStr">
        <is>
          <t>DEPÓSITO BANCARIO</t>
        </is>
      </c>
      <c r="J1146" s="5" t="inlineStr">
        <is>
          <t>1271 SANDRA SALAZAR ESCOBAR</t>
        </is>
      </c>
    </row>
    <row r="1147">
      <c r="A1147" s="5" t="inlineStr">
        <is>
          <t>CCAJ-SC39/28/2023</t>
        </is>
      </c>
      <c r="B1147" s="6" t="n">
        <v>44943.84880077546</v>
      </c>
      <c r="C1147" s="5" t="inlineStr">
        <is>
          <t>1386 EINAR CHOQUETIJLLA - COBRADOR</t>
        </is>
      </c>
      <c r="D1147" s="7" t="n">
        <v>51544</v>
      </c>
      <c r="E1147" s="5" t="inlineStr">
        <is>
          <t>BANCO DE CREDITO-7015054675359</t>
        </is>
      </c>
      <c r="H1147" s="9" t="n">
        <v>404.4</v>
      </c>
      <c r="I1147" s="5" t="inlineStr">
        <is>
          <t>DEPÓSITO BANCARIO</t>
        </is>
      </c>
      <c r="J1147" s="5" t="inlineStr">
        <is>
          <t>1271 SANDRA SALAZAR ESCOBAR</t>
        </is>
      </c>
    </row>
    <row r="1148">
      <c r="A1148" s="5" t="inlineStr">
        <is>
          <t>CCAJ-SC39/28/2023</t>
        </is>
      </c>
      <c r="B1148" s="6" t="n">
        <v>44943.84880077546</v>
      </c>
      <c r="C1148" s="5" t="inlineStr">
        <is>
          <t>1386 EINAR CHOQUETIJLLA - COBRADOR</t>
        </is>
      </c>
      <c r="D1148" s="15" t="n">
        <v>45133116145</v>
      </c>
      <c r="E1148" s="5" t="inlineStr">
        <is>
          <t>BANCO INDUSTRIAL-100070049</t>
        </is>
      </c>
      <c r="H1148" s="9" t="n">
        <v>780</v>
      </c>
      <c r="I1148" s="5" t="inlineStr">
        <is>
          <t>DEPÓSITO BANCARIO</t>
        </is>
      </c>
      <c r="J1148" s="5" t="inlineStr">
        <is>
          <t>1271 SANDRA SALAZAR ESCOBAR</t>
        </is>
      </c>
    </row>
    <row r="1149">
      <c r="A1149" s="5" t="inlineStr">
        <is>
          <t>CCAJ-SC39/28/2023</t>
        </is>
      </c>
      <c r="B1149" s="6" t="n">
        <v>44943.84880077546</v>
      </c>
      <c r="C1149" s="5" t="inlineStr">
        <is>
          <t>1386 EINAR CHOQUETIJLLA - COBRADOR</t>
        </is>
      </c>
      <c r="D1149" s="15" t="n">
        <v>45163204205</v>
      </c>
      <c r="E1149" s="5" t="inlineStr">
        <is>
          <t>BANCO INDUSTRIAL-100070049</t>
        </is>
      </c>
      <c r="H1149" s="9" t="n">
        <v>1197.46</v>
      </c>
      <c r="I1149" s="5" t="inlineStr">
        <is>
          <t>DEPÓSITO BANCARIO</t>
        </is>
      </c>
      <c r="J1149" s="5" t="inlineStr">
        <is>
          <t>1271 SANDRA SALAZAR ESCOBAR</t>
        </is>
      </c>
    </row>
    <row r="1150">
      <c r="A1150" s="5" t="inlineStr">
        <is>
          <t>CCAJ-SC39/28/2023</t>
        </is>
      </c>
      <c r="B1150" s="6" t="n">
        <v>44943.84880077546</v>
      </c>
      <c r="C1150" s="5" t="inlineStr">
        <is>
          <t>1386 EINAR CHOQUETIJLLA - COBRADOR</t>
        </is>
      </c>
      <c r="D1150" s="15" t="n">
        <v>45163205304</v>
      </c>
      <c r="E1150" s="5" t="inlineStr">
        <is>
          <t>BANCO INDUSTRIAL-100070049</t>
        </is>
      </c>
      <c r="H1150" s="9" t="n">
        <v>395.92</v>
      </c>
      <c r="I1150" s="5" t="inlineStr">
        <is>
          <t>DEPÓSITO BANCARIO</t>
        </is>
      </c>
      <c r="J1150" s="5" t="inlineStr">
        <is>
          <t>1271 SANDRA SALAZAR ESCOBAR</t>
        </is>
      </c>
    </row>
    <row r="1151">
      <c r="A1151" s="5" t="inlineStr">
        <is>
          <t>CCAJ-SC39/28/2023</t>
        </is>
      </c>
      <c r="B1151" s="6" t="n">
        <v>44943.84880077546</v>
      </c>
      <c r="C1151" s="5" t="inlineStr">
        <is>
          <t>1386 EINAR CHOQUETIJLLA - COBRADOR</t>
        </is>
      </c>
      <c r="D1151" s="15" t="n">
        <v>45173178297</v>
      </c>
      <c r="E1151" s="5" t="inlineStr">
        <is>
          <t>BANCO INDUSTRIAL-100070049</t>
        </is>
      </c>
      <c r="H1151" s="9" t="n">
        <v>319.48</v>
      </c>
      <c r="I1151" s="5" t="inlineStr">
        <is>
          <t>DEPÓSITO BANCARIO</t>
        </is>
      </c>
      <c r="J1151" s="5" t="inlineStr">
        <is>
          <t>1271 SANDRA SALAZAR ESCOBAR</t>
        </is>
      </c>
    </row>
    <row r="1152">
      <c r="A1152" s="5" t="inlineStr">
        <is>
          <t>CCAJ-SC39/28/2023</t>
        </is>
      </c>
      <c r="B1152" s="6" t="n">
        <v>44943.84880077546</v>
      </c>
      <c r="C1152" s="5" t="inlineStr">
        <is>
          <t>1386 EINAR CHOQUETIJLLA - COBRADOR</t>
        </is>
      </c>
      <c r="D1152" s="15" t="n">
        <v>45133118263</v>
      </c>
      <c r="E1152" s="5" t="inlineStr">
        <is>
          <t>BANCO INDUSTRIAL-100070049</t>
        </is>
      </c>
      <c r="H1152" s="9" t="n">
        <v>2857.8</v>
      </c>
      <c r="I1152" s="5" t="inlineStr">
        <is>
          <t>DEPÓSITO BANCARIO</t>
        </is>
      </c>
      <c r="J1152" s="5" t="inlineStr">
        <is>
          <t>1271 SANDRA SALAZAR ESCOBAR</t>
        </is>
      </c>
    </row>
    <row r="1153">
      <c r="A1153" s="5" t="inlineStr">
        <is>
          <t>CCAJ-SC39/28/2023</t>
        </is>
      </c>
      <c r="B1153" s="6" t="n">
        <v>44943.84880077546</v>
      </c>
      <c r="C1153" s="5" t="inlineStr">
        <is>
          <t>1386 EINAR CHOQUETIJLLA - COBRADOR</t>
        </is>
      </c>
      <c r="D1153" s="15" t="n">
        <v>45173178634</v>
      </c>
      <c r="E1153" s="5" t="inlineStr">
        <is>
          <t>BANCO INDUSTRIAL-100070049</t>
        </is>
      </c>
      <c r="H1153" s="9" t="n">
        <v>4472.52</v>
      </c>
      <c r="I1153" s="5" t="inlineStr">
        <is>
          <t>DEPÓSITO BANCARIO</t>
        </is>
      </c>
      <c r="J1153" s="5" t="inlineStr">
        <is>
          <t>1271 SANDRA SALAZAR ESCOBAR</t>
        </is>
      </c>
    </row>
    <row r="1154">
      <c r="A1154" s="5" t="inlineStr">
        <is>
          <t>CCAJ-SC39/28/2023</t>
        </is>
      </c>
      <c r="B1154" s="6" t="n">
        <v>44943.84880077546</v>
      </c>
      <c r="C1154" s="5" t="inlineStr">
        <is>
          <t>1386 EINAR CHOQUETIJLLA - COBRADOR</t>
        </is>
      </c>
      <c r="D1154" s="15" t="n">
        <v>45173179002</v>
      </c>
      <c r="E1154" s="5" t="inlineStr">
        <is>
          <t>BANCO INDUSTRIAL-100070049</t>
        </is>
      </c>
      <c r="H1154" s="9" t="n">
        <v>473.96</v>
      </c>
      <c r="I1154" s="5" t="inlineStr">
        <is>
          <t>DEPÓSITO BANCARIO</t>
        </is>
      </c>
      <c r="J1154" s="5" t="inlineStr">
        <is>
          <t>1271 SANDRA SALAZAR ESCOBAR</t>
        </is>
      </c>
    </row>
    <row r="1155">
      <c r="A1155" s="5" t="inlineStr">
        <is>
          <t>CCAJ-SC39/28/2023</t>
        </is>
      </c>
      <c r="B1155" s="6" t="n">
        <v>44943.84880077546</v>
      </c>
      <c r="C1155" s="5" t="inlineStr">
        <is>
          <t>1386 EINAR CHOQUETIJLLA - COBRADOR</t>
        </is>
      </c>
      <c r="D1155" s="15" t="n">
        <v>45123249082</v>
      </c>
      <c r="E1155" s="5" t="inlineStr">
        <is>
          <t>BANCO INDUSTRIAL-100070049</t>
        </is>
      </c>
      <c r="H1155" s="9" t="n">
        <v>1384</v>
      </c>
      <c r="I1155" s="5" t="inlineStr">
        <is>
          <t>DEPÓSITO BANCARIO</t>
        </is>
      </c>
      <c r="J1155" s="5" t="inlineStr">
        <is>
          <t>1271 SANDRA SALAZAR ESCOBAR</t>
        </is>
      </c>
    </row>
    <row r="1156">
      <c r="A1156" s="5" t="inlineStr">
        <is>
          <t>CCAJ-SC39/28/2023</t>
        </is>
      </c>
      <c r="B1156" s="6" t="n">
        <v>44943.84880077546</v>
      </c>
      <c r="C1156" s="5" t="inlineStr">
        <is>
          <t>1386 EINAR CHOQUETIJLLA - COBRADOR</t>
        </is>
      </c>
      <c r="D1156" s="7" t="n">
        <v>622090</v>
      </c>
      <c r="E1156" s="5" t="inlineStr">
        <is>
          <t>BANCO INDUSTRIAL-100070049</t>
        </is>
      </c>
      <c r="H1156" s="9" t="n">
        <v>30380.6</v>
      </c>
      <c r="I1156" s="5" t="inlineStr">
        <is>
          <t>DEPÓSITO BANCARIO</t>
        </is>
      </c>
      <c r="J1156" s="8" t="inlineStr">
        <is>
          <t>1972 FLAVIA GALEAN MALLON</t>
        </is>
      </c>
    </row>
    <row r="1157">
      <c r="A1157" s="5" t="inlineStr">
        <is>
          <t>CCAJ-SC39/28/2023</t>
        </is>
      </c>
      <c r="B1157" s="6" t="n">
        <v>44943.84880077546</v>
      </c>
      <c r="C1157" s="5" t="inlineStr">
        <is>
          <t>1386 EINAR CHOQUETIJLLA - COBRADOR</t>
        </is>
      </c>
      <c r="D1157" s="15" t="n">
        <v>45163206583</v>
      </c>
      <c r="E1157" s="5" t="inlineStr">
        <is>
          <t>BANCO INDUSTRIAL-100070049</t>
        </is>
      </c>
      <c r="H1157" s="9" t="n">
        <v>645.74</v>
      </c>
      <c r="I1157" s="5" t="inlineStr">
        <is>
          <t>DEPÓSITO BANCARIO</t>
        </is>
      </c>
      <c r="J1157" s="5" t="inlineStr">
        <is>
          <t>4307 PEDRO GALARZA TERCEROS</t>
        </is>
      </c>
    </row>
    <row r="1158">
      <c r="A1158" s="5" t="inlineStr">
        <is>
          <t>CCAJ-SC39/28/2023</t>
        </is>
      </c>
      <c r="B1158" s="6" t="n">
        <v>44943.84880077546</v>
      </c>
      <c r="C1158" s="5" t="inlineStr">
        <is>
          <t>1386 EINAR CHOQUETIJLLA - COBRADOR</t>
        </is>
      </c>
      <c r="D1158" s="15" t="n">
        <v>45123248814</v>
      </c>
      <c r="E1158" s="5" t="inlineStr">
        <is>
          <t>BANCO INDUSTRIAL-100070049</t>
        </is>
      </c>
      <c r="H1158" s="9" t="n">
        <v>12960</v>
      </c>
      <c r="I1158" s="5" t="inlineStr">
        <is>
          <t>DEPÓSITO BANCARIO</t>
        </is>
      </c>
      <c r="J1158" s="5" t="inlineStr">
        <is>
          <t>4307 PEDRO GALARZA TERCEROS</t>
        </is>
      </c>
    </row>
    <row r="1159">
      <c r="A1159" s="5" t="inlineStr">
        <is>
          <t>CCAJ-SC39/28/2023</t>
        </is>
      </c>
      <c r="B1159" s="6" t="n">
        <v>44943.84880077546</v>
      </c>
      <c r="C1159" s="5" t="inlineStr">
        <is>
          <t>1386 EINAR CHOQUETIJLLA - COBRADOR</t>
        </is>
      </c>
      <c r="D1159" s="15" t="n">
        <v>45123248743</v>
      </c>
      <c r="E1159" s="5" t="inlineStr">
        <is>
          <t>BANCO INDUSTRIAL-100070049</t>
        </is>
      </c>
      <c r="H1159" s="9" t="n">
        <v>423.04</v>
      </c>
      <c r="I1159" s="5" t="inlineStr">
        <is>
          <t>DEPÓSITO BANCARIO</t>
        </is>
      </c>
      <c r="J1159" s="5" t="inlineStr">
        <is>
          <t>4307 PEDRO GALARZA TERCEROS</t>
        </is>
      </c>
    </row>
    <row r="1160">
      <c r="A1160" s="5" t="inlineStr">
        <is>
          <t>CCAJ-SC39/28/2023</t>
        </is>
      </c>
      <c r="B1160" s="6" t="n">
        <v>44943.84880077546</v>
      </c>
      <c r="C1160" s="5" t="inlineStr">
        <is>
          <t>1386 EINAR CHOQUETIJLLA - COBRADOR</t>
        </is>
      </c>
      <c r="D1160" s="15" t="n">
        <v>45163206918</v>
      </c>
      <c r="E1160" s="5" t="inlineStr">
        <is>
          <t>BANCO INDUSTRIAL-100070049</t>
        </is>
      </c>
      <c r="H1160" s="9" t="n">
        <v>14745.44</v>
      </c>
      <c r="I1160" s="5" t="inlineStr">
        <is>
          <t>DEPÓSITO BANCARIO</t>
        </is>
      </c>
      <c r="J1160" s="5" t="inlineStr">
        <is>
          <t>4307 PEDRO GALARZA TERCEROS</t>
        </is>
      </c>
    </row>
    <row r="1161">
      <c r="A1161" s="5" t="inlineStr">
        <is>
          <t>CCAJ-SC39/28/2023</t>
        </is>
      </c>
      <c r="B1161" s="6" t="n">
        <v>44943.84880077546</v>
      </c>
      <c r="C1161" s="5" t="inlineStr">
        <is>
          <t>1386 EINAR CHOQUETIJLLA - COBRADOR</t>
        </is>
      </c>
      <c r="D1161" s="15" t="n">
        <v>297501005770016</v>
      </c>
      <c r="E1161" s="5" t="inlineStr">
        <is>
          <t>PAGO EXPRESS M/N-101020101</t>
        </is>
      </c>
      <c r="H1161" s="9" t="n">
        <v>15040.39</v>
      </c>
      <c r="I1161" s="5" t="inlineStr">
        <is>
          <t>DEPÓSITO BANCARIO</t>
        </is>
      </c>
      <c r="J1161" s="5" t="inlineStr">
        <is>
          <t>4863 MOISES MENACHO MONTAÑO</t>
        </is>
      </c>
    </row>
    <row r="1162">
      <c r="A1162" s="5" t="inlineStr">
        <is>
          <t>CCAJ-SC39/28/2023</t>
        </is>
      </c>
      <c r="B1162" s="6" t="n">
        <v>44943.84880077546</v>
      </c>
      <c r="C1162" s="5" t="inlineStr">
        <is>
          <t>1386 EINAR CHOQUETIJLLA - COBRADOR</t>
        </is>
      </c>
      <c r="D1162" s="15" t="n">
        <v>297501005770017</v>
      </c>
      <c r="E1162" s="5" t="inlineStr">
        <is>
          <t>PAGO EXPRESS M/N-101020101</t>
        </is>
      </c>
      <c r="H1162" s="9" t="n">
        <v>224304.1</v>
      </c>
      <c r="I1162" s="5" t="inlineStr">
        <is>
          <t>DEPÓSITO BANCARIO</t>
        </is>
      </c>
      <c r="J1162" s="5" t="inlineStr">
        <is>
          <t>3046 CLAUDIA ELEN CASTRO DELGADILLO</t>
        </is>
      </c>
    </row>
    <row r="1163">
      <c r="A1163" s="5" t="inlineStr">
        <is>
          <t>CCAJ-SC39/28/202</t>
        </is>
      </c>
      <c r="B1163" s="6" t="n">
        <v>44943.84880077546</v>
      </c>
      <c r="C1163" s="5" t="inlineStr">
        <is>
          <t xml:space="preserve">1386 EINAR CHOQUETIJLLA - </t>
        </is>
      </c>
      <c r="D1163" s="7" t="n"/>
      <c r="E1163" s="8" t="n"/>
      <c r="F1163" s="9" t="n">
        <v>2191.4</v>
      </c>
      <c r="I1163" s="10" t="inlineStr">
        <is>
          <t>EFECTIVO</t>
        </is>
      </c>
      <c r="J1163" s="5" t="inlineStr">
        <is>
          <t>2994 CRISTIAN DEIBY PARDO VILLEGAS</t>
        </is>
      </c>
    </row>
    <row r="1164">
      <c r="A1164" s="5" t="inlineStr">
        <is>
          <t>CCAJ-SC39/28/2023</t>
        </is>
      </c>
      <c r="B1164" s="6" t="n">
        <v>44943.84880077546</v>
      </c>
      <c r="C1164" s="5" t="inlineStr">
        <is>
          <t>1386 EINAR CHOQUETIJLLA - COBRADOR</t>
        </is>
      </c>
      <c r="D1164" s="7" t="n"/>
      <c r="E1164" s="8" t="n"/>
      <c r="F1164" s="9" t="n">
        <v>8994.6</v>
      </c>
      <c r="I1164" s="10" t="inlineStr">
        <is>
          <t>EFECTIVO</t>
        </is>
      </c>
      <c r="J1164" s="8" t="inlineStr">
        <is>
          <t>2551 EDMUNDO CAYANI M.</t>
        </is>
      </c>
    </row>
    <row r="1165">
      <c r="A1165" s="5" t="inlineStr">
        <is>
          <t>CCAJ-SC39/28/2023</t>
        </is>
      </c>
      <c r="B1165" s="6" t="n">
        <v>44943.84880077546</v>
      </c>
      <c r="C1165" s="5" t="inlineStr">
        <is>
          <t>1386 EINAR CHOQUETIJLLA - COBRADOR</t>
        </is>
      </c>
      <c r="D1165" s="7" t="n"/>
      <c r="E1165" s="8" t="n"/>
      <c r="F1165" s="9" t="n">
        <v>20994.9</v>
      </c>
      <c r="I1165" s="10" t="inlineStr">
        <is>
          <t>EFECTIVO</t>
        </is>
      </c>
      <c r="J1165" s="5" t="inlineStr">
        <is>
          <t>2552 ALVARO JAVIER LOAYZA CACERES</t>
        </is>
      </c>
    </row>
    <row r="1166">
      <c r="A1166" s="5" t="inlineStr">
        <is>
          <t>CCAJ-SC39/28/2023</t>
        </is>
      </c>
      <c r="B1166" s="6" t="n">
        <v>44943.84880077546</v>
      </c>
      <c r="C1166" s="5" t="inlineStr">
        <is>
          <t>1386 EINAR CHOQUETIJLLA - COBRADOR</t>
        </is>
      </c>
      <c r="D1166" s="7" t="n"/>
      <c r="E1166" s="8" t="n"/>
      <c r="F1166" s="9" t="n">
        <v>4172.6</v>
      </c>
      <c r="I1166" s="10" t="inlineStr">
        <is>
          <t>EFECTIVO</t>
        </is>
      </c>
      <c r="J1166" s="5" t="inlineStr">
        <is>
          <t>2917 MILAN HUANCOLLO JUCUMARI</t>
        </is>
      </c>
    </row>
    <row r="1167">
      <c r="A1167" s="5" t="inlineStr">
        <is>
          <t>CCAJ-SC39/28/2023</t>
        </is>
      </c>
      <c r="B1167" s="6" t="n">
        <v>44943.84880077546</v>
      </c>
      <c r="C1167" s="5" t="inlineStr">
        <is>
          <t>1386 EINAR CHOQUETIJLLA - COBRADOR</t>
        </is>
      </c>
      <c r="D1167" s="7" t="n"/>
      <c r="E1167" s="8" t="n"/>
      <c r="F1167" s="9" t="n">
        <v>10115.4</v>
      </c>
      <c r="I1167" s="10" t="inlineStr">
        <is>
          <t>EFECTIVO</t>
        </is>
      </c>
      <c r="J1167" s="8" t="inlineStr">
        <is>
          <t>2932 EUGENIO LOPEZ CESPEDES</t>
        </is>
      </c>
    </row>
    <row r="1168">
      <c r="A1168" s="5" t="inlineStr">
        <is>
          <t>CCAJ-SC39/28/2023</t>
        </is>
      </c>
      <c r="B1168" s="6" t="n">
        <v>44943.84880077546</v>
      </c>
      <c r="C1168" s="5" t="inlineStr">
        <is>
          <t>1386 EINAR CHOQUETIJLLA - COBRADOR</t>
        </is>
      </c>
      <c r="D1168" s="7" t="n"/>
      <c r="E1168" s="8" t="n"/>
      <c r="F1168" s="9" t="n">
        <v>0.2</v>
      </c>
      <c r="I1168" s="10" t="inlineStr">
        <is>
          <t>EFECTIVO</t>
        </is>
      </c>
      <c r="J1168" s="5" t="inlineStr">
        <is>
          <t>4307 PEDRO GALARZA TERCEROS</t>
        </is>
      </c>
    </row>
    <row r="1169">
      <c r="A1169" s="5" t="inlineStr">
        <is>
          <t>CCAJ-SC39/28/2023</t>
        </is>
      </c>
      <c r="B1169" s="6" t="n">
        <v>44943.84880077546</v>
      </c>
      <c r="C1169" s="5" t="inlineStr">
        <is>
          <t>1386 EINAR CHOQUETIJLLA - COBRADOR</t>
        </is>
      </c>
      <c r="D1169" s="7" t="n"/>
      <c r="E1169" s="8" t="n"/>
      <c r="F1169" s="9" t="n">
        <v>2752.5</v>
      </c>
      <c r="I1169" s="10" t="inlineStr">
        <is>
          <t>EFECTIVO</t>
        </is>
      </c>
      <c r="J1169" s="8" t="inlineStr">
        <is>
          <t>4309 RODRIGO RAMOS - T02</t>
        </is>
      </c>
    </row>
    <row r="1170">
      <c r="A1170" s="5" t="inlineStr">
        <is>
          <t>CCAJ-SC39/28/2023</t>
        </is>
      </c>
      <c r="B1170" s="6" t="n">
        <v>44943.84880077546</v>
      </c>
      <c r="C1170" s="5" t="inlineStr">
        <is>
          <t>1386 EINAR CHOQUETIJLLA - COBRADOR</t>
        </is>
      </c>
      <c r="D1170" s="7" t="n"/>
      <c r="E1170" s="8" t="n"/>
      <c r="F1170" s="9" t="n">
        <v>6195</v>
      </c>
      <c r="I1170" s="10" t="inlineStr">
        <is>
          <t>EFECTIVO</t>
        </is>
      </c>
      <c r="J1170" s="8" t="inlineStr">
        <is>
          <t>4309 RODRIGO RAMOS - T04</t>
        </is>
      </c>
    </row>
    <row r="1171">
      <c r="A1171" s="5" t="inlineStr">
        <is>
          <t>CCAJ-SC39/28/2023</t>
        </is>
      </c>
      <c r="B1171" s="6" t="n">
        <v>44943.84880077546</v>
      </c>
      <c r="C1171" s="5" t="inlineStr">
        <is>
          <t>1386 EINAR CHOQUETIJLLA - COBRADOR</t>
        </is>
      </c>
      <c r="D1171" s="7" t="n"/>
      <c r="E1171" s="8" t="n"/>
      <c r="F1171" s="9" t="n">
        <v>2611.2</v>
      </c>
      <c r="I1171" s="10" t="inlineStr">
        <is>
          <t>EFECTIVO</t>
        </is>
      </c>
      <c r="J1171" s="8" t="inlineStr">
        <is>
          <t>4309 RODRIGO RAMOS - T05</t>
        </is>
      </c>
    </row>
    <row r="1172">
      <c r="A1172" s="5" t="inlineStr">
        <is>
          <t>CCAJ-SC39/28/2023</t>
        </is>
      </c>
      <c r="B1172" s="6" t="n">
        <v>44943.84880077546</v>
      </c>
      <c r="C1172" s="5" t="inlineStr">
        <is>
          <t>1386 EINAR CHOQUETIJLLA - COBRADOR</t>
        </is>
      </c>
      <c r="D1172" s="7" t="n"/>
      <c r="E1172" s="8" t="n"/>
      <c r="F1172" s="9" t="n">
        <v>24210.2</v>
      </c>
      <c r="I1172" s="10" t="inlineStr">
        <is>
          <t>EFECTIVO</t>
        </is>
      </c>
      <c r="J1172" s="8" t="inlineStr">
        <is>
          <t>4309 RODRIGO RAMOS - T06</t>
        </is>
      </c>
    </row>
    <row r="1173">
      <c r="A1173" s="5" t="inlineStr">
        <is>
          <t>CCAJ-SC39/28/2023</t>
        </is>
      </c>
      <c r="B1173" s="6" t="n">
        <v>44943.84880077546</v>
      </c>
      <c r="C1173" s="5" t="inlineStr">
        <is>
          <t>1386 EINAR CHOQUETIJLLA - COBRADOR</t>
        </is>
      </c>
      <c r="D1173" s="7" t="n"/>
      <c r="E1173" s="8" t="n"/>
      <c r="F1173" s="9" t="n">
        <v>44900.8</v>
      </c>
      <c r="I1173" s="10" t="inlineStr">
        <is>
          <t>EFECTIVO</t>
        </is>
      </c>
      <c r="J1173" s="8" t="inlineStr">
        <is>
          <t>4309 RODRIGO RAMOS - T09</t>
        </is>
      </c>
    </row>
    <row r="1174">
      <c r="A1174" s="5" t="inlineStr">
        <is>
          <t>CCAJ-SC39/28/2023</t>
        </is>
      </c>
      <c r="B1174" s="6" t="n">
        <v>44943.84880077546</v>
      </c>
      <c r="C1174" s="5" t="inlineStr">
        <is>
          <t>1386 EINAR CHOQUETIJLLA - COBRADOR</t>
        </is>
      </c>
      <c r="D1174" s="7" t="n"/>
      <c r="E1174" s="8" t="n"/>
      <c r="F1174" s="9" t="n">
        <v>6523.2</v>
      </c>
      <c r="I1174" s="10" t="inlineStr">
        <is>
          <t>EFECTIVO</t>
        </is>
      </c>
      <c r="J1174" s="8" t="inlineStr">
        <is>
          <t>4309 RODRIGO RAMOS - T10</t>
        </is>
      </c>
    </row>
    <row r="1175">
      <c r="A1175" s="5" t="inlineStr">
        <is>
          <t>CCAJ-SC39/28/2023</t>
        </is>
      </c>
      <c r="B1175" s="6" t="n">
        <v>44943.84880077546</v>
      </c>
      <c r="C1175" s="5" t="inlineStr">
        <is>
          <t>1386 EINAR CHOQUETIJLLA - COBRADOR</t>
        </is>
      </c>
      <c r="D1175" s="7" t="n"/>
      <c r="E1175" s="8" t="n"/>
      <c r="F1175" s="9" t="n">
        <v>6241</v>
      </c>
      <c r="I1175" s="10" t="inlineStr">
        <is>
          <t>EFECTIVO</t>
        </is>
      </c>
      <c r="J1175" s="8" t="inlineStr">
        <is>
          <t>4309 RODRIGO RAMOS - T11</t>
        </is>
      </c>
    </row>
    <row r="1176">
      <c r="A1176" s="5" t="inlineStr">
        <is>
          <t>CCAJ-SC39/28/2023</t>
        </is>
      </c>
      <c r="B1176" s="6" t="n">
        <v>44943.84880077546</v>
      </c>
      <c r="C1176" s="5" t="inlineStr">
        <is>
          <t>1386 EINAR CHOQUETIJLLA - COBRADOR</t>
        </is>
      </c>
      <c r="D1176" s="7" t="n"/>
      <c r="E1176" s="8" t="n"/>
      <c r="F1176" s="9" t="n">
        <v>4691.6</v>
      </c>
      <c r="I1176" s="10" t="inlineStr">
        <is>
          <t>EFECTIVO</t>
        </is>
      </c>
      <c r="J1176" s="8" t="inlineStr">
        <is>
          <t>4309 RODRIGO RAMOS - T14</t>
        </is>
      </c>
    </row>
    <row r="1177">
      <c r="A1177" s="5" t="inlineStr">
        <is>
          <t>CCAJ-SC39/28/2023</t>
        </is>
      </c>
      <c r="B1177" s="6" t="n">
        <v>44943.84880077546</v>
      </c>
      <c r="C1177" s="5" t="inlineStr">
        <is>
          <t>1386 EINAR CHOQUETIJLLA - COBRADOR</t>
        </is>
      </c>
      <c r="D1177" s="7" t="n"/>
      <c r="E1177" s="8" t="n"/>
      <c r="F1177" s="9" t="n">
        <v>7295.3</v>
      </c>
      <c r="I1177" s="10" t="inlineStr">
        <is>
          <t>EFECTIVO</t>
        </is>
      </c>
      <c r="J1177" s="8" t="inlineStr">
        <is>
          <t>4309 RODRIGO RAMOS - T15</t>
        </is>
      </c>
    </row>
    <row r="1178">
      <c r="A1178" s="5" t="inlineStr">
        <is>
          <t>CCAJ-SC39/28/2023</t>
        </is>
      </c>
      <c r="B1178" s="6" t="n">
        <v>44943.84880077546</v>
      </c>
      <c r="C1178" s="5" t="inlineStr">
        <is>
          <t>1386 EINAR CHOQUETIJLLA - COBRADOR</t>
        </is>
      </c>
      <c r="D1178" s="7" t="n"/>
      <c r="E1178" s="8" t="n"/>
      <c r="F1178" s="9" t="n">
        <v>4459.3</v>
      </c>
      <c r="I1178" s="10" t="inlineStr">
        <is>
          <t>EFECTIVO</t>
        </is>
      </c>
      <c r="J1178" s="8" t="inlineStr">
        <is>
          <t>4309 RODRIGO RAMOS - T16</t>
        </is>
      </c>
    </row>
    <row r="1179">
      <c r="A1179" s="5" t="inlineStr">
        <is>
          <t>CCAJ-SC39/28/2023</t>
        </is>
      </c>
      <c r="B1179" s="6" t="n">
        <v>44943.84880077546</v>
      </c>
      <c r="C1179" s="5" t="inlineStr">
        <is>
          <t>1386 EINAR CHOQUETIJLLA - COBRADOR</t>
        </is>
      </c>
      <c r="D1179" s="7" t="n"/>
      <c r="E1179" s="8" t="n"/>
      <c r="F1179" s="9" t="n">
        <v>19929</v>
      </c>
      <c r="I1179" s="10" t="inlineStr">
        <is>
          <t>EFECTIVO</t>
        </is>
      </c>
      <c r="J1179" s="8" t="inlineStr">
        <is>
          <t>4309 RODRIGO RAMOS - T18</t>
        </is>
      </c>
    </row>
    <row r="1180">
      <c r="A1180" s="5" t="inlineStr">
        <is>
          <t>CCAJ-SC39/28/2023</t>
        </is>
      </c>
      <c r="B1180" s="6" t="n">
        <v>44943.84880077546</v>
      </c>
      <c r="C1180" s="5" t="inlineStr">
        <is>
          <t>1386 EINAR CHOQUETIJLLA - COBRADOR</t>
        </is>
      </c>
      <c r="D1180" s="7" t="n"/>
      <c r="E1180" s="8" t="n"/>
      <c r="F1180" s="9" t="n">
        <v>2229</v>
      </c>
      <c r="I1180" s="10" t="inlineStr">
        <is>
          <t>EFECTIVO</t>
        </is>
      </c>
      <c r="J1180" s="8" t="inlineStr">
        <is>
          <t>4309 RODRIGO RAMOS - T20</t>
        </is>
      </c>
    </row>
    <row r="1181">
      <c r="A1181" s="5" t="inlineStr">
        <is>
          <t>CCAJ-SC39/28/2023</t>
        </is>
      </c>
      <c r="B1181" s="6" t="n">
        <v>44943.84880077546</v>
      </c>
      <c r="C1181" s="5" t="inlineStr">
        <is>
          <t>1386 EINAR CHOQUETIJLLA - COBRADOR</t>
        </is>
      </c>
      <c r="D1181" s="7" t="n"/>
      <c r="E1181" s="8" t="n"/>
      <c r="F1181" s="9" t="n">
        <v>67165.2</v>
      </c>
      <c r="I1181" s="10" t="inlineStr">
        <is>
          <t>EFECTIVO</t>
        </is>
      </c>
      <c r="J1181" s="8" t="inlineStr">
        <is>
          <t>4309 RODRIGO RAMOS - T25</t>
        </is>
      </c>
    </row>
    <row r="1182">
      <c r="A1182" s="11" t="inlineStr">
        <is>
          <t>SAP</t>
        </is>
      </c>
      <c r="B1182" s="3" t="n"/>
      <c r="C1182" s="3" t="n"/>
      <c r="D1182" s="19">
        <f>272429.8+1392</f>
        <v/>
      </c>
      <c r="E1182" s="8" t="n"/>
      <c r="F1182" s="37">
        <f>SUM(F1128:G1181)</f>
        <v/>
      </c>
      <c r="G1182" s="9" t="n"/>
      <c r="I1182" s="10" t="n"/>
      <c r="J1182" s="5" t="n"/>
    </row>
    <row r="1183">
      <c r="A1183" s="13" t="inlineStr">
        <is>
          <t>FECHA</t>
        </is>
      </c>
      <c r="B1183" s="13" t="inlineStr">
        <is>
          <t>CIERRE DE CAJA</t>
        </is>
      </c>
      <c r="C1183" s="13" t="inlineStr">
        <is>
          <t>IMPORTE</t>
        </is>
      </c>
      <c r="D1183" s="7" t="n"/>
      <c r="E1183" s="8" t="n"/>
      <c r="G1183" s="9" t="n"/>
      <c r="I1183" s="10" t="n"/>
      <c r="J1183" s="5" t="n"/>
    </row>
    <row r="1184" ht="15.75" customHeight="1">
      <c r="D1184" s="14" t="n">
        <v>112624648</v>
      </c>
    </row>
    <row r="1185" ht="15.75" customHeight="1">
      <c r="D1185" s="14" t="n">
        <v>112624659</v>
      </c>
    </row>
    <row r="1187">
      <c r="A1187" s="1" t="inlineStr">
        <is>
          <t>Cierre Caja</t>
        </is>
      </c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3" t="inlineStr">
        <is>
          <t>Del 18/01/2022</t>
        </is>
      </c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98" t="inlineStr">
        <is>
          <t>Cierre Caja</t>
        </is>
      </c>
      <c r="B1189" s="98" t="inlineStr">
        <is>
          <t>Fecha</t>
        </is>
      </c>
      <c r="C1189" s="98" t="inlineStr">
        <is>
          <t>Cajero</t>
        </is>
      </c>
      <c r="D1189" s="98" t="inlineStr">
        <is>
          <t>Nro Voucher</t>
        </is>
      </c>
      <c r="E1189" s="98" t="inlineStr">
        <is>
          <t>Nro Cuenta</t>
        </is>
      </c>
      <c r="F1189" s="98" t="inlineStr">
        <is>
          <t>Tipo Ingreso</t>
        </is>
      </c>
      <c r="G1189" s="99" t="n"/>
      <c r="H1189" s="100" t="n"/>
      <c r="I1189" s="98" t="inlineStr">
        <is>
          <t>TIPO DE INGRESO</t>
        </is>
      </c>
      <c r="J1189" s="98" t="inlineStr">
        <is>
          <t>Cobrador</t>
        </is>
      </c>
    </row>
    <row r="1190">
      <c r="A1190" s="101" t="n"/>
      <c r="B1190" s="101" t="n"/>
      <c r="C1190" s="101" t="n"/>
      <c r="D1190" s="101" t="n"/>
      <c r="E1190" s="101" t="n"/>
      <c r="F1190" s="4" t="inlineStr">
        <is>
          <t>EFECTIVO</t>
        </is>
      </c>
      <c r="G1190" s="4" t="inlineStr">
        <is>
          <t>CHEQUE</t>
        </is>
      </c>
      <c r="H1190" s="4" t="inlineStr">
        <is>
          <t>TRANSFERENCIA</t>
        </is>
      </c>
      <c r="I1190" s="101" t="n"/>
      <c r="J1190" s="101" t="n"/>
    </row>
    <row r="1191">
      <c r="A1191" s="5" t="inlineStr">
        <is>
          <t>CCAJ-SC39/29/2023</t>
        </is>
      </c>
      <c r="B1191" s="6" t="n">
        <v>44944.40230381944</v>
      </c>
      <c r="C1191" s="5" t="inlineStr">
        <is>
          <t>1386 EINAR CHOQUETIJLLA - COBRADOR</t>
        </is>
      </c>
      <c r="D1191" s="10" t="n"/>
      <c r="E1191" s="8" t="n"/>
      <c r="F1191" s="9" t="n">
        <v>3168.8</v>
      </c>
      <c r="I1191" s="10" t="inlineStr">
        <is>
          <t>EFECTIVO</t>
        </is>
      </c>
      <c r="J1191" s="8" t="inlineStr">
        <is>
          <t>901 FELIX GARCIA ROCHA</t>
        </is>
      </c>
    </row>
    <row r="1192">
      <c r="A1192" s="5" t="inlineStr">
        <is>
          <t>CCAJ-SC39/29/2023</t>
        </is>
      </c>
      <c r="B1192" s="6" t="n">
        <v>44944.40230381944</v>
      </c>
      <c r="C1192" s="5" t="inlineStr">
        <is>
          <t>1386 EINAR CHOQUETIJLLA - COBRADOR</t>
        </is>
      </c>
      <c r="D1192" s="10" t="n"/>
      <c r="E1192" s="8" t="n"/>
      <c r="F1192" s="9" t="n">
        <v>3388.1</v>
      </c>
      <c r="I1192" s="10" t="inlineStr">
        <is>
          <t>EFECTIVO</t>
        </is>
      </c>
      <c r="J1192" s="8" t="inlineStr">
        <is>
          <t>1970 CARLOS CAMPOS ORTIZ</t>
        </is>
      </c>
    </row>
    <row r="1193">
      <c r="A1193" s="5" t="inlineStr">
        <is>
          <t>CCAJ-SC39/29/2023</t>
        </is>
      </c>
      <c r="B1193" s="6" t="n">
        <v>44944.40230381944</v>
      </c>
      <c r="C1193" s="5" t="inlineStr">
        <is>
          <t>1386 EINAR CHOQUETIJLLA - COBRADOR</t>
        </is>
      </c>
      <c r="D1193" s="10" t="n"/>
      <c r="E1193" s="8" t="n"/>
      <c r="F1193" s="9" t="n">
        <v>21439.4</v>
      </c>
      <c r="I1193" s="10" t="inlineStr">
        <is>
          <t>EFECTIVO</t>
        </is>
      </c>
      <c r="J1193" s="8" t="inlineStr">
        <is>
          <t>3211 PEDRO CAYALO COCA</t>
        </is>
      </c>
    </row>
    <row r="1194">
      <c r="A1194" s="5" t="inlineStr">
        <is>
          <t>CCAJ-SC39/29/2023</t>
        </is>
      </c>
      <c r="B1194" s="6" t="n">
        <v>44944.40230381944</v>
      </c>
      <c r="C1194" s="5" t="inlineStr">
        <is>
          <t>1386 EINAR CHOQUETIJLLA - COBRADOR</t>
        </is>
      </c>
      <c r="D1194" s="10" t="n"/>
      <c r="E1194" s="8" t="n"/>
      <c r="F1194" s="9" t="n">
        <v>2946.2</v>
      </c>
      <c r="I1194" s="10" t="inlineStr">
        <is>
          <t>EFECTIVO</t>
        </is>
      </c>
      <c r="J1194" s="8" t="inlineStr">
        <is>
          <t>4309 RODRIGO RAMOS - T07</t>
        </is>
      </c>
    </row>
    <row r="1195">
      <c r="A1195" s="5" t="inlineStr">
        <is>
          <t>CCAJ-SC39/29/2023</t>
        </is>
      </c>
      <c r="B1195" s="6" t="n">
        <v>44944.40230381944</v>
      </c>
      <c r="C1195" s="5" t="inlineStr">
        <is>
          <t>1386 EINAR CHOQUETIJLLA - COBRADOR</t>
        </is>
      </c>
      <c r="D1195" s="10" t="n"/>
      <c r="E1195" s="8" t="n"/>
      <c r="F1195" s="9" t="n">
        <v>37348.2</v>
      </c>
      <c r="I1195" s="10" t="inlineStr">
        <is>
          <t>EFECTIVO</t>
        </is>
      </c>
      <c r="J1195" s="8" t="inlineStr">
        <is>
          <t>4309 RODRIGO RAMOS - T21</t>
        </is>
      </c>
    </row>
    <row r="1196">
      <c r="A1196" s="11" t="inlineStr">
        <is>
          <t>SAP</t>
        </is>
      </c>
      <c r="B1196" s="3" t="n"/>
      <c r="C1196" s="3" t="n"/>
      <c r="D1196" s="19">
        <f>62374.7+5916</f>
        <v/>
      </c>
      <c r="E1196" s="8" t="n"/>
      <c r="F1196" s="54">
        <f>SUM(F1191:G1195)</f>
        <v/>
      </c>
      <c r="I1196" s="10" t="n"/>
      <c r="J1196" s="5" t="n"/>
    </row>
    <row r="1197">
      <c r="A1197" s="13" t="inlineStr">
        <is>
          <t>FECHA</t>
        </is>
      </c>
      <c r="B1197" s="13" t="inlineStr">
        <is>
          <t>CIERRE DE CAJA</t>
        </is>
      </c>
      <c r="C1197" s="13" t="inlineStr">
        <is>
          <t>IMPORTE</t>
        </is>
      </c>
      <c r="D1197" s="7" t="n"/>
      <c r="E1197" s="8" t="n"/>
      <c r="F1197" s="9" t="n"/>
      <c r="I1197" s="10" t="n"/>
      <c r="J1197" s="5" t="n"/>
    </row>
    <row r="1198" ht="15.75" customHeight="1">
      <c r="A1198" s="5" t="n"/>
      <c r="B1198" s="6" t="n"/>
      <c r="C1198" s="5" t="n"/>
      <c r="D1198" s="14" t="n">
        <v>112624650</v>
      </c>
      <c r="E1198" s="8" t="n"/>
      <c r="F1198" s="9" t="n"/>
      <c r="I1198" s="10" t="n"/>
      <c r="J1198" s="5" t="n"/>
    </row>
    <row r="1199" ht="15.75" customHeight="1">
      <c r="A1199" s="5" t="n"/>
      <c r="B1199" s="6" t="n"/>
      <c r="C1199" s="5" t="n"/>
      <c r="D1199" s="14" t="n">
        <v>112624660</v>
      </c>
      <c r="E1199" s="8" t="n"/>
      <c r="F1199" s="9" t="n"/>
      <c r="I1199" s="10" t="n"/>
      <c r="J1199" s="5" t="n"/>
    </row>
    <row r="1200">
      <c r="A1200" s="5" t="n"/>
      <c r="B1200" s="6" t="n"/>
      <c r="C1200" s="5" t="n"/>
      <c r="D1200" s="7" t="n"/>
      <c r="E1200" s="8" t="n"/>
      <c r="F1200" s="9" t="n"/>
      <c r="I1200" s="10" t="n"/>
      <c r="J1200" s="5" t="n"/>
    </row>
    <row r="1201">
      <c r="A1201" s="5" t="inlineStr">
        <is>
          <t>CCAJ-SC39/30/2023</t>
        </is>
      </c>
      <c r="B1201" s="6" t="n">
        <v>44944.87395208333</v>
      </c>
      <c r="C1201" s="5" t="inlineStr">
        <is>
          <t>1386 EINAR CHOQUETIJLLA - COBRADOR</t>
        </is>
      </c>
      <c r="D1201" s="7" t="n"/>
      <c r="E1201" s="8" t="n"/>
      <c r="G1201" s="9" t="n">
        <v>10415.07</v>
      </c>
      <c r="I1201" s="10" t="inlineStr">
        <is>
          <t>CHEQUE</t>
        </is>
      </c>
      <c r="J1201" s="5" t="inlineStr">
        <is>
          <t>4307 PEDRO GALARZA TERCEROS</t>
        </is>
      </c>
    </row>
    <row r="1202">
      <c r="A1202" s="5" t="inlineStr">
        <is>
          <t>CCAJ-SC39/30/2023</t>
        </is>
      </c>
      <c r="B1202" s="6" t="n">
        <v>44944.87395208333</v>
      </c>
      <c r="C1202" s="5" t="inlineStr">
        <is>
          <t>1386 EINAR CHOQUETIJLLA - COBRADOR</t>
        </is>
      </c>
      <c r="D1202" s="7" t="n"/>
      <c r="E1202" s="8" t="n"/>
      <c r="G1202" s="9" t="n">
        <v>1053</v>
      </c>
      <c r="I1202" s="10" t="inlineStr">
        <is>
          <t>CHEQUE</t>
        </is>
      </c>
      <c r="J1202" s="8" t="inlineStr">
        <is>
          <t>4309 RODRIGO RAMOS - T03</t>
        </is>
      </c>
    </row>
    <row r="1203">
      <c r="A1203" s="5" t="inlineStr">
        <is>
          <t>CCAJ-SC39/30/2023</t>
        </is>
      </c>
      <c r="B1203" s="6" t="n">
        <v>44944.87395208333</v>
      </c>
      <c r="C1203" s="5" t="inlineStr">
        <is>
          <t>1386 EINAR CHOQUETIJLLA - COBRADOR</t>
        </is>
      </c>
      <c r="D1203" s="7" t="n"/>
      <c r="E1203" s="8" t="n"/>
      <c r="G1203" s="9" t="n">
        <v>1164.6</v>
      </c>
      <c r="I1203" s="10" t="inlineStr">
        <is>
          <t>CHEQUE</t>
        </is>
      </c>
      <c r="J1203" s="8" t="inlineStr">
        <is>
          <t>4309 RODRIGO RAMOS - T06</t>
        </is>
      </c>
    </row>
    <row r="1204">
      <c r="A1204" s="5" t="inlineStr">
        <is>
          <t>CCAJ-SC39/30/202</t>
        </is>
      </c>
      <c r="B1204" s="6" t="n">
        <v>44944.87395208333</v>
      </c>
      <c r="C1204" s="5" t="inlineStr">
        <is>
          <t xml:space="preserve">1386 EINAR CHOQUETIJLLA - </t>
        </is>
      </c>
      <c r="D1204" s="15" t="n">
        <v>45133119186</v>
      </c>
      <c r="E1204" s="5" t="inlineStr">
        <is>
          <t>BANCO INDUSTRIAL-100070049</t>
        </is>
      </c>
      <c r="H1204" s="9" t="n">
        <v>11136</v>
      </c>
      <c r="I1204" s="5" t="inlineStr">
        <is>
          <t>DEPÓSITO BANCARIO</t>
        </is>
      </c>
      <c r="J1204" s="5" t="inlineStr">
        <is>
          <t>1271 SANDRA SALAZAR ESCOBAR</t>
        </is>
      </c>
    </row>
    <row r="1205">
      <c r="A1205" s="5" t="inlineStr">
        <is>
          <t>CCAJ-SC39/30/202</t>
        </is>
      </c>
      <c r="B1205" s="6" t="n">
        <v>44944.87395208333</v>
      </c>
      <c r="C1205" s="5" t="inlineStr">
        <is>
          <t xml:space="preserve">1386 EINAR CHOQUETIJLLA - </t>
        </is>
      </c>
      <c r="D1205" s="15" t="n">
        <v>45143487896</v>
      </c>
      <c r="E1205" s="5" t="inlineStr">
        <is>
          <t>BANCO INDUSTRIAL-100070049</t>
        </is>
      </c>
      <c r="H1205" s="9" t="n">
        <v>1381.68</v>
      </c>
      <c r="I1205" s="5" t="inlineStr">
        <is>
          <t>DEPÓSITO BANCARIO</t>
        </is>
      </c>
      <c r="J1205" s="5" t="inlineStr">
        <is>
          <t>1271 SANDRA SALAZAR ESCOBAR</t>
        </is>
      </c>
    </row>
    <row r="1206">
      <c r="A1206" s="5" t="inlineStr">
        <is>
          <t>CCAJ-SC39/30/2023</t>
        </is>
      </c>
      <c r="B1206" s="6" t="n">
        <v>44944.87395208333</v>
      </c>
      <c r="C1206" s="5" t="inlineStr">
        <is>
          <t>1386 EINAR CHOQUETIJLLA - COBRADOR</t>
        </is>
      </c>
      <c r="D1206" s="7" t="n">
        <v>359805</v>
      </c>
      <c r="E1206" s="5" t="inlineStr">
        <is>
          <t>BANCO DE CREDITO-7015054675359</t>
        </is>
      </c>
      <c r="H1206" s="9" t="n">
        <v>121</v>
      </c>
      <c r="I1206" s="5" t="inlineStr">
        <is>
          <t>DEPÓSITO BANCARIO</t>
        </is>
      </c>
      <c r="J1206" s="5" t="inlineStr">
        <is>
          <t>1271 SANDRA SALAZAR ESCOBAR</t>
        </is>
      </c>
    </row>
    <row r="1207">
      <c r="A1207" s="5" t="inlineStr">
        <is>
          <t>CCAJ-SC39/30/2023</t>
        </is>
      </c>
      <c r="B1207" s="6" t="n">
        <v>44944.87395208333</v>
      </c>
      <c r="C1207" s="5" t="inlineStr">
        <is>
          <t>1386 EINAR CHOQUETIJLLA - COBRADOR</t>
        </is>
      </c>
      <c r="D1207" s="7" t="n">
        <v>397765</v>
      </c>
      <c r="E1207" s="5" t="inlineStr">
        <is>
          <t>BANCO DE CREDITO-7015054675359</t>
        </is>
      </c>
      <c r="H1207" s="9" t="n">
        <v>433.4</v>
      </c>
      <c r="I1207" s="5" t="inlineStr">
        <is>
          <t>DEPÓSITO BANCARIO</t>
        </is>
      </c>
      <c r="J1207" s="5" t="inlineStr">
        <is>
          <t>1271 SANDRA SALAZAR ESCOBAR</t>
        </is>
      </c>
    </row>
    <row r="1208">
      <c r="A1208" s="5" t="inlineStr">
        <is>
          <t>CCAJ-SC39/30/2023</t>
        </is>
      </c>
      <c r="B1208" s="6" t="n">
        <v>44944.87395208333</v>
      </c>
      <c r="C1208" s="5" t="inlineStr">
        <is>
          <t>1386 EINAR CHOQUETIJLLA - COBRADOR</t>
        </is>
      </c>
      <c r="D1208" s="7" t="n">
        <v>431515</v>
      </c>
      <c r="E1208" s="5" t="inlineStr">
        <is>
          <t>BANCO DE CREDITO-7015054675359</t>
        </is>
      </c>
      <c r="H1208" s="9" t="n">
        <v>21.63</v>
      </c>
      <c r="I1208" s="5" t="inlineStr">
        <is>
          <t>DEPÓSITO BANCARIO</t>
        </is>
      </c>
      <c r="J1208" s="5" t="inlineStr">
        <is>
          <t>1271 SANDRA SALAZAR ESCOBAR</t>
        </is>
      </c>
    </row>
    <row r="1209">
      <c r="A1209" s="5" t="inlineStr">
        <is>
          <t>CCAJ-SC39/30/2023</t>
        </is>
      </c>
      <c r="B1209" s="6" t="n">
        <v>44944.87395208333</v>
      </c>
      <c r="C1209" s="5" t="inlineStr">
        <is>
          <t>1386 EINAR CHOQUETIJLLA - COBRADOR</t>
        </is>
      </c>
      <c r="D1209" s="15" t="n">
        <v>45113267201</v>
      </c>
      <c r="E1209" s="5" t="inlineStr">
        <is>
          <t>BANCO INDUSTRIAL-100070049</t>
        </is>
      </c>
      <c r="H1209" s="9" t="n">
        <v>1371</v>
      </c>
      <c r="I1209" s="5" t="inlineStr">
        <is>
          <t>DEPÓSITO BANCARIO</t>
        </is>
      </c>
      <c r="J1209" s="5" t="inlineStr">
        <is>
          <t>1271 SANDRA SALAZAR ESCOBAR</t>
        </is>
      </c>
    </row>
    <row r="1210">
      <c r="A1210" s="5" t="inlineStr">
        <is>
          <t>CCAJ-SC39/30/2023</t>
        </is>
      </c>
      <c r="B1210" s="6" t="n">
        <v>44944.87395208333</v>
      </c>
      <c r="C1210" s="5" t="inlineStr">
        <is>
          <t>1386 EINAR CHOQUETIJLLA - COBRADOR</t>
        </is>
      </c>
      <c r="D1210" s="15" t="n">
        <v>19050394969</v>
      </c>
      <c r="E1210" s="5" t="inlineStr">
        <is>
          <t>BANCO INDUSTRIAL-100070049</t>
        </is>
      </c>
      <c r="H1210" s="9" t="n">
        <v>3132</v>
      </c>
      <c r="I1210" s="5" t="inlineStr">
        <is>
          <t>DEPÓSITO BANCARIO</t>
        </is>
      </c>
      <c r="J1210" s="5" t="inlineStr">
        <is>
          <t>1271 SANDRA SALAZAR ESCOBAR</t>
        </is>
      </c>
    </row>
    <row r="1211">
      <c r="A1211" s="5" t="inlineStr">
        <is>
          <t>CCAJ-SC39/30/2023</t>
        </is>
      </c>
      <c r="B1211" s="6" t="n">
        <v>44944.87395208333</v>
      </c>
      <c r="C1211" s="5" t="inlineStr">
        <is>
          <t>1386 EINAR CHOQUETIJLLA - COBRADOR</t>
        </is>
      </c>
      <c r="D1211" s="15" t="n">
        <v>45133119182</v>
      </c>
      <c r="E1211" s="5" t="inlineStr">
        <is>
          <t>BANCO INDUSTRIAL-100070049</t>
        </is>
      </c>
      <c r="H1211" s="9" t="n">
        <v>8904</v>
      </c>
      <c r="I1211" s="5" t="inlineStr">
        <is>
          <t>DEPÓSITO BANCARIO</t>
        </is>
      </c>
      <c r="J1211" s="5" t="inlineStr">
        <is>
          <t>1271 SANDRA SALAZAR ESCOBAR</t>
        </is>
      </c>
    </row>
    <row r="1212">
      <c r="A1212" s="5" t="inlineStr">
        <is>
          <t>CCAJ-SC39/30/2023</t>
        </is>
      </c>
      <c r="B1212" s="6" t="n">
        <v>44944.87395208333</v>
      </c>
      <c r="C1212" s="5" t="inlineStr">
        <is>
          <t>1386 EINAR CHOQUETIJLLA - COBRADOR</t>
        </is>
      </c>
      <c r="D1212" s="15" t="n">
        <v>45123249589</v>
      </c>
      <c r="E1212" s="5" t="inlineStr">
        <is>
          <t>BANCO INDUSTRIAL-100070049</t>
        </is>
      </c>
      <c r="H1212" s="9" t="n">
        <v>379.98</v>
      </c>
      <c r="I1212" s="5" t="inlineStr">
        <is>
          <t>DEPÓSITO BANCARIO</t>
        </is>
      </c>
      <c r="J1212" s="5" t="inlineStr">
        <is>
          <t>1271 SANDRA SALAZAR ESCOBAR</t>
        </is>
      </c>
    </row>
    <row r="1213">
      <c r="A1213" s="5" t="inlineStr">
        <is>
          <t>CCAJ-SC39/30/2023</t>
        </is>
      </c>
      <c r="B1213" s="6" t="n">
        <v>44944.87395208333</v>
      </c>
      <c r="C1213" s="5" t="inlineStr">
        <is>
          <t>1386 EINAR CHOQUETIJLLA - COBRADOR</t>
        </is>
      </c>
      <c r="D1213" s="15" t="n">
        <v>45143486352</v>
      </c>
      <c r="E1213" s="5" t="inlineStr">
        <is>
          <t>BANCO INDUSTRIAL-100070049</t>
        </is>
      </c>
      <c r="H1213" s="9" t="n">
        <v>1212</v>
      </c>
      <c r="I1213" s="5" t="inlineStr">
        <is>
          <t>DEPÓSITO BANCARIO</t>
        </is>
      </c>
      <c r="J1213" s="5" t="inlineStr">
        <is>
          <t>1271 SANDRA SALAZAR ESCOBAR</t>
        </is>
      </c>
    </row>
    <row r="1214">
      <c r="A1214" s="5" t="inlineStr">
        <is>
          <t>CCAJ-SC39/30/2023</t>
        </is>
      </c>
      <c r="B1214" s="6" t="n">
        <v>44944.87395208333</v>
      </c>
      <c r="C1214" s="5" t="inlineStr">
        <is>
          <t>1386 EINAR CHOQUETIJLLA - COBRADOR</t>
        </is>
      </c>
      <c r="D1214" s="15" t="n">
        <v>45153113155</v>
      </c>
      <c r="E1214" s="5" t="inlineStr">
        <is>
          <t>BANCO INDUSTRIAL-100070049</t>
        </is>
      </c>
      <c r="H1214" s="9" t="n">
        <v>440</v>
      </c>
      <c r="I1214" s="5" t="inlineStr">
        <is>
          <t>DEPÓSITO BANCARIO</t>
        </is>
      </c>
      <c r="J1214" s="5" t="inlineStr">
        <is>
          <t>1271 SANDRA SALAZAR ESCOBAR</t>
        </is>
      </c>
    </row>
    <row r="1215">
      <c r="A1215" s="5" t="inlineStr">
        <is>
          <t>CCAJ-SC39/30/2023</t>
        </is>
      </c>
      <c r="B1215" s="6" t="n">
        <v>44944.87395208333</v>
      </c>
      <c r="C1215" s="5" t="inlineStr">
        <is>
          <t>1386 EINAR CHOQUETIJLLA - COBRADOR</t>
        </is>
      </c>
      <c r="D1215" s="15" t="n">
        <v>52416731091</v>
      </c>
      <c r="E1215" s="5" t="inlineStr">
        <is>
          <t>BANCO INDUSTRIAL-100070049</t>
        </is>
      </c>
      <c r="H1215" s="9" t="n">
        <v>374.4</v>
      </c>
      <c r="I1215" s="5" t="inlineStr">
        <is>
          <t>DEPÓSITO BANCARIO</t>
        </is>
      </c>
      <c r="J1215" s="5" t="inlineStr">
        <is>
          <t>1271 SANDRA SALAZAR ESCOBAR</t>
        </is>
      </c>
    </row>
    <row r="1216">
      <c r="A1216" s="5" t="inlineStr">
        <is>
          <t>CCAJ-SC39/30/2023</t>
        </is>
      </c>
      <c r="B1216" s="6" t="n">
        <v>44944.87395208333</v>
      </c>
      <c r="C1216" s="5" t="inlineStr">
        <is>
          <t>1386 EINAR CHOQUETIJLLA - COBRADOR</t>
        </is>
      </c>
      <c r="D1216" s="15" t="n">
        <v>45163207191</v>
      </c>
      <c r="E1216" s="5" t="inlineStr">
        <is>
          <t>BANCO INDUSTRIAL-100070049</t>
        </is>
      </c>
      <c r="H1216" s="9" t="n">
        <v>409.8</v>
      </c>
      <c r="I1216" s="5" t="inlineStr">
        <is>
          <t>DEPÓSITO BANCARIO</t>
        </is>
      </c>
      <c r="J1216" s="5" t="inlineStr">
        <is>
          <t>1271 SANDRA SALAZAR ESCOBAR</t>
        </is>
      </c>
    </row>
    <row r="1217">
      <c r="A1217" s="5" t="inlineStr">
        <is>
          <t>CCAJ-SC39/30/2023</t>
        </is>
      </c>
      <c r="B1217" s="6" t="n">
        <v>44944.87395208333</v>
      </c>
      <c r="C1217" s="5" t="inlineStr">
        <is>
          <t>1386 EINAR CHOQUETIJLLA - COBRADOR</t>
        </is>
      </c>
      <c r="D1217" s="15" t="n">
        <v>45153113280</v>
      </c>
      <c r="E1217" s="5" t="inlineStr">
        <is>
          <t>BANCO INDUSTRIAL-100070049</t>
        </is>
      </c>
      <c r="H1217" s="9" t="n">
        <v>960</v>
      </c>
      <c r="I1217" s="5" t="inlineStr">
        <is>
          <t>DEPÓSITO BANCARIO</t>
        </is>
      </c>
      <c r="J1217" s="5" t="inlineStr">
        <is>
          <t>1271 SANDRA SALAZAR ESCOBAR</t>
        </is>
      </c>
    </row>
    <row r="1218">
      <c r="A1218" s="5" t="inlineStr">
        <is>
          <t>CCAJ-SC39/30/2023</t>
        </is>
      </c>
      <c r="B1218" s="6" t="n">
        <v>44944.87395208333</v>
      </c>
      <c r="C1218" s="5" t="inlineStr">
        <is>
          <t>1386 EINAR CHOQUETIJLLA - COBRADOR</t>
        </is>
      </c>
      <c r="D1218" s="7" t="n">
        <v>366095</v>
      </c>
      <c r="E1218" s="5" t="inlineStr">
        <is>
          <t>BANCO DE CREDITO-7015054675359</t>
        </is>
      </c>
      <c r="H1218" s="9" t="n">
        <v>4303.4</v>
      </c>
      <c r="I1218" s="5" t="inlineStr">
        <is>
          <t>DEPÓSITO BANCARIO</t>
        </is>
      </c>
      <c r="J1218" s="5" t="inlineStr">
        <is>
          <t>1271 SANDRA SALAZAR ESCOBAR</t>
        </is>
      </c>
    </row>
    <row r="1219">
      <c r="A1219" s="5" t="inlineStr">
        <is>
          <t>CCAJ-SC39/30/2023</t>
        </is>
      </c>
      <c r="B1219" s="6" t="n">
        <v>44944.87395208333</v>
      </c>
      <c r="C1219" s="5" t="inlineStr">
        <is>
          <t>1386 EINAR CHOQUETIJLLA - COBRADOR</t>
        </is>
      </c>
      <c r="D1219" s="7" t="n">
        <v>483064</v>
      </c>
      <c r="E1219" s="5" t="inlineStr">
        <is>
          <t>BANCO DE CREDITO-7015054675359</t>
        </is>
      </c>
      <c r="H1219" s="9" t="n">
        <v>614.84</v>
      </c>
      <c r="I1219" s="5" t="inlineStr">
        <is>
          <t>DEPÓSITO BANCARIO</t>
        </is>
      </c>
      <c r="J1219" s="5" t="inlineStr">
        <is>
          <t>1271 SANDRA SALAZAR ESCOBAR</t>
        </is>
      </c>
    </row>
    <row r="1220">
      <c r="A1220" s="5" t="inlineStr">
        <is>
          <t>CCAJ-SC39/30/2023</t>
        </is>
      </c>
      <c r="B1220" s="6" t="n">
        <v>44944.87395208333</v>
      </c>
      <c r="C1220" s="5" t="inlineStr">
        <is>
          <t>1386 EINAR CHOQUETIJLLA - COBRADOR</t>
        </is>
      </c>
      <c r="D1220" s="15" t="n">
        <v>45143485585</v>
      </c>
      <c r="E1220" s="5" t="inlineStr">
        <is>
          <t>BANCO INDUSTRIAL-100070049</t>
        </is>
      </c>
      <c r="H1220" s="9" t="n">
        <v>322.45</v>
      </c>
      <c r="I1220" s="5" t="inlineStr">
        <is>
          <t>DEPÓSITO BANCARIO</t>
        </is>
      </c>
      <c r="J1220" s="5" t="inlineStr">
        <is>
          <t>1271 SANDRA SALAZAR ESCOBAR</t>
        </is>
      </c>
    </row>
    <row r="1221">
      <c r="A1221" s="5" t="inlineStr">
        <is>
          <t>CCAJ-SC39/30/2023</t>
        </is>
      </c>
      <c r="B1221" s="6" t="n">
        <v>44944.87395208333</v>
      </c>
      <c r="C1221" s="5" t="inlineStr">
        <is>
          <t>1386 EINAR CHOQUETIJLLA - COBRADOR</t>
        </is>
      </c>
      <c r="D1221" s="15" t="n">
        <v>45163206855</v>
      </c>
      <c r="E1221" s="5" t="inlineStr">
        <is>
          <t>BANCO INDUSTRIAL-100070049</t>
        </is>
      </c>
      <c r="H1221" s="9" t="n">
        <v>321.78</v>
      </c>
      <c r="I1221" s="5" t="inlineStr">
        <is>
          <t>DEPÓSITO BANCARIO</t>
        </is>
      </c>
      <c r="J1221" s="5" t="inlineStr">
        <is>
          <t>1271 SANDRA SALAZAR ESCOBAR</t>
        </is>
      </c>
    </row>
    <row r="1222">
      <c r="A1222" s="5" t="inlineStr">
        <is>
          <t>CCAJ-SC39/30/2023</t>
        </is>
      </c>
      <c r="B1222" s="6" t="n">
        <v>44944.87395208333</v>
      </c>
      <c r="C1222" s="5" t="inlineStr">
        <is>
          <t>1386 EINAR CHOQUETIJLLA - COBRADOR</t>
        </is>
      </c>
      <c r="D1222" s="7" t="n">
        <v>3092070052</v>
      </c>
      <c r="E1222" s="8" t="inlineStr">
        <is>
          <t>BANCO UNION-120271437</t>
        </is>
      </c>
      <c r="H1222" s="9" t="n">
        <v>35000</v>
      </c>
      <c r="I1222" s="5" t="inlineStr">
        <is>
          <t>DEPÓSITO BANCARIO</t>
        </is>
      </c>
      <c r="J1222" s="5" t="inlineStr">
        <is>
          <t>4307 PEDRO GALARZA TERCEROS</t>
        </is>
      </c>
    </row>
    <row r="1223">
      <c r="A1223" s="5" t="inlineStr">
        <is>
          <t>CCAJ-SC39/30/2023</t>
        </is>
      </c>
      <c r="B1223" s="6" t="n">
        <v>44944.87395208333</v>
      </c>
      <c r="C1223" s="5" t="inlineStr">
        <is>
          <t>1386 EINAR CHOQUETIJLLA - COBRADOR</t>
        </is>
      </c>
      <c r="D1223" s="15" t="n">
        <v>45123249479</v>
      </c>
      <c r="E1223" s="5" t="inlineStr">
        <is>
          <t>BANCO INDUSTRIAL-100070049</t>
        </is>
      </c>
      <c r="H1223" s="9" t="n">
        <v>6419.2</v>
      </c>
      <c r="I1223" s="5" t="inlineStr">
        <is>
          <t>DEPÓSITO BANCARIO</t>
        </is>
      </c>
      <c r="J1223" s="5" t="inlineStr">
        <is>
          <t>4307 PEDRO GALARZA TERCEROS</t>
        </is>
      </c>
    </row>
    <row r="1224">
      <c r="A1224" s="5" t="inlineStr">
        <is>
          <t>CCAJ-SC39/30/2023</t>
        </is>
      </c>
      <c r="B1224" s="6" t="n">
        <v>44944.87395208333</v>
      </c>
      <c r="C1224" s="5" t="inlineStr">
        <is>
          <t>1386 EINAR CHOQUETIJLLA - COBRADOR</t>
        </is>
      </c>
      <c r="D1224" s="15" t="n">
        <v>45143486092</v>
      </c>
      <c r="E1224" s="5" t="inlineStr">
        <is>
          <t>BANCO INDUSTRIAL-100070049</t>
        </is>
      </c>
      <c r="H1224" s="9" t="n">
        <v>4966.58</v>
      </c>
      <c r="I1224" s="5" t="inlineStr">
        <is>
          <t>DEPÓSITO BANCARIO</t>
        </is>
      </c>
      <c r="J1224" s="5" t="inlineStr">
        <is>
          <t>4307 PEDRO GALARZA TERCEROS</t>
        </is>
      </c>
    </row>
    <row r="1225">
      <c r="A1225" s="5" t="inlineStr">
        <is>
          <t>CCAJ-SC39/30/2023</t>
        </is>
      </c>
      <c r="B1225" s="6" t="n">
        <v>44944.87395208333</v>
      </c>
      <c r="C1225" s="5" t="inlineStr">
        <is>
          <t>1386 EINAR CHOQUETIJLLA - COBRADOR</t>
        </is>
      </c>
      <c r="D1225" s="15" t="n">
        <v>45173179438</v>
      </c>
      <c r="E1225" s="5" t="inlineStr">
        <is>
          <t>BANCO INDUSTRIAL-100070049</t>
        </is>
      </c>
      <c r="H1225" s="9" t="n">
        <v>904.8</v>
      </c>
      <c r="I1225" s="5" t="inlineStr">
        <is>
          <t>DEPÓSITO BANCARIO</t>
        </is>
      </c>
      <c r="J1225" s="5" t="inlineStr">
        <is>
          <t>4307 PEDRO GALARZA TERCEROS</t>
        </is>
      </c>
    </row>
    <row r="1226">
      <c r="A1226" s="5" t="inlineStr">
        <is>
          <t>CCAJ-SC39/30/2023</t>
        </is>
      </c>
      <c r="B1226" s="6" t="n">
        <v>44944.87395208333</v>
      </c>
      <c r="C1226" s="5" t="inlineStr">
        <is>
          <t>1386 EINAR CHOQUETIJLLA - COBRADOR</t>
        </is>
      </c>
      <c r="D1226" s="15" t="n">
        <v>45143486094</v>
      </c>
      <c r="E1226" s="5" t="inlineStr">
        <is>
          <t>BANCO INDUSTRIAL-100070049</t>
        </is>
      </c>
      <c r="H1226" s="9" t="n">
        <v>2868.53</v>
      </c>
      <c r="I1226" s="5" t="inlineStr">
        <is>
          <t>DEPÓSITO BANCARIO</t>
        </is>
      </c>
      <c r="J1226" s="5" t="inlineStr">
        <is>
          <t>4307 PEDRO GALARZA TERCEROS</t>
        </is>
      </c>
    </row>
    <row r="1227">
      <c r="A1227" s="5" t="inlineStr">
        <is>
          <t>CCAJ-SC39/30/2023</t>
        </is>
      </c>
      <c r="B1227" s="6" t="n">
        <v>44944.87395208333</v>
      </c>
      <c r="C1227" s="5" t="inlineStr">
        <is>
          <t>1386 EINAR CHOQUETIJLLA - COBRADOR</t>
        </is>
      </c>
      <c r="D1227" s="15" t="n">
        <v>45143486632</v>
      </c>
      <c r="E1227" s="5" t="inlineStr">
        <is>
          <t>BANCO INDUSTRIAL-100070049</t>
        </is>
      </c>
      <c r="H1227" s="9" t="n">
        <v>42833.63</v>
      </c>
      <c r="I1227" s="5" t="inlineStr">
        <is>
          <t>DEPÓSITO BANCARIO</t>
        </is>
      </c>
      <c r="J1227" s="5" t="inlineStr">
        <is>
          <t>4307 PEDRO GALARZA TERCEROS</t>
        </is>
      </c>
    </row>
    <row r="1228">
      <c r="A1228" s="5" t="inlineStr">
        <is>
          <t>CCAJ-SC39/30/2023</t>
        </is>
      </c>
      <c r="B1228" s="6" t="n">
        <v>44944.87395208333</v>
      </c>
      <c r="C1228" s="5" t="inlineStr">
        <is>
          <t>1386 EINAR CHOQUETIJLLA - COBRADOR</t>
        </is>
      </c>
      <c r="D1228" s="15" t="n">
        <v>45123249729</v>
      </c>
      <c r="E1228" s="5" t="inlineStr">
        <is>
          <t>BANCO INDUSTRIAL-100070049</t>
        </is>
      </c>
      <c r="H1228" s="9" t="n">
        <v>2017.3</v>
      </c>
      <c r="I1228" s="5" t="inlineStr">
        <is>
          <t>DEPÓSITO BANCARIO</t>
        </is>
      </c>
      <c r="J1228" s="5" t="inlineStr">
        <is>
          <t>4307 PEDRO GALARZA TERCEROS</t>
        </is>
      </c>
    </row>
    <row r="1229">
      <c r="A1229" s="5" t="inlineStr">
        <is>
          <t>CCAJ-SC39/30/2023</t>
        </is>
      </c>
      <c r="B1229" s="6" t="n">
        <v>44944.87395208333</v>
      </c>
      <c r="C1229" s="5" t="inlineStr">
        <is>
          <t>1386 EINAR CHOQUETIJLLA - COBRADOR</t>
        </is>
      </c>
      <c r="D1229" s="15" t="n">
        <v>45173179528</v>
      </c>
      <c r="E1229" s="5" t="inlineStr">
        <is>
          <t>BANCO INDUSTRIAL-100070049</t>
        </is>
      </c>
      <c r="H1229" s="9" t="n">
        <v>384.46</v>
      </c>
      <c r="I1229" s="5" t="inlineStr">
        <is>
          <t>DEPÓSITO BANCARIO</t>
        </is>
      </c>
      <c r="J1229" s="5" t="inlineStr">
        <is>
          <t>4307 PEDRO GALARZA TERCEROS</t>
        </is>
      </c>
    </row>
    <row r="1230">
      <c r="A1230" s="5" t="inlineStr">
        <is>
          <t>CCAJ-SC39/30/2023</t>
        </is>
      </c>
      <c r="B1230" s="6" t="n">
        <v>44944.87395208333</v>
      </c>
      <c r="C1230" s="5" t="inlineStr">
        <is>
          <t>1386 EINAR CHOQUETIJLLA - COBRADOR</t>
        </is>
      </c>
      <c r="D1230" s="15" t="n">
        <v>45123250821</v>
      </c>
      <c r="E1230" s="5" t="inlineStr">
        <is>
          <t>BANCO INDUSTRIAL-100070049</t>
        </is>
      </c>
      <c r="H1230" s="9" t="n">
        <v>1170</v>
      </c>
      <c r="I1230" s="5" t="inlineStr">
        <is>
          <t>DEPÓSITO BANCARIO</t>
        </is>
      </c>
      <c r="J1230" s="5" t="inlineStr">
        <is>
          <t>4307 PEDRO GALARZA TERCEROS</t>
        </is>
      </c>
    </row>
    <row r="1231">
      <c r="A1231" s="5" t="inlineStr">
        <is>
          <t>CCAJ-SC39/30/2023</t>
        </is>
      </c>
      <c r="B1231" s="6" t="n">
        <v>44944.87395208333</v>
      </c>
      <c r="C1231" s="5" t="inlineStr">
        <is>
          <t>1386 EINAR CHOQUETIJLLA - COBRADOR</t>
        </is>
      </c>
      <c r="D1231" s="15" t="n">
        <v>45133120208</v>
      </c>
      <c r="E1231" s="5" t="inlineStr">
        <is>
          <t>BANCO INDUSTRIAL-100070049</t>
        </is>
      </c>
      <c r="H1231" s="9" t="n">
        <v>17640</v>
      </c>
      <c r="I1231" s="5" t="inlineStr">
        <is>
          <t>DEPÓSITO BANCARIO</t>
        </is>
      </c>
      <c r="J1231" s="5" t="inlineStr">
        <is>
          <t>4307 PEDRO GALARZA TERCEROS</t>
        </is>
      </c>
    </row>
    <row r="1232">
      <c r="A1232" s="5" t="inlineStr">
        <is>
          <t>CCAJ-SC39/30/2023</t>
        </is>
      </c>
      <c r="B1232" s="6" t="n">
        <v>44944.87395208333</v>
      </c>
      <c r="C1232" s="5" t="inlineStr">
        <is>
          <t>1386 EINAR CHOQUETIJLLA - COBRADOR</t>
        </is>
      </c>
      <c r="D1232" s="15" t="n">
        <v>45163207994</v>
      </c>
      <c r="E1232" s="5" t="inlineStr">
        <is>
          <t>BANCO INDUSTRIAL-100070049</t>
        </is>
      </c>
      <c r="H1232" s="9" t="n">
        <v>5029.41</v>
      </c>
      <c r="I1232" s="5" t="inlineStr">
        <is>
          <t>DEPÓSITO BANCARIO</t>
        </is>
      </c>
      <c r="J1232" s="5" t="inlineStr">
        <is>
          <t>4307 PEDRO GALARZA TERCEROS</t>
        </is>
      </c>
    </row>
    <row r="1233">
      <c r="A1233" s="5" t="inlineStr">
        <is>
          <t>CCAJ-SC39/30/2023</t>
        </is>
      </c>
      <c r="B1233" s="6" t="n">
        <v>44944.87395208333</v>
      </c>
      <c r="C1233" s="5" t="inlineStr">
        <is>
          <t>1386 EINAR CHOQUETIJLLA - COBRADOR</t>
        </is>
      </c>
      <c r="D1233" s="15" t="n">
        <v>45173180628</v>
      </c>
      <c r="E1233" s="5" t="inlineStr">
        <is>
          <t>BANCO INDUSTRIAL-100070049</t>
        </is>
      </c>
      <c r="H1233" s="9" t="n">
        <v>6290.61</v>
      </c>
      <c r="I1233" s="5" t="inlineStr">
        <is>
          <t>DEPÓSITO BANCARIO</t>
        </is>
      </c>
      <c r="J1233" s="5" t="inlineStr">
        <is>
          <t>4307 PEDRO GALARZA TERCEROS</t>
        </is>
      </c>
    </row>
    <row r="1234">
      <c r="A1234" s="5" t="inlineStr">
        <is>
          <t>CCAJ-SC39/30/2023</t>
        </is>
      </c>
      <c r="B1234" s="6" t="n">
        <v>44944.87395208333</v>
      </c>
      <c r="C1234" s="5" t="inlineStr">
        <is>
          <t>1386 EINAR CHOQUETIJLLA - COBRADOR</t>
        </is>
      </c>
      <c r="D1234" s="15" t="n">
        <v>52516691027</v>
      </c>
      <c r="E1234" s="5" t="inlineStr">
        <is>
          <t>BANCO INDUSTRIAL-100070049</t>
        </is>
      </c>
      <c r="H1234" s="9" t="n">
        <v>708.05</v>
      </c>
      <c r="I1234" s="5" t="inlineStr">
        <is>
          <t>DEPÓSITO BANCARIO</t>
        </is>
      </c>
      <c r="J1234" s="5" t="inlineStr">
        <is>
          <t>4307 PEDRO GALARZA TERCEROS</t>
        </is>
      </c>
    </row>
    <row r="1235">
      <c r="A1235" s="5" t="inlineStr">
        <is>
          <t>CCAJ-SC39/30/2023</t>
        </is>
      </c>
      <c r="B1235" s="6" t="n">
        <v>44944.87395208333</v>
      </c>
      <c r="C1235" s="5" t="inlineStr">
        <is>
          <t>1386 EINAR CHOQUETIJLLA - COBRADOR</t>
        </is>
      </c>
      <c r="D1235" s="15" t="n">
        <v>52516691027</v>
      </c>
      <c r="E1235" s="5" t="inlineStr">
        <is>
          <t>BANCO INDUSTRIAL-100070049</t>
        </is>
      </c>
      <c r="H1235" s="9" t="n">
        <v>551.25</v>
      </c>
      <c r="I1235" s="5" t="inlineStr">
        <is>
          <t>DEPÓSITO BANCARIO</t>
        </is>
      </c>
      <c r="J1235" s="5" t="inlineStr">
        <is>
          <t>4307 PEDRO GALARZA TERCEROS</t>
        </is>
      </c>
    </row>
    <row r="1236">
      <c r="A1236" s="5" t="inlineStr">
        <is>
          <t>CCAJ-SC39/30/2023</t>
        </is>
      </c>
      <c r="B1236" s="6" t="n">
        <v>44944.87395208333</v>
      </c>
      <c r="C1236" s="5" t="inlineStr">
        <is>
          <t>1386 EINAR CHOQUETIJLLA - COBRADOR</t>
        </is>
      </c>
      <c r="D1236" s="15" t="n">
        <v>52516691027</v>
      </c>
      <c r="E1236" s="5" t="inlineStr">
        <is>
          <t>BANCO INDUSTRIAL-100070049</t>
        </is>
      </c>
      <c r="H1236" s="9" t="n">
        <v>354.27</v>
      </c>
      <c r="I1236" s="5" t="inlineStr">
        <is>
          <t>DEPÓSITO BANCARIO</t>
        </is>
      </c>
      <c r="J1236" s="5" t="inlineStr">
        <is>
          <t>4307 PEDRO GALARZA TERCEROS</t>
        </is>
      </c>
    </row>
    <row r="1237">
      <c r="A1237" s="5" t="inlineStr">
        <is>
          <t>CCAJ-SC39/30/2023</t>
        </is>
      </c>
      <c r="B1237" s="6" t="n">
        <v>44944.87395208333</v>
      </c>
      <c r="C1237" s="5" t="inlineStr">
        <is>
          <t>1386 EINAR CHOQUETIJLLA - COBRADOR</t>
        </is>
      </c>
      <c r="D1237" s="15" t="n">
        <v>52516691027</v>
      </c>
      <c r="E1237" s="5" t="inlineStr">
        <is>
          <t>BANCO INDUSTRIAL-100070049</t>
        </is>
      </c>
      <c r="H1237" s="9" t="n">
        <v>131.32</v>
      </c>
      <c r="I1237" s="5" t="inlineStr">
        <is>
          <t>DEPÓSITO BANCARIO</t>
        </is>
      </c>
      <c r="J1237" s="5" t="inlineStr">
        <is>
          <t>4307 PEDRO GALARZA TERCEROS</t>
        </is>
      </c>
    </row>
    <row r="1238">
      <c r="A1238" s="5" t="inlineStr">
        <is>
          <t>CCAJ-SC39/30/2023</t>
        </is>
      </c>
      <c r="B1238" s="6" t="n">
        <v>44944.87395208333</v>
      </c>
      <c r="C1238" s="5" t="inlineStr">
        <is>
          <t>1386 EINAR CHOQUETIJLLA - COBRADOR</t>
        </is>
      </c>
      <c r="D1238" s="15" t="n">
        <v>45123251273</v>
      </c>
      <c r="E1238" s="5" t="inlineStr">
        <is>
          <t>BANCO INDUSTRIAL-100070049</t>
        </is>
      </c>
      <c r="H1238" s="9" t="n">
        <v>2000</v>
      </c>
      <c r="I1238" s="5" t="inlineStr">
        <is>
          <t>DEPÓSITO BANCARIO</t>
        </is>
      </c>
      <c r="J1238" s="5" t="inlineStr">
        <is>
          <t>4863 MOISES MENACHO MONTAÑO</t>
        </is>
      </c>
    </row>
    <row r="1239">
      <c r="A1239" s="5" t="inlineStr">
        <is>
          <t>CCAJ-SC39/30/2023</t>
        </is>
      </c>
      <c r="B1239" s="6" t="n">
        <v>44944.87395208333</v>
      </c>
      <c r="C1239" s="5" t="inlineStr">
        <is>
          <t>1386 EINAR CHOQUETIJLLA - COBRADOR</t>
        </is>
      </c>
      <c r="D1239" s="7" t="n">
        <v>330189</v>
      </c>
      <c r="E1239" s="5" t="inlineStr">
        <is>
          <t>BANCO DE CREDITO-7015054675359</t>
        </is>
      </c>
      <c r="H1239" s="9" t="n">
        <v>397.99</v>
      </c>
      <c r="I1239" s="5" t="inlineStr">
        <is>
          <t>DEPÓSITO BANCARIO</t>
        </is>
      </c>
      <c r="J1239" s="5" t="inlineStr">
        <is>
          <t>1271 SANDRA SALAZAR ESCOBAR</t>
        </is>
      </c>
    </row>
    <row r="1240">
      <c r="A1240" s="5" t="inlineStr">
        <is>
          <t>CCAJ-SC39/30/2023</t>
        </is>
      </c>
      <c r="B1240" s="6" t="n">
        <v>44944.87395208333</v>
      </c>
      <c r="C1240" s="5" t="inlineStr">
        <is>
          <t>1386 EINAR CHOQUETIJLLA - COBRADOR</t>
        </is>
      </c>
      <c r="D1240" s="7" t="n">
        <v>117916</v>
      </c>
      <c r="E1240" s="5" t="inlineStr">
        <is>
          <t>BANCO DE CREDITO-7015054675359</t>
        </is>
      </c>
      <c r="H1240" s="9" t="n">
        <v>974.71</v>
      </c>
      <c r="I1240" s="5" t="inlineStr">
        <is>
          <t>DEPÓSITO BANCARIO</t>
        </is>
      </c>
      <c r="J1240" s="5" t="inlineStr">
        <is>
          <t>1271 SANDRA SALAZAR ESCOBAR</t>
        </is>
      </c>
    </row>
    <row r="1241">
      <c r="A1241" s="5" t="inlineStr">
        <is>
          <t>CCAJ-SC39/30/2023</t>
        </is>
      </c>
      <c r="B1241" s="6" t="n">
        <v>44944.87395208333</v>
      </c>
      <c r="C1241" s="5" t="inlineStr">
        <is>
          <t>1386 EINAR CHOQUETIJLLA - COBRADOR</t>
        </is>
      </c>
      <c r="D1241" s="15" t="n">
        <v>45113268650</v>
      </c>
      <c r="E1241" s="5" t="inlineStr">
        <is>
          <t>BANCO INDUSTRIAL-100070049</t>
        </is>
      </c>
      <c r="H1241" s="9" t="n">
        <v>657.22</v>
      </c>
      <c r="I1241" s="5" t="inlineStr">
        <is>
          <t>DEPÓSITO BANCARIO</t>
        </is>
      </c>
      <c r="J1241" s="5" t="inlineStr">
        <is>
          <t>1271 SANDRA SALAZAR ESCOBAR</t>
        </is>
      </c>
    </row>
    <row r="1242">
      <c r="A1242" s="5" t="inlineStr">
        <is>
          <t>CCAJ-SC39/30/2023</t>
        </is>
      </c>
      <c r="B1242" s="6" t="n">
        <v>44944.87395208333</v>
      </c>
      <c r="C1242" s="5" t="inlineStr">
        <is>
          <t>1386 EINAR CHOQUETIJLLA - COBRADOR</t>
        </is>
      </c>
      <c r="D1242" s="15" t="n">
        <v>45153114014</v>
      </c>
      <c r="E1242" s="5" t="inlineStr">
        <is>
          <t>BANCO INDUSTRIAL-100070049</t>
        </is>
      </c>
      <c r="H1242" s="9" t="n">
        <v>548.4</v>
      </c>
      <c r="I1242" s="5" t="inlineStr">
        <is>
          <t>DEPÓSITO BANCARIO</t>
        </is>
      </c>
      <c r="J1242" s="5" t="inlineStr">
        <is>
          <t>1271 SANDRA SALAZAR ESCOBAR</t>
        </is>
      </c>
    </row>
    <row r="1243">
      <c r="A1243" s="5" t="inlineStr">
        <is>
          <t>CCAJ-SC39/30/2023</t>
        </is>
      </c>
      <c r="B1243" s="6" t="n">
        <v>44944.87395208333</v>
      </c>
      <c r="C1243" s="5" t="inlineStr">
        <is>
          <t>1386 EINAR CHOQUETIJLLA - COBRADOR</t>
        </is>
      </c>
      <c r="D1243" s="15" t="n">
        <v>45153114073</v>
      </c>
      <c r="E1243" s="5" t="inlineStr">
        <is>
          <t>BANCO INDUSTRIAL-100070049</t>
        </is>
      </c>
      <c r="H1243" s="9" t="n">
        <v>333.6</v>
      </c>
      <c r="I1243" s="5" t="inlineStr">
        <is>
          <t>DEPÓSITO BANCARIO</t>
        </is>
      </c>
      <c r="J1243" s="5" t="inlineStr">
        <is>
          <t>1271 SANDRA SALAZAR ESCOBAR</t>
        </is>
      </c>
    </row>
    <row r="1244">
      <c r="A1244" s="5" t="inlineStr">
        <is>
          <t>CCAJ-SC39/30/2023</t>
        </is>
      </c>
      <c r="B1244" s="6" t="n">
        <v>44944.87395208333</v>
      </c>
      <c r="C1244" s="5" t="inlineStr">
        <is>
          <t>1386 EINAR CHOQUETIJLLA - COBRADOR</t>
        </is>
      </c>
      <c r="D1244" s="15" t="n">
        <v>45113268742</v>
      </c>
      <c r="E1244" s="5" t="inlineStr">
        <is>
          <t>BANCO INDUSTRIAL-100070049</t>
        </is>
      </c>
      <c r="H1244" s="9" t="n">
        <v>10459.86</v>
      </c>
      <c r="I1244" s="5" t="inlineStr">
        <is>
          <t>DEPÓSITO BANCARIO</t>
        </is>
      </c>
      <c r="J1244" s="5" t="inlineStr">
        <is>
          <t>1271 SANDRA SALAZAR ESCOBAR</t>
        </is>
      </c>
    </row>
    <row r="1245">
      <c r="A1245" s="5" t="inlineStr">
        <is>
          <t>CCAJ-SC39/30/2023</t>
        </is>
      </c>
      <c r="B1245" s="6" t="n">
        <v>44944.87395208333</v>
      </c>
      <c r="C1245" s="5" t="inlineStr">
        <is>
          <t>1386 EINAR CHOQUETIJLLA - COBRADOR</t>
        </is>
      </c>
      <c r="D1245" s="15" t="n">
        <v>45113268979</v>
      </c>
      <c r="E1245" s="5" t="inlineStr">
        <is>
          <t>BANCO INDUSTRIAL-100070049</t>
        </is>
      </c>
      <c r="H1245" s="9" t="n">
        <v>686.03</v>
      </c>
      <c r="I1245" s="5" t="inlineStr">
        <is>
          <t>DEPÓSITO BANCARIO</t>
        </is>
      </c>
      <c r="J1245" s="5" t="inlineStr">
        <is>
          <t>1271 SANDRA SALAZAR ESCOBAR</t>
        </is>
      </c>
    </row>
    <row r="1246">
      <c r="A1246" s="5" t="inlineStr">
        <is>
          <t>CCAJ-SC39/30/2023</t>
        </is>
      </c>
      <c r="B1246" s="6" t="n">
        <v>44944.87395208333</v>
      </c>
      <c r="C1246" s="5" t="inlineStr">
        <is>
          <t>1386 EINAR CHOQUETIJLLA - COBRADOR</t>
        </is>
      </c>
      <c r="D1246" s="15" t="n">
        <v>45113268984</v>
      </c>
      <c r="E1246" s="5" t="inlineStr">
        <is>
          <t>BANCO INDUSTRIAL-100070049</t>
        </is>
      </c>
      <c r="H1246" s="9" t="n">
        <v>666.5599999999999</v>
      </c>
      <c r="I1246" s="5" t="inlineStr">
        <is>
          <t>DEPÓSITO BANCARIO</t>
        </is>
      </c>
      <c r="J1246" s="5" t="inlineStr">
        <is>
          <t>1271 SANDRA SALAZAR ESCOBAR</t>
        </is>
      </c>
    </row>
    <row r="1247">
      <c r="A1247" s="5" t="inlineStr">
        <is>
          <t>CCAJ-SC39/30/2023</t>
        </is>
      </c>
      <c r="B1247" s="6" t="n">
        <v>44944.87395208333</v>
      </c>
      <c r="C1247" s="5" t="inlineStr">
        <is>
          <t>1386 EINAR CHOQUETIJLLA - COBRADOR</t>
        </is>
      </c>
      <c r="D1247" s="15" t="n">
        <v>45123251139</v>
      </c>
      <c r="E1247" s="5" t="inlineStr">
        <is>
          <t>BANCO INDUSTRIAL-100070049</t>
        </is>
      </c>
      <c r="H1247" s="9" t="n">
        <v>296.72</v>
      </c>
      <c r="I1247" s="5" t="inlineStr">
        <is>
          <t>DEPÓSITO BANCARIO</t>
        </is>
      </c>
      <c r="J1247" s="5" t="inlineStr">
        <is>
          <t>1271 SANDRA SALAZAR ESCOBAR</t>
        </is>
      </c>
    </row>
    <row r="1248">
      <c r="A1248" s="5" t="inlineStr">
        <is>
          <t>CCAJ-SC39/30/2023</t>
        </is>
      </c>
      <c r="B1248" s="6" t="n">
        <v>44944.87395208333</v>
      </c>
      <c r="C1248" s="5" t="inlineStr">
        <is>
          <t>1386 EINAR CHOQUETIJLLA - COBRADOR</t>
        </is>
      </c>
      <c r="D1248" s="15" t="n">
        <v>45143487716</v>
      </c>
      <c r="E1248" s="5" t="inlineStr">
        <is>
          <t>BANCO INDUSTRIAL-100070049</t>
        </is>
      </c>
      <c r="H1248" s="9" t="n">
        <v>98.98</v>
      </c>
      <c r="I1248" s="5" t="inlineStr">
        <is>
          <t>DEPÓSITO BANCARIO</t>
        </is>
      </c>
      <c r="J1248" s="5" t="inlineStr">
        <is>
          <t>1271 SANDRA SALAZAR ESCOBAR</t>
        </is>
      </c>
    </row>
    <row r="1249">
      <c r="A1249" s="5" t="inlineStr">
        <is>
          <t>CCAJ-SC39/30/2023</t>
        </is>
      </c>
      <c r="B1249" s="6" t="n">
        <v>44944.87395208333</v>
      </c>
      <c r="C1249" s="5" t="inlineStr">
        <is>
          <t>1386 EINAR CHOQUETIJLLA - COBRADOR</t>
        </is>
      </c>
      <c r="D1249" s="15" t="n">
        <v>45123251209</v>
      </c>
      <c r="E1249" s="5" t="inlineStr">
        <is>
          <t>BANCO INDUSTRIAL-100070049</t>
        </is>
      </c>
      <c r="H1249" s="9" t="n">
        <v>823.49</v>
      </c>
      <c r="I1249" s="5" t="inlineStr">
        <is>
          <t>DEPÓSITO BANCARIO</t>
        </is>
      </c>
      <c r="J1249" s="5" t="inlineStr">
        <is>
          <t>1271 SANDRA SALAZAR ESCOBAR</t>
        </is>
      </c>
    </row>
    <row r="1250">
      <c r="A1250" s="5" t="inlineStr">
        <is>
          <t>CCAJ-SC39/30/2023</t>
        </is>
      </c>
      <c r="B1250" s="6" t="n">
        <v>44944.87395208333</v>
      </c>
      <c r="C1250" s="5" t="inlineStr">
        <is>
          <t>1386 EINAR CHOQUETIJLLA - COBRADOR</t>
        </is>
      </c>
      <c r="D1250" s="15" t="n">
        <v>45163208560</v>
      </c>
      <c r="E1250" s="5" t="inlineStr">
        <is>
          <t>BANCO INDUSTRIAL-100070049</t>
        </is>
      </c>
      <c r="H1250" s="9" t="n">
        <v>390</v>
      </c>
      <c r="I1250" s="5" t="inlineStr">
        <is>
          <t>DEPÓSITO BANCARIO</t>
        </is>
      </c>
      <c r="J1250" s="5" t="inlineStr">
        <is>
          <t>1271 SANDRA SALAZAR ESCOBAR</t>
        </is>
      </c>
    </row>
    <row r="1251">
      <c r="A1251" s="5" t="inlineStr">
        <is>
          <t>CCAJ-SC39/30/2023</t>
        </is>
      </c>
      <c r="B1251" s="6" t="n">
        <v>44944.87395208333</v>
      </c>
      <c r="C1251" s="5" t="inlineStr">
        <is>
          <t>1386 EINAR CHOQUETIJLLA - COBRADOR</t>
        </is>
      </c>
      <c r="D1251" s="15" t="n">
        <v>45153114644</v>
      </c>
      <c r="E1251" s="5" t="inlineStr">
        <is>
          <t>BANCO INDUSTRIAL-100070049</t>
        </is>
      </c>
      <c r="H1251" s="9" t="n">
        <v>846.48</v>
      </c>
      <c r="I1251" s="5" t="inlineStr">
        <is>
          <t>DEPÓSITO BANCARIO</t>
        </is>
      </c>
      <c r="J1251" s="5" t="inlineStr">
        <is>
          <t>1271 SANDRA SALAZAR ESCOBAR</t>
        </is>
      </c>
    </row>
    <row r="1252">
      <c r="A1252" s="5" t="inlineStr">
        <is>
          <t>CCAJ-SC39/30/2023</t>
        </is>
      </c>
      <c r="B1252" s="6" t="n">
        <v>44944.87395208333</v>
      </c>
      <c r="C1252" s="5" t="inlineStr">
        <is>
          <t>1386 EINAR CHOQUETIJLLA - COBRADOR</t>
        </is>
      </c>
      <c r="D1252" s="15" t="n">
        <v>45123251380</v>
      </c>
      <c r="E1252" s="5" t="inlineStr">
        <is>
          <t>BANCO INDUSTRIAL-100070049</t>
        </is>
      </c>
      <c r="H1252" s="9" t="n">
        <v>605.42</v>
      </c>
      <c r="I1252" s="5" t="inlineStr">
        <is>
          <t>DEPÓSITO BANCARIO</t>
        </is>
      </c>
      <c r="J1252" s="5" t="inlineStr">
        <is>
          <t>1271 SANDRA SALAZAR ESCOBAR</t>
        </is>
      </c>
    </row>
    <row r="1253">
      <c r="A1253" s="5" t="inlineStr">
        <is>
          <t>CCAJ-SC39/30/2023</t>
        </is>
      </c>
      <c r="B1253" s="6" t="n">
        <v>44944.87395208333</v>
      </c>
      <c r="C1253" s="5" t="inlineStr">
        <is>
          <t>1386 EINAR CHOQUETIJLLA - COBRADOR</t>
        </is>
      </c>
      <c r="D1253" s="15" t="n">
        <v>52716666881</v>
      </c>
      <c r="E1253" s="5" t="inlineStr">
        <is>
          <t>BANCO INDUSTRIAL-100070049</t>
        </is>
      </c>
      <c r="H1253" s="9" t="n">
        <v>524.04</v>
      </c>
      <c r="I1253" s="5" t="inlineStr">
        <is>
          <t>DEPÓSITO BANCARIO</t>
        </is>
      </c>
      <c r="J1253" s="5" t="inlineStr">
        <is>
          <t>1271 SANDRA SALAZAR ESCOBAR</t>
        </is>
      </c>
    </row>
    <row r="1254">
      <c r="A1254" s="5" t="inlineStr">
        <is>
          <t>CCAJ-SC39/30/2023</t>
        </is>
      </c>
      <c r="B1254" s="6" t="n">
        <v>44944.87395208333</v>
      </c>
      <c r="C1254" s="5" t="inlineStr">
        <is>
          <t>1386 EINAR CHOQUETIJLLA - COBRADOR</t>
        </is>
      </c>
      <c r="D1254" s="7" t="n">
        <v>315180</v>
      </c>
      <c r="E1254" s="5" t="inlineStr">
        <is>
          <t>BANCO DE CREDITO-7015054675359</t>
        </is>
      </c>
      <c r="H1254" s="9" t="n">
        <v>1504.6</v>
      </c>
      <c r="I1254" s="5" t="inlineStr">
        <is>
          <t>DEPÓSITO BANCARIO</t>
        </is>
      </c>
      <c r="J1254" s="8" t="inlineStr">
        <is>
          <t>1972 FLAVIA GALEAN MALLON</t>
        </is>
      </c>
    </row>
    <row r="1255">
      <c r="A1255" s="5" t="inlineStr">
        <is>
          <t>CCAJ-SC39/30/2023</t>
        </is>
      </c>
      <c r="B1255" s="6" t="n">
        <v>44944.87395208333</v>
      </c>
      <c r="C1255" s="5" t="inlineStr">
        <is>
          <t>1386 EINAR CHOQUETIJLLA - COBRADOR</t>
        </is>
      </c>
      <c r="D1255" s="15" t="n">
        <v>45143487431</v>
      </c>
      <c r="E1255" s="5" t="inlineStr">
        <is>
          <t>BANCO INDUSTRIAL-100070049</t>
        </is>
      </c>
      <c r="H1255" s="9" t="n">
        <v>206.59</v>
      </c>
      <c r="I1255" s="5" t="inlineStr">
        <is>
          <t>DEPÓSITO BANCARIO</t>
        </is>
      </c>
      <c r="J1255" s="5" t="inlineStr">
        <is>
          <t>1271 SANDRA SALAZAR ESCOBAR</t>
        </is>
      </c>
    </row>
    <row r="1256">
      <c r="A1256" s="5" t="inlineStr">
        <is>
          <t>CCAJ-SC39/30/2023</t>
        </is>
      </c>
      <c r="B1256" s="6" t="n">
        <v>44944.87395208333</v>
      </c>
      <c r="C1256" s="5" t="inlineStr">
        <is>
          <t>1386 EINAR CHOQUETIJLLA - COBRADOR</t>
        </is>
      </c>
      <c r="D1256" s="15" t="n">
        <v>45133120882</v>
      </c>
      <c r="E1256" s="5" t="inlineStr">
        <is>
          <t>BANCO INDUSTRIAL-100070049</t>
        </is>
      </c>
      <c r="H1256" s="9" t="n">
        <v>604.76</v>
      </c>
      <c r="I1256" s="5" t="inlineStr">
        <is>
          <t>DEPÓSITO BANCARIO</t>
        </is>
      </c>
      <c r="J1256" s="5" t="inlineStr">
        <is>
          <t>1271 SANDRA SALAZAR ESCOBAR</t>
        </is>
      </c>
    </row>
    <row r="1257">
      <c r="A1257" s="5" t="inlineStr">
        <is>
          <t>CCAJ-SC39/30/2023</t>
        </is>
      </c>
      <c r="B1257" s="6" t="n">
        <v>44944.87395208333</v>
      </c>
      <c r="C1257" s="5" t="inlineStr">
        <is>
          <t>1386 EINAR CHOQUETIJLLA - COBRADOR</t>
        </is>
      </c>
      <c r="D1257" s="15" t="n">
        <v>45113269517</v>
      </c>
      <c r="E1257" s="5" t="inlineStr">
        <is>
          <t>BANCO INDUSTRIAL-100070049</t>
        </is>
      </c>
      <c r="H1257" s="9" t="n">
        <v>248</v>
      </c>
      <c r="I1257" s="5" t="inlineStr">
        <is>
          <t>DEPÓSITO BANCARIO</t>
        </is>
      </c>
      <c r="J1257" s="5" t="inlineStr">
        <is>
          <t>1271 SANDRA SALAZAR ESCOBAR</t>
        </is>
      </c>
    </row>
    <row r="1258">
      <c r="A1258" s="5" t="inlineStr">
        <is>
          <t>CCAJ-SC39/30/2023</t>
        </is>
      </c>
      <c r="B1258" s="6" t="n">
        <v>44944.87395208333</v>
      </c>
      <c r="C1258" s="5" t="inlineStr">
        <is>
          <t>1386 EINAR CHOQUETIJLLA - COBRADOR</t>
        </is>
      </c>
      <c r="D1258" s="15" t="n">
        <v>45113269540</v>
      </c>
      <c r="E1258" s="5" t="inlineStr">
        <is>
          <t>BANCO INDUSTRIAL-100070049</t>
        </is>
      </c>
      <c r="H1258" s="9" t="n">
        <v>196.98</v>
      </c>
      <c r="I1258" s="5" t="inlineStr">
        <is>
          <t>DEPÓSITO BANCARIO</t>
        </is>
      </c>
      <c r="J1258" s="5" t="inlineStr">
        <is>
          <t>1271 SANDRA SALAZAR ESCOBAR</t>
        </is>
      </c>
    </row>
    <row r="1259">
      <c r="A1259" s="5" t="inlineStr">
        <is>
          <t>CCAJ-SC39/30/2023</t>
        </is>
      </c>
      <c r="B1259" s="6" t="n">
        <v>44944.87395208333</v>
      </c>
      <c r="C1259" s="5" t="inlineStr">
        <is>
          <t>1386 EINAR CHOQUETIJLLA - COBRADOR</t>
        </is>
      </c>
      <c r="D1259" s="7" t="n">
        <v>170530</v>
      </c>
      <c r="E1259" s="5" t="inlineStr">
        <is>
          <t>MERCANTIL SANTA CRUZ-4010678183</t>
        </is>
      </c>
      <c r="H1259" s="9" t="n">
        <v>99782.5</v>
      </c>
      <c r="I1259" s="5" t="inlineStr">
        <is>
          <t>DEPÓSITO BANCARIO</t>
        </is>
      </c>
      <c r="J1259" s="5" t="inlineStr">
        <is>
          <t>4863 MOISES MENACHO MONTAÑO</t>
        </is>
      </c>
    </row>
    <row r="1260">
      <c r="A1260" s="5" t="inlineStr">
        <is>
          <t>CCAJ-SC39/30/2023</t>
        </is>
      </c>
      <c r="B1260" s="6" t="n">
        <v>44944.87395208333</v>
      </c>
      <c r="C1260" s="5" t="inlineStr">
        <is>
          <t>1386 EINAR CHOQUETIJLLA - COBRADOR</t>
        </is>
      </c>
      <c r="D1260" s="7" t="n">
        <v>170511</v>
      </c>
      <c r="E1260" s="5" t="inlineStr">
        <is>
          <t>MERCANTIL SANTA CRUZ-4010640108</t>
        </is>
      </c>
      <c r="H1260" s="9" t="n">
        <v>2088</v>
      </c>
      <c r="I1260" s="5" t="inlineStr">
        <is>
          <t>DEPÓSITO BANCARIO</t>
        </is>
      </c>
      <c r="J1260" s="5" t="inlineStr">
        <is>
          <t>4863 MOISES MENACHO MONTAÑO</t>
        </is>
      </c>
    </row>
    <row r="1261">
      <c r="A1261" s="5" t="inlineStr">
        <is>
          <t>CCAJ-SC39/30/2023</t>
        </is>
      </c>
      <c r="B1261" s="6" t="n">
        <v>44944.87395208333</v>
      </c>
      <c r="C1261" s="5" t="inlineStr">
        <is>
          <t>1386 EINAR CHOQUETIJLLA - COBRADOR</t>
        </is>
      </c>
      <c r="D1261" s="15" t="n">
        <v>297501005780008</v>
      </c>
      <c r="E1261" s="5" t="inlineStr">
        <is>
          <t>PAGO EXPRESS M/N-101020101</t>
        </is>
      </c>
      <c r="H1261" s="9" t="n">
        <v>20000</v>
      </c>
      <c r="I1261" s="5" t="inlineStr">
        <is>
          <t>DEPÓSITO BANCARIO</t>
        </is>
      </c>
      <c r="J1261" s="5" t="inlineStr">
        <is>
          <t>3046 CLAUDIA ELEN CASTRO DELGADILLO</t>
        </is>
      </c>
    </row>
    <row r="1262">
      <c r="A1262" s="5" t="inlineStr">
        <is>
          <t>CCAJ-SC39/30/2023</t>
        </is>
      </c>
      <c r="B1262" s="6" t="n">
        <v>44944.87395208333</v>
      </c>
      <c r="C1262" s="5" t="inlineStr">
        <is>
          <t>1386 EINAR CHOQUETIJLLA - COBRADOR</t>
        </is>
      </c>
      <c r="D1262" s="7" t="n">
        <v>412287</v>
      </c>
      <c r="E1262" s="5" t="inlineStr">
        <is>
          <t>BANCO INDUSTRIAL-100070049</t>
        </is>
      </c>
      <c r="H1262" s="9" t="n">
        <v>102685.6</v>
      </c>
      <c r="I1262" s="5" t="inlineStr">
        <is>
          <t>DEPÓSITO BANCARIO</t>
        </is>
      </c>
      <c r="J1262" s="5" t="inlineStr">
        <is>
          <t>3046 CLAUDIA ELEN CASTRO DELGADILLO</t>
        </is>
      </c>
    </row>
    <row r="1263">
      <c r="A1263" s="5" t="inlineStr">
        <is>
          <t>CCAJ-SC39/30/2023</t>
        </is>
      </c>
      <c r="B1263" s="6" t="n">
        <v>44944.87395208333</v>
      </c>
      <c r="C1263" s="5" t="inlineStr">
        <is>
          <t>1386 EINAR CHOQUETIJLLA - COBRADOR</t>
        </is>
      </c>
      <c r="D1263" s="7" t="n">
        <v>417010</v>
      </c>
      <c r="E1263" s="8" t="inlineStr">
        <is>
          <t>BISA-100072017</t>
        </is>
      </c>
      <c r="H1263" s="9" t="n">
        <v>43633.9104</v>
      </c>
      <c r="I1263" s="5" t="inlineStr">
        <is>
          <t>DEPÓSITO BANCARIO</t>
        </is>
      </c>
      <c r="J1263" s="5" t="inlineStr">
        <is>
          <t>3046 CLAUDIA ELEN CASTRO DELGADILLO</t>
        </is>
      </c>
    </row>
    <row r="1264">
      <c r="A1264" s="5" t="inlineStr">
        <is>
          <t>CCAJ-SC39/30/2023</t>
        </is>
      </c>
      <c r="B1264" s="6" t="n">
        <v>44944.87395208333</v>
      </c>
      <c r="C1264" s="5" t="inlineStr">
        <is>
          <t>1386 EINAR CHOQUETIJLLA - COBRADOR</t>
        </is>
      </c>
      <c r="D1264" s="15" t="n">
        <v>295401006780017</v>
      </c>
      <c r="E1264" s="5" t="inlineStr">
        <is>
          <t>PAGO EXPRESS M/N-101020101</t>
        </is>
      </c>
      <c r="H1264" s="9" t="n">
        <v>108571.75</v>
      </c>
      <c r="I1264" s="5" t="inlineStr">
        <is>
          <t>DEPÓSITO BANCARIO</t>
        </is>
      </c>
      <c r="J1264" s="8" t="inlineStr">
        <is>
          <t>1972 FLAVIA GALEAN MALLON</t>
        </is>
      </c>
    </row>
    <row r="1265">
      <c r="A1265" s="5" t="inlineStr">
        <is>
          <t>CCAJ-SC39/30/2023</t>
        </is>
      </c>
      <c r="B1265" s="6" t="n">
        <v>44944.87395208333</v>
      </c>
      <c r="C1265" s="5" t="inlineStr">
        <is>
          <t>1386 EINAR CHOQUETIJLLA - COBRADOR</t>
        </is>
      </c>
      <c r="D1265" s="7" t="n"/>
      <c r="E1265" s="8" t="n"/>
      <c r="F1265" s="9" t="n">
        <v>25444.7</v>
      </c>
      <c r="I1265" s="10" t="inlineStr">
        <is>
          <t>EFECTIVO</t>
        </is>
      </c>
      <c r="J1265" s="8" t="inlineStr">
        <is>
          <t>2551 EDMUNDO CAYANI M.</t>
        </is>
      </c>
    </row>
    <row r="1266">
      <c r="A1266" s="5" t="inlineStr">
        <is>
          <t>CCAJ-SC39/30/2023</t>
        </is>
      </c>
      <c r="B1266" s="6" t="n">
        <v>44944.87395208333</v>
      </c>
      <c r="C1266" s="5" t="inlineStr">
        <is>
          <t>1386 EINAR CHOQUETIJLLA - COBRADOR</t>
        </is>
      </c>
      <c r="D1266" s="7" t="n"/>
      <c r="E1266" s="8" t="n"/>
      <c r="F1266" s="9" t="n">
        <v>24487.6</v>
      </c>
      <c r="I1266" s="10" t="inlineStr">
        <is>
          <t>EFECTIVO</t>
        </is>
      </c>
      <c r="J1266" s="5" t="inlineStr">
        <is>
          <t>2552 ALVARO JAVIER LOAYZA CACERES</t>
        </is>
      </c>
    </row>
    <row r="1267">
      <c r="A1267" s="5" t="inlineStr">
        <is>
          <t>CCAJ-SC39/30/2023</t>
        </is>
      </c>
      <c r="B1267" s="6" t="n">
        <v>44944.87395208333</v>
      </c>
      <c r="C1267" s="5" t="inlineStr">
        <is>
          <t>1386 EINAR CHOQUETIJLLA - COBRADOR</t>
        </is>
      </c>
      <c r="D1267" s="7" t="n"/>
      <c r="E1267" s="8" t="n"/>
      <c r="F1267" s="9" t="n">
        <v>7244.2</v>
      </c>
      <c r="I1267" s="10" t="inlineStr">
        <is>
          <t>EFECTIVO</t>
        </is>
      </c>
      <c r="J1267" s="5" t="inlineStr">
        <is>
          <t>2917 MILAN HUANCOLLO JUCUMARI</t>
        </is>
      </c>
    </row>
    <row r="1268">
      <c r="A1268" s="5" t="inlineStr">
        <is>
          <t>CCAJ-SC39/30/2023</t>
        </is>
      </c>
      <c r="B1268" s="6" t="n">
        <v>44944.87395208333</v>
      </c>
      <c r="C1268" s="5" t="inlineStr">
        <is>
          <t>1386 EINAR CHOQUETIJLLA - COBRADOR</t>
        </is>
      </c>
      <c r="D1268" s="7" t="n"/>
      <c r="E1268" s="8" t="n"/>
      <c r="F1268" s="9" t="n">
        <v>13298.1</v>
      </c>
      <c r="I1268" s="10" t="inlineStr">
        <is>
          <t>EFECTIVO</t>
        </is>
      </c>
      <c r="J1268" s="8" t="inlineStr">
        <is>
          <t>2932 EUGENIO LOPEZ CESPEDES</t>
        </is>
      </c>
    </row>
    <row r="1269">
      <c r="A1269" s="5" t="inlineStr">
        <is>
          <t>CCAJ-SC39/30/2023</t>
        </is>
      </c>
      <c r="B1269" s="6" t="n">
        <v>44944.87395208333</v>
      </c>
      <c r="C1269" s="5" t="inlineStr">
        <is>
          <t>1386 EINAR CHOQUETIJLLA - COBRADOR</t>
        </is>
      </c>
      <c r="D1269" s="7" t="n"/>
      <c r="E1269" s="8" t="n"/>
      <c r="F1269" s="9" t="n">
        <v>6739.3</v>
      </c>
      <c r="I1269" s="10" t="inlineStr">
        <is>
          <t>EFECTIVO</t>
        </is>
      </c>
      <c r="J1269" s="5" t="inlineStr">
        <is>
          <t>2994 CRISTIAN DEIBY PARDO VILLEGAS</t>
        </is>
      </c>
    </row>
    <row r="1270">
      <c r="A1270" s="5" t="inlineStr">
        <is>
          <t>CCAJ-SC39/30/2023</t>
        </is>
      </c>
      <c r="B1270" s="6" t="n">
        <v>44944.87395208333</v>
      </c>
      <c r="C1270" s="5" t="inlineStr">
        <is>
          <t>1386 EINAR CHOQUETIJLLA - COBRADOR</t>
        </is>
      </c>
      <c r="D1270" s="7" t="n"/>
      <c r="E1270" s="8" t="n"/>
      <c r="F1270" s="9" t="n">
        <v>84028.39999999999</v>
      </c>
      <c r="I1270" s="10" t="inlineStr">
        <is>
          <t>EFECTIVO</t>
        </is>
      </c>
      <c r="J1270" s="5" t="inlineStr">
        <is>
          <t>4307 PEDRO GALARZA TERCEROS</t>
        </is>
      </c>
    </row>
    <row r="1271">
      <c r="A1271" s="5" t="inlineStr">
        <is>
          <t>CCAJ-SC39/30/2023</t>
        </is>
      </c>
      <c r="B1271" s="6" t="n">
        <v>44944.87395208333</v>
      </c>
      <c r="C1271" s="5" t="inlineStr">
        <is>
          <t>1386 EINAR CHOQUETIJLLA - COBRADOR</t>
        </is>
      </c>
      <c r="D1271" s="7" t="n"/>
      <c r="E1271" s="8" t="n"/>
      <c r="F1271" s="9" t="n">
        <v>13182.5</v>
      </c>
      <c r="I1271" s="10" t="inlineStr">
        <is>
          <t>EFECTIVO</t>
        </is>
      </c>
      <c r="J1271" s="8" t="inlineStr">
        <is>
          <t>4309 RODRIGO RAMOS - T03</t>
        </is>
      </c>
    </row>
    <row r="1272">
      <c r="A1272" s="5" t="inlineStr">
        <is>
          <t>CCAJ-SC39/30/2023</t>
        </is>
      </c>
      <c r="B1272" s="6" t="n">
        <v>44944.87395208333</v>
      </c>
      <c r="C1272" s="5" t="inlineStr">
        <is>
          <t>1386 EINAR CHOQUETIJLLA - COBRADOR</t>
        </is>
      </c>
      <c r="D1272" s="7" t="n"/>
      <c r="E1272" s="8" t="n"/>
      <c r="F1272" s="9" t="n">
        <v>7314.5</v>
      </c>
      <c r="I1272" s="10" t="inlineStr">
        <is>
          <t>EFECTIVO</t>
        </is>
      </c>
      <c r="J1272" s="8" t="inlineStr">
        <is>
          <t>4309 RODRIGO RAMOS - T05</t>
        </is>
      </c>
    </row>
    <row r="1273">
      <c r="A1273" s="5" t="inlineStr">
        <is>
          <t>CCAJ-SC39/30/2023</t>
        </is>
      </c>
      <c r="B1273" s="6" t="n">
        <v>44944.87395208333</v>
      </c>
      <c r="C1273" s="5" t="inlineStr">
        <is>
          <t>1386 EINAR CHOQUETIJLLA - COBRADOR</t>
        </is>
      </c>
      <c r="D1273" s="7" t="n"/>
      <c r="E1273" s="8" t="n"/>
      <c r="F1273" s="9" t="n">
        <v>19901.3</v>
      </c>
      <c r="I1273" s="10" t="inlineStr">
        <is>
          <t>EFECTIVO</t>
        </is>
      </c>
      <c r="J1273" s="8" t="inlineStr">
        <is>
          <t>4309 RODRIGO RAMOS - T06</t>
        </is>
      </c>
    </row>
    <row r="1274">
      <c r="A1274" s="5" t="inlineStr">
        <is>
          <t>CCAJ-SC39/30/2023</t>
        </is>
      </c>
      <c r="B1274" s="6" t="n">
        <v>44944.87395208333</v>
      </c>
      <c r="C1274" s="5" t="inlineStr">
        <is>
          <t>1386 EINAR CHOQUETIJLLA - COBRADOR</t>
        </is>
      </c>
      <c r="D1274" s="7" t="n"/>
      <c r="E1274" s="8" t="n"/>
      <c r="F1274" s="9" t="n">
        <v>14250.6</v>
      </c>
      <c r="I1274" s="10" t="inlineStr">
        <is>
          <t>EFECTIVO</t>
        </is>
      </c>
      <c r="J1274" s="8" t="inlineStr">
        <is>
          <t>4309 RODRIGO RAMOS - T07</t>
        </is>
      </c>
    </row>
    <row r="1275">
      <c r="A1275" s="5" t="inlineStr">
        <is>
          <t>CCAJ-SC39/30/2023</t>
        </is>
      </c>
      <c r="B1275" s="6" t="n">
        <v>44944.87395208333</v>
      </c>
      <c r="C1275" s="5" t="inlineStr">
        <is>
          <t>1386 EINAR CHOQUETIJLLA - COBRADOR</t>
        </is>
      </c>
      <c r="D1275" s="7" t="n"/>
      <c r="E1275" s="8" t="n"/>
      <c r="F1275" s="9" t="n">
        <v>7812.4</v>
      </c>
      <c r="I1275" s="10" t="inlineStr">
        <is>
          <t>EFECTIVO</t>
        </is>
      </c>
      <c r="J1275" s="8" t="inlineStr">
        <is>
          <t>4309 RODRIGO RAMOS - T10</t>
        </is>
      </c>
    </row>
    <row r="1276">
      <c r="A1276" s="5" t="inlineStr">
        <is>
          <t>CCAJ-SC39/30/2023</t>
        </is>
      </c>
      <c r="B1276" s="6" t="n">
        <v>44944.87395208333</v>
      </c>
      <c r="C1276" s="5" t="inlineStr">
        <is>
          <t>1386 EINAR CHOQUETIJLLA - COBRADOR</t>
        </is>
      </c>
      <c r="D1276" s="7" t="n"/>
      <c r="E1276" s="8" t="n"/>
      <c r="F1276" s="9" t="n">
        <v>7002.1</v>
      </c>
      <c r="I1276" s="10" t="inlineStr">
        <is>
          <t>EFECTIVO</t>
        </is>
      </c>
      <c r="J1276" s="8" t="inlineStr">
        <is>
          <t>4309 RODRIGO RAMOS - T14</t>
        </is>
      </c>
    </row>
    <row r="1277">
      <c r="A1277" s="5" t="inlineStr">
        <is>
          <t>CCAJ-SC39/30/2023</t>
        </is>
      </c>
      <c r="B1277" s="6" t="n">
        <v>44944.87395208333</v>
      </c>
      <c r="C1277" s="5" t="inlineStr">
        <is>
          <t>1386 EINAR CHOQUETIJLLA - COBRADOR</t>
        </is>
      </c>
      <c r="D1277" s="7" t="n"/>
      <c r="E1277" s="8" t="n"/>
      <c r="F1277" s="9" t="n">
        <v>7931.8</v>
      </c>
      <c r="I1277" s="10" t="inlineStr">
        <is>
          <t>EFECTIVO</t>
        </is>
      </c>
      <c r="J1277" s="8" t="inlineStr">
        <is>
          <t>4309 RODRIGO RAMOS - T15</t>
        </is>
      </c>
    </row>
    <row r="1278">
      <c r="A1278" s="5" t="inlineStr">
        <is>
          <t>CCAJ-SC39/30/2023</t>
        </is>
      </c>
      <c r="B1278" s="6" t="n">
        <v>44944.87395208333</v>
      </c>
      <c r="C1278" s="5" t="inlineStr">
        <is>
          <t>1386 EINAR CHOQUETIJLLA - COBRADOR</t>
        </is>
      </c>
      <c r="D1278" s="7" t="n"/>
      <c r="E1278" s="8" t="n"/>
      <c r="F1278" s="9" t="n">
        <v>6065.3</v>
      </c>
      <c r="I1278" s="10" t="inlineStr">
        <is>
          <t>EFECTIVO</t>
        </is>
      </c>
      <c r="J1278" s="8" t="inlineStr">
        <is>
          <t>4309 RODRIGO RAMOS - T16</t>
        </is>
      </c>
    </row>
    <row r="1279">
      <c r="A1279" s="5" t="inlineStr">
        <is>
          <t>CCAJ-SC39/30/2023</t>
        </is>
      </c>
      <c r="B1279" s="6" t="n">
        <v>44944.87395208333</v>
      </c>
      <c r="C1279" s="5" t="inlineStr">
        <is>
          <t>1386 EINAR CHOQUETIJLLA - COBRADOR</t>
        </is>
      </c>
      <c r="D1279" s="7" t="n"/>
      <c r="E1279" s="8" t="n"/>
      <c r="F1279" s="9" t="n">
        <v>5315.5</v>
      </c>
      <c r="I1279" s="10" t="inlineStr">
        <is>
          <t>EFECTIVO</t>
        </is>
      </c>
      <c r="J1279" s="8" t="inlineStr">
        <is>
          <t>4309 RODRIGO RAMOS - T21</t>
        </is>
      </c>
    </row>
    <row r="1280">
      <c r="A1280" s="11" t="inlineStr">
        <is>
          <t>SAP</t>
        </is>
      </c>
      <c r="B1280" s="3" t="n"/>
      <c r="C1280" s="3" t="n"/>
      <c r="D1280" s="19">
        <f>253254.97+9396</f>
        <v/>
      </c>
      <c r="E1280" s="8" t="n"/>
      <c r="F1280" s="54">
        <f>SUM(F1201:G1279)</f>
        <v/>
      </c>
      <c r="I1280" s="10" t="n"/>
      <c r="J1280" s="5" t="n"/>
    </row>
    <row r="1281">
      <c r="A1281" s="13" t="inlineStr">
        <is>
          <t>FECHA</t>
        </is>
      </c>
      <c r="B1281" s="13" t="inlineStr">
        <is>
          <t>CIERRE DE CAJA</t>
        </is>
      </c>
      <c r="C1281" s="13" t="inlineStr">
        <is>
          <t>IMPORTE</t>
        </is>
      </c>
      <c r="D1281" s="7" t="n"/>
      <c r="E1281" s="8" t="n"/>
      <c r="F1281" s="9" t="n"/>
      <c r="I1281" s="10" t="n"/>
      <c r="J1281" s="5" t="n"/>
    </row>
    <row r="1282" ht="15.75" customHeight="1">
      <c r="D1282" s="14" t="n">
        <v>112624651</v>
      </c>
    </row>
    <row r="1283" ht="15.75" customHeight="1">
      <c r="D1283" s="14" t="n">
        <v>112624661</v>
      </c>
    </row>
    <row r="1285">
      <c r="A1285" s="1" t="inlineStr">
        <is>
          <t>Cierre Caja</t>
        </is>
      </c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3" t="inlineStr">
        <is>
          <t>Del 19/01/2022</t>
        </is>
      </c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98" t="inlineStr">
        <is>
          <t>Cierre Caja</t>
        </is>
      </c>
      <c r="B1287" s="98" t="inlineStr">
        <is>
          <t>Fecha</t>
        </is>
      </c>
      <c r="C1287" s="98" t="inlineStr">
        <is>
          <t>Cajero</t>
        </is>
      </c>
      <c r="D1287" s="98" t="inlineStr">
        <is>
          <t>Nro Voucher</t>
        </is>
      </c>
      <c r="E1287" s="98" t="inlineStr">
        <is>
          <t>Nro Cuenta</t>
        </is>
      </c>
      <c r="F1287" s="98" t="inlineStr">
        <is>
          <t>Tipo Ingreso</t>
        </is>
      </c>
      <c r="G1287" s="99" t="n"/>
      <c r="H1287" s="100" t="n"/>
      <c r="I1287" s="98" t="inlineStr">
        <is>
          <t>TIPO DE INGRESO</t>
        </is>
      </c>
      <c r="J1287" s="98" t="inlineStr">
        <is>
          <t>Cobrador</t>
        </is>
      </c>
    </row>
    <row r="1288">
      <c r="A1288" s="101" t="n"/>
      <c r="B1288" s="101" t="n"/>
      <c r="C1288" s="101" t="n"/>
      <c r="D1288" s="101" t="n"/>
      <c r="E1288" s="101" t="n"/>
      <c r="F1288" s="4" t="inlineStr">
        <is>
          <t>EFECTIVO</t>
        </is>
      </c>
      <c r="G1288" s="4" t="inlineStr">
        <is>
          <t>CHEQUE</t>
        </is>
      </c>
      <c r="H1288" s="4" t="inlineStr">
        <is>
          <t>TRANSFERENCIA</t>
        </is>
      </c>
      <c r="I1288" s="101" t="n"/>
      <c r="J1288" s="101" t="n"/>
    </row>
    <row r="1289">
      <c r="A1289" s="5" t="inlineStr">
        <is>
          <t>CCAJ-SC39/31/2023</t>
        </is>
      </c>
      <c r="B1289" s="6" t="n">
        <v>44945.40422640046</v>
      </c>
      <c r="C1289" s="5" t="inlineStr">
        <is>
          <t>1386 EINAR CHOQUETIJLLA - COBRADOR</t>
        </is>
      </c>
      <c r="D1289" s="10" t="n"/>
      <c r="E1289" s="8" t="n"/>
      <c r="F1289" s="9" t="n">
        <v>32926</v>
      </c>
      <c r="I1289" s="10" t="inlineStr">
        <is>
          <t>EFECTIVO</t>
        </is>
      </c>
      <c r="J1289" s="8" t="inlineStr">
        <is>
          <t>3211 PEDRO CAYALO COCA</t>
        </is>
      </c>
    </row>
    <row r="1290">
      <c r="A1290" s="5" t="inlineStr">
        <is>
          <t>CCAJ-SC39/31/2023</t>
        </is>
      </c>
      <c r="B1290" s="6" t="n">
        <v>44945.40422640046</v>
      </c>
      <c r="C1290" s="5" t="inlineStr">
        <is>
          <t>1386 EINAR CHOQUETIJLLA - COBRADOR</t>
        </is>
      </c>
      <c r="D1290" s="10" t="n"/>
      <c r="E1290" s="8" t="n"/>
      <c r="F1290" s="9" t="n">
        <v>4927.4</v>
      </c>
      <c r="I1290" s="10" t="inlineStr">
        <is>
          <t>EFECTIVO</t>
        </is>
      </c>
      <c r="J1290" s="8" t="inlineStr">
        <is>
          <t>4309 RODRIGO RAMOS - T11</t>
        </is>
      </c>
    </row>
    <row r="1291">
      <c r="A1291" s="5" t="inlineStr">
        <is>
          <t>CCAJ-SC39/31/2023</t>
        </is>
      </c>
      <c r="B1291" s="6" t="n">
        <v>44945.40422640046</v>
      </c>
      <c r="C1291" s="5" t="inlineStr">
        <is>
          <t>1386 EINAR CHOQUETIJLLA - COBRADOR</t>
        </is>
      </c>
      <c r="D1291" s="10" t="n"/>
      <c r="E1291" s="8" t="n"/>
      <c r="F1291" s="9" t="n">
        <v>35370.5</v>
      </c>
      <c r="I1291" s="10" t="inlineStr">
        <is>
          <t>EFECTIVO</t>
        </is>
      </c>
      <c r="J1291" s="8" t="inlineStr">
        <is>
          <t>4309 RODRIGO RAMOS - T19</t>
        </is>
      </c>
    </row>
    <row r="1292">
      <c r="A1292" s="11" t="inlineStr">
        <is>
          <t>SAP</t>
        </is>
      </c>
      <c r="B1292" s="3" t="n"/>
      <c r="C1292" s="3" t="n"/>
      <c r="D1292" s="7" t="n"/>
      <c r="E1292" s="8" t="n"/>
      <c r="F1292" s="20">
        <f>SUM(F1289:G1291)</f>
        <v/>
      </c>
      <c r="H1292" s="9" t="n"/>
      <c r="I1292" s="10" t="n"/>
      <c r="J1292" s="5" t="n"/>
    </row>
    <row r="1293" ht="15.75" customHeight="1">
      <c r="A1293" s="13" t="inlineStr">
        <is>
          <t>FECHA</t>
        </is>
      </c>
      <c r="B1293" s="13" t="inlineStr">
        <is>
          <t>CIERRE DE CAJA</t>
        </is>
      </c>
      <c r="C1293" s="13" t="inlineStr">
        <is>
          <t>IMPORTE</t>
        </is>
      </c>
      <c r="D1293" s="14" t="n">
        <v>112624652</v>
      </c>
      <c r="E1293" s="8" t="n"/>
      <c r="H1293" s="9" t="n"/>
      <c r="I1293" s="10" t="n"/>
      <c r="J1293" s="5" t="n"/>
    </row>
    <row r="1294">
      <c r="A1294" s="5" t="n"/>
      <c r="B1294" s="6" t="n"/>
      <c r="C1294" s="5" t="n"/>
      <c r="D1294" s="7" t="n"/>
      <c r="E1294" s="8" t="n"/>
      <c r="H1294" s="9" t="n"/>
      <c r="I1294" s="10" t="n"/>
      <c r="J1294" s="5" t="n"/>
    </row>
    <row r="1295">
      <c r="A1295" s="5" t="n"/>
      <c r="B1295" s="6" t="n"/>
      <c r="C1295" s="5" t="n"/>
      <c r="D1295" s="7" t="n"/>
      <c r="E1295" s="8" t="n"/>
      <c r="H1295" s="9" t="n"/>
      <c r="I1295" s="10" t="n"/>
      <c r="J1295" s="5" t="n"/>
    </row>
    <row r="1296">
      <c r="A1296" s="5" t="inlineStr">
        <is>
          <t>CCAJ-SC39/32/202</t>
        </is>
      </c>
      <c r="B1296" s="6" t="n">
        <v>44945.86307988426</v>
      </c>
      <c r="C1296" s="5" t="inlineStr">
        <is>
          <t xml:space="preserve">1386 EINAR CHOQUETIJLLA - </t>
        </is>
      </c>
      <c r="D1296" s="7" t="n">
        <v>395962</v>
      </c>
      <c r="E1296" s="5" t="inlineStr">
        <is>
          <t>BANCO DE CREDITO-7015054675359</t>
        </is>
      </c>
      <c r="H1296" s="9" t="n">
        <v>1384</v>
      </c>
      <c r="I1296" s="5" t="inlineStr">
        <is>
          <t>DEPÓSITO BANCARIO</t>
        </is>
      </c>
      <c r="J1296" s="5" t="inlineStr">
        <is>
          <t>1271 SANDRA SALAZAR ESCOBAR</t>
        </is>
      </c>
    </row>
    <row r="1297">
      <c r="A1297" s="5" t="inlineStr">
        <is>
          <t>CCAJ-SC39/32/2023</t>
        </is>
      </c>
      <c r="B1297" s="6" t="n">
        <v>44945.86307988426</v>
      </c>
      <c r="C1297" s="5" t="inlineStr">
        <is>
          <t>1386 EINAR CHOQUETIJLLA - COBRADOR</t>
        </is>
      </c>
      <c r="D1297" s="15" t="n">
        <v>45153114364</v>
      </c>
      <c r="E1297" s="5" t="inlineStr">
        <is>
          <t>BANCO INDUSTRIAL-100070049</t>
        </is>
      </c>
      <c r="H1297" s="9" t="n">
        <v>201.01</v>
      </c>
      <c r="I1297" s="5" t="inlineStr">
        <is>
          <t>DEPÓSITO BANCARIO</t>
        </is>
      </c>
      <c r="J1297" s="5" t="inlineStr">
        <is>
          <t>4307 PEDRO GALARZA TERCEROS</t>
        </is>
      </c>
    </row>
    <row r="1298">
      <c r="A1298" s="5" t="inlineStr">
        <is>
          <t>CCAJ-SC39/32/2023</t>
        </is>
      </c>
      <c r="B1298" s="6" t="n">
        <v>44945.86307988426</v>
      </c>
      <c r="C1298" s="5" t="inlineStr">
        <is>
          <t>1386 EINAR CHOQUETIJLLA - COBRADOR</t>
        </is>
      </c>
      <c r="D1298" s="15" t="n">
        <v>45123251169</v>
      </c>
      <c r="E1298" s="5" t="inlineStr">
        <is>
          <t>BANCO INDUSTRIAL-100070049</t>
        </is>
      </c>
      <c r="H1298" s="9" t="n">
        <v>48466</v>
      </c>
      <c r="I1298" s="5" t="inlineStr">
        <is>
          <t>DEPÓSITO BANCARIO</t>
        </is>
      </c>
      <c r="J1298" s="5" t="inlineStr">
        <is>
          <t>4307 PEDRO GALARZA TERCEROS</t>
        </is>
      </c>
    </row>
    <row r="1299">
      <c r="A1299" s="5" t="inlineStr">
        <is>
          <t>CCAJ-SC39/32/2023</t>
        </is>
      </c>
      <c r="B1299" s="6" t="n">
        <v>44945.86307988426</v>
      </c>
      <c r="C1299" s="5" t="inlineStr">
        <is>
          <t>1386 EINAR CHOQUETIJLLA - COBRADOR</t>
        </is>
      </c>
      <c r="D1299" s="15" t="n">
        <v>45173181072</v>
      </c>
      <c r="E1299" s="5" t="inlineStr">
        <is>
          <t>BANCO INDUSTRIAL-100070049</t>
        </is>
      </c>
      <c r="H1299" s="9" t="n">
        <v>5490.6</v>
      </c>
      <c r="I1299" s="5" t="inlineStr">
        <is>
          <t>DEPÓSITO BANCARIO</t>
        </is>
      </c>
      <c r="J1299" s="5" t="inlineStr">
        <is>
          <t>4307 PEDRO GALARZA TERCEROS</t>
        </is>
      </c>
    </row>
    <row r="1300">
      <c r="A1300" s="5" t="inlineStr">
        <is>
          <t>CCAJ-SC39/32/2023</t>
        </is>
      </c>
      <c r="B1300" s="6" t="n">
        <v>44945.86307988426</v>
      </c>
      <c r="C1300" s="5" t="inlineStr">
        <is>
          <t>1386 EINAR CHOQUETIJLLA - COBRADOR</t>
        </is>
      </c>
      <c r="D1300" s="15" t="n">
        <v>52716667016</v>
      </c>
      <c r="E1300" s="5" t="inlineStr">
        <is>
          <t>BANCO INDUSTRIAL-100070049</t>
        </is>
      </c>
      <c r="H1300" s="9" t="n">
        <v>1399.13</v>
      </c>
      <c r="I1300" s="5" t="inlineStr">
        <is>
          <t>DEPÓSITO BANCARIO</t>
        </is>
      </c>
      <c r="J1300" s="5" t="inlineStr">
        <is>
          <t>4307 PEDRO GALARZA TERCEROS</t>
        </is>
      </c>
    </row>
    <row r="1301">
      <c r="A1301" s="5" t="inlineStr">
        <is>
          <t>CCAJ-SC39/32/2023</t>
        </is>
      </c>
      <c r="B1301" s="6" t="n">
        <v>44945.86307988426</v>
      </c>
      <c r="C1301" s="5" t="inlineStr">
        <is>
          <t>1386 EINAR CHOQUETIJLLA - COBRADOR</t>
        </is>
      </c>
      <c r="D1301" s="15" t="n">
        <v>52216830124</v>
      </c>
      <c r="E1301" s="5" t="inlineStr">
        <is>
          <t>BANCO INDUSTRIAL-100070049</t>
        </is>
      </c>
      <c r="H1301" s="9" t="n">
        <v>372.79</v>
      </c>
      <c r="I1301" s="5" t="inlineStr">
        <is>
          <t>DEPÓSITO BANCARIO</t>
        </is>
      </c>
      <c r="J1301" s="5" t="inlineStr">
        <is>
          <t>4307 PEDRO GALARZA TERCEROS</t>
        </is>
      </c>
    </row>
    <row r="1302">
      <c r="A1302" s="5" t="inlineStr">
        <is>
          <t>CCAJ-SC39/32/2023</t>
        </is>
      </c>
      <c r="B1302" s="6" t="n">
        <v>44945.86307988426</v>
      </c>
      <c r="C1302" s="5" t="inlineStr">
        <is>
          <t>1386 EINAR CHOQUETIJLLA - COBRADOR</t>
        </is>
      </c>
      <c r="D1302" s="15" t="n">
        <v>52216830122</v>
      </c>
      <c r="E1302" s="5" t="inlineStr">
        <is>
          <t>BANCO INDUSTRIAL-100070049</t>
        </is>
      </c>
      <c r="H1302" s="9" t="n">
        <v>637.12</v>
      </c>
      <c r="I1302" s="5" t="inlineStr">
        <is>
          <t>DEPÓSITO BANCARIO</t>
        </is>
      </c>
      <c r="J1302" s="5" t="inlineStr">
        <is>
          <t>4307 PEDRO GALARZA TERCEROS</t>
        </is>
      </c>
    </row>
    <row r="1303">
      <c r="A1303" s="5" t="inlineStr">
        <is>
          <t>CCAJ-SC39/32/2023</t>
        </is>
      </c>
      <c r="B1303" s="6" t="n">
        <v>44945.86307988426</v>
      </c>
      <c r="C1303" s="5" t="inlineStr">
        <is>
          <t>1386 EINAR CHOQUETIJLLA - COBRADOR</t>
        </is>
      </c>
      <c r="D1303" s="15" t="n">
        <v>52216830128</v>
      </c>
      <c r="E1303" s="5" t="inlineStr">
        <is>
          <t>BANCO INDUSTRIAL-100070049</t>
        </is>
      </c>
      <c r="H1303" s="9" t="n">
        <v>696.6</v>
      </c>
      <c r="I1303" s="5" t="inlineStr">
        <is>
          <t>DEPÓSITO BANCARIO</t>
        </is>
      </c>
      <c r="J1303" s="5" t="inlineStr">
        <is>
          <t>4307 PEDRO GALARZA TERCEROS</t>
        </is>
      </c>
    </row>
    <row r="1304">
      <c r="A1304" s="5" t="inlineStr">
        <is>
          <t>CCAJ-SC39/32/2023</t>
        </is>
      </c>
      <c r="B1304" s="6" t="n">
        <v>44945.86307988426</v>
      </c>
      <c r="C1304" s="5" t="inlineStr">
        <is>
          <t>1386 EINAR CHOQUETIJLLA - COBRADOR</t>
        </is>
      </c>
      <c r="D1304" s="15" t="n">
        <v>52216830126</v>
      </c>
      <c r="E1304" s="5" t="inlineStr">
        <is>
          <t>BANCO INDUSTRIAL-100070049</t>
        </is>
      </c>
      <c r="H1304" s="9" t="n">
        <v>610.02</v>
      </c>
      <c r="I1304" s="5" t="inlineStr">
        <is>
          <t>DEPÓSITO BANCARIO</t>
        </is>
      </c>
      <c r="J1304" s="5" t="inlineStr">
        <is>
          <t>4307 PEDRO GALARZA TERCEROS</t>
        </is>
      </c>
    </row>
    <row r="1305">
      <c r="A1305" s="5" t="inlineStr">
        <is>
          <t>CCAJ-SC39/32/2023</t>
        </is>
      </c>
      <c r="B1305" s="6" t="n">
        <v>44945.86307988426</v>
      </c>
      <c r="C1305" s="5" t="inlineStr">
        <is>
          <t>1386 EINAR CHOQUETIJLLA - COBRADOR</t>
        </is>
      </c>
      <c r="D1305" s="7" t="n">
        <v>256575</v>
      </c>
      <c r="E1305" s="5" t="inlineStr">
        <is>
          <t>MERCANTIL SANTA CRUZ-4010678183</t>
        </is>
      </c>
      <c r="H1305" s="9" t="n">
        <v>43863.42</v>
      </c>
      <c r="I1305" s="5" t="inlineStr">
        <is>
          <t>DEPÓSITO BANCARIO</t>
        </is>
      </c>
      <c r="J1305" s="5" t="inlineStr">
        <is>
          <t>4307 PEDRO GALARZA TERCEROS</t>
        </is>
      </c>
    </row>
    <row r="1306">
      <c r="A1306" s="5" t="inlineStr">
        <is>
          <t>CCAJ-SC39/32/2023</t>
        </is>
      </c>
      <c r="B1306" s="6" t="n">
        <v>44945.86307988426</v>
      </c>
      <c r="C1306" s="5" t="inlineStr">
        <is>
          <t>1386 EINAR CHOQUETIJLLA - COBRADOR</t>
        </is>
      </c>
      <c r="D1306" s="15" t="n">
        <v>14550417089</v>
      </c>
      <c r="E1306" s="5" t="inlineStr">
        <is>
          <t>BANCO INDUSTRIAL-100070049</t>
        </is>
      </c>
      <c r="H1306" s="9" t="n">
        <v>67380.86</v>
      </c>
      <c r="I1306" s="5" t="inlineStr">
        <is>
          <t>DEPÓSITO BANCARIO</t>
        </is>
      </c>
      <c r="J1306" s="5" t="inlineStr">
        <is>
          <t>4307 PEDRO GALARZA TERCEROS</t>
        </is>
      </c>
    </row>
    <row r="1307">
      <c r="A1307" s="5" t="inlineStr">
        <is>
          <t>CCAJ-SC39/32/2023</t>
        </is>
      </c>
      <c r="B1307" s="6" t="n">
        <v>44945.86307988426</v>
      </c>
      <c r="C1307" s="5" t="inlineStr">
        <is>
          <t>1386 EINAR CHOQUETIJLLA - COBRADOR</t>
        </is>
      </c>
      <c r="D1307" s="15" t="n">
        <v>45143489745</v>
      </c>
      <c r="E1307" s="5" t="inlineStr">
        <is>
          <t>BANCO INDUSTRIAL-100070049</t>
        </is>
      </c>
      <c r="H1307" s="9" t="n">
        <v>1242.65</v>
      </c>
      <c r="I1307" s="5" t="inlineStr">
        <is>
          <t>DEPÓSITO BANCARIO</t>
        </is>
      </c>
      <c r="J1307" s="5" t="inlineStr">
        <is>
          <t>4307 PEDRO GALARZA TERCEROS</t>
        </is>
      </c>
    </row>
    <row r="1308">
      <c r="A1308" s="5" t="inlineStr">
        <is>
          <t>CCAJ-SC39/32/2023</t>
        </is>
      </c>
      <c r="B1308" s="6" t="n">
        <v>44945.86307988426</v>
      </c>
      <c r="C1308" s="5" t="inlineStr">
        <is>
          <t>1386 EINAR CHOQUETIJLLA - COBRADOR</t>
        </is>
      </c>
      <c r="D1308" s="15" t="n">
        <v>45123253255</v>
      </c>
      <c r="E1308" s="5" t="inlineStr">
        <is>
          <t>BANCO INDUSTRIAL-100070049</t>
        </is>
      </c>
      <c r="H1308" s="9" t="n">
        <v>365.36</v>
      </c>
      <c r="I1308" s="5" t="inlineStr">
        <is>
          <t>DEPÓSITO BANCARIO</t>
        </is>
      </c>
      <c r="J1308" s="5" t="inlineStr">
        <is>
          <t>4307 PEDRO GALARZA TERCEROS</t>
        </is>
      </c>
    </row>
    <row r="1309">
      <c r="A1309" s="5" t="inlineStr">
        <is>
          <t>CCAJ-SC39/32/2023</t>
        </is>
      </c>
      <c r="B1309" s="6" t="n">
        <v>44945.86307988426</v>
      </c>
      <c r="C1309" s="5" t="inlineStr">
        <is>
          <t>1386 EINAR CHOQUETIJLLA - COBRADOR</t>
        </is>
      </c>
      <c r="D1309" s="15" t="n">
        <v>45173182387</v>
      </c>
      <c r="E1309" s="5" t="inlineStr">
        <is>
          <t>BANCO INDUSTRIAL-100070049</t>
        </is>
      </c>
      <c r="H1309" s="9" t="n">
        <v>1484</v>
      </c>
      <c r="I1309" s="5" t="inlineStr">
        <is>
          <t>DEPÓSITO BANCARIO</t>
        </is>
      </c>
      <c r="J1309" s="5" t="inlineStr">
        <is>
          <t>4307 PEDRO GALARZA TERCEROS</t>
        </is>
      </c>
    </row>
    <row r="1310">
      <c r="A1310" s="5" t="inlineStr">
        <is>
          <t>CCAJ-SC39/32/2023</t>
        </is>
      </c>
      <c r="B1310" s="6" t="n">
        <v>44945.86307988426</v>
      </c>
      <c r="C1310" s="5" t="inlineStr">
        <is>
          <t>1386 EINAR CHOQUETIJLLA - COBRADOR</t>
        </is>
      </c>
      <c r="D1310" s="15" t="n">
        <v>45143489087</v>
      </c>
      <c r="E1310" s="5" t="inlineStr">
        <is>
          <t>BANCO INDUSTRIAL-100070049</t>
        </is>
      </c>
      <c r="H1310" s="9" t="n">
        <v>8300.700000000001</v>
      </c>
      <c r="I1310" s="5" t="inlineStr">
        <is>
          <t>DEPÓSITO BANCARIO</t>
        </is>
      </c>
      <c r="J1310" s="5" t="inlineStr">
        <is>
          <t>4307 PEDRO GALARZA TERCEROS</t>
        </is>
      </c>
    </row>
    <row r="1311">
      <c r="A1311" s="5" t="inlineStr">
        <is>
          <t>CCAJ-SC39/32/2023</t>
        </is>
      </c>
      <c r="B1311" s="6" t="n">
        <v>44945.86307988426</v>
      </c>
      <c r="C1311" s="5" t="inlineStr">
        <is>
          <t>1386 EINAR CHOQUETIJLLA - COBRADOR</t>
        </is>
      </c>
      <c r="D1311" s="15" t="n">
        <v>45133121893</v>
      </c>
      <c r="E1311" s="5" t="inlineStr">
        <is>
          <t>BANCO INDUSTRIAL-100070049</t>
        </is>
      </c>
      <c r="H1311" s="9" t="n">
        <v>742</v>
      </c>
      <c r="I1311" s="5" t="inlineStr">
        <is>
          <t>DEPÓSITO BANCARIO</t>
        </is>
      </c>
      <c r="J1311" s="5" t="inlineStr">
        <is>
          <t>4307 PEDRO GALARZA TERCEROS</t>
        </is>
      </c>
    </row>
    <row r="1312">
      <c r="A1312" s="5" t="inlineStr">
        <is>
          <t>CCAJ-SC39/32/2023</t>
        </is>
      </c>
      <c r="B1312" s="6" t="n">
        <v>44945.86307988426</v>
      </c>
      <c r="C1312" s="5" t="inlineStr">
        <is>
          <t>1386 EINAR CHOQUETIJLLA - COBRADOR</t>
        </is>
      </c>
      <c r="D1312" s="15" t="n">
        <v>52716667582</v>
      </c>
      <c r="E1312" s="5" t="inlineStr">
        <is>
          <t>BANCO INDUSTRIAL-100070049</t>
        </is>
      </c>
      <c r="H1312" s="9" t="n">
        <v>668.58</v>
      </c>
      <c r="I1312" s="5" t="inlineStr">
        <is>
          <t>DEPÓSITO BANCARIO</t>
        </is>
      </c>
      <c r="J1312" s="5" t="inlineStr">
        <is>
          <t>4307 PEDRO GALARZA TERCEROS</t>
        </is>
      </c>
    </row>
    <row r="1313">
      <c r="A1313" s="5" t="inlineStr">
        <is>
          <t>CCAJ-SC39/32/2023</t>
        </is>
      </c>
      <c r="B1313" s="6" t="n">
        <v>44945.86307988426</v>
      </c>
      <c r="C1313" s="5" t="inlineStr">
        <is>
          <t>1386 EINAR CHOQUETIJLLA - COBRADOR</t>
        </is>
      </c>
      <c r="D1313" s="15" t="n">
        <v>52416737169</v>
      </c>
      <c r="E1313" s="5" t="inlineStr">
        <is>
          <t>BANCO INDUSTRIAL-100070049</t>
        </is>
      </c>
      <c r="H1313" s="9" t="n">
        <v>50000</v>
      </c>
      <c r="I1313" s="5" t="inlineStr">
        <is>
          <t>DEPÓSITO BANCARIO</t>
        </is>
      </c>
      <c r="J1313" s="5" t="inlineStr">
        <is>
          <t>3046 CLAUDIA ELEN CASTRO DELGADILLO</t>
        </is>
      </c>
    </row>
    <row r="1314">
      <c r="A1314" s="5" t="inlineStr">
        <is>
          <t>CCAJ-SC39/32/2023</t>
        </is>
      </c>
      <c r="B1314" s="6" t="n">
        <v>44945.86307988426</v>
      </c>
      <c r="C1314" s="5" t="inlineStr">
        <is>
          <t>1386 EINAR CHOQUETIJLLA - COBRADOR</t>
        </is>
      </c>
      <c r="D1314" s="7" t="n">
        <v>3092912553</v>
      </c>
      <c r="E1314" s="8" t="inlineStr">
        <is>
          <t>BANCO UNION-120271437</t>
        </is>
      </c>
      <c r="H1314" s="9" t="n">
        <v>10283.83</v>
      </c>
      <c r="I1314" s="5" t="inlineStr">
        <is>
          <t>DEPÓSITO BANCARIO</t>
        </is>
      </c>
      <c r="J1314" s="5" t="inlineStr">
        <is>
          <t>4307 PEDRO GALARZA TERCEROS</t>
        </is>
      </c>
    </row>
    <row r="1315">
      <c r="A1315" s="5" t="inlineStr">
        <is>
          <t>CCAJ-SC39/32/2023</t>
        </is>
      </c>
      <c r="B1315" s="6" t="n">
        <v>44945.86307988426</v>
      </c>
      <c r="C1315" s="5" t="inlineStr">
        <is>
          <t>1386 EINAR CHOQUETIJLLA - COBRADOR</t>
        </is>
      </c>
      <c r="D1315" s="15" t="n">
        <v>45133122838</v>
      </c>
      <c r="E1315" s="5" t="inlineStr">
        <is>
          <t>BANCO INDUSTRIAL-100070049</t>
        </is>
      </c>
      <c r="H1315" s="9" t="n">
        <v>3259</v>
      </c>
      <c r="I1315" s="5" t="inlineStr">
        <is>
          <t>DEPÓSITO BANCARIO</t>
        </is>
      </c>
      <c r="J1315" s="5" t="inlineStr">
        <is>
          <t>4307 PEDRO GALARZA TERCEROS</t>
        </is>
      </c>
    </row>
    <row r="1316">
      <c r="A1316" s="5" t="inlineStr">
        <is>
          <t>CCAJ-SC39/32/2023</t>
        </is>
      </c>
      <c r="B1316" s="6" t="n">
        <v>44945.86307988426</v>
      </c>
      <c r="C1316" s="5" t="inlineStr">
        <is>
          <t>1386 EINAR CHOQUETIJLLA - COBRADOR</t>
        </is>
      </c>
      <c r="D1316" s="15" t="n">
        <v>45113271440</v>
      </c>
      <c r="E1316" s="5" t="inlineStr">
        <is>
          <t>BANCO INDUSTRIAL-100070049</t>
        </is>
      </c>
      <c r="H1316" s="9" t="n">
        <v>4451.1</v>
      </c>
      <c r="I1316" s="5" t="inlineStr">
        <is>
          <t>DEPÓSITO BANCARIO</t>
        </is>
      </c>
      <c r="J1316" s="5" t="inlineStr">
        <is>
          <t>4307 PEDRO GALARZA TERCEROS</t>
        </is>
      </c>
    </row>
    <row r="1317">
      <c r="A1317" s="5" t="inlineStr">
        <is>
          <t>CCAJ-SC39/32/2023</t>
        </is>
      </c>
      <c r="B1317" s="6" t="n">
        <v>44945.86307988426</v>
      </c>
      <c r="C1317" s="5" t="inlineStr">
        <is>
          <t>1386 EINAR CHOQUETIJLLA - COBRADOR</t>
        </is>
      </c>
      <c r="D1317" s="15" t="n">
        <v>45153116654</v>
      </c>
      <c r="E1317" s="5" t="inlineStr">
        <is>
          <t>BANCO INDUSTRIAL-100070049</t>
        </is>
      </c>
      <c r="H1317" s="9" t="n">
        <v>296.64</v>
      </c>
      <c r="I1317" s="5" t="inlineStr">
        <is>
          <t>DEPÓSITO BANCARIO</t>
        </is>
      </c>
      <c r="J1317" s="5" t="inlineStr">
        <is>
          <t>4307 PEDRO GALARZA TERCEROS</t>
        </is>
      </c>
    </row>
    <row r="1318">
      <c r="A1318" s="5" t="inlineStr">
        <is>
          <t>CCAJ-SC39/32/2023</t>
        </is>
      </c>
      <c r="B1318" s="6" t="n">
        <v>44945.86307988426</v>
      </c>
      <c r="C1318" s="5" t="inlineStr">
        <is>
          <t>1386 EINAR CHOQUETIJLLA - COBRADOR</t>
        </is>
      </c>
      <c r="D1318" s="15" t="n">
        <v>45143489909</v>
      </c>
      <c r="E1318" s="5" t="inlineStr">
        <is>
          <t>BANCO INDUSTRIAL-100070049</t>
        </is>
      </c>
      <c r="H1318" s="9" t="n">
        <v>18525</v>
      </c>
      <c r="I1318" s="5" t="inlineStr">
        <is>
          <t>DEPÓSITO BANCARIO</t>
        </is>
      </c>
      <c r="J1318" s="5" t="inlineStr">
        <is>
          <t>4307 PEDRO GALARZA TERCEROS</t>
        </is>
      </c>
    </row>
    <row r="1319">
      <c r="A1319" s="5" t="inlineStr">
        <is>
          <t>CCAJ-SC39/32/2023</t>
        </is>
      </c>
      <c r="B1319" s="6" t="n">
        <v>44945.86307988426</v>
      </c>
      <c r="C1319" s="5" t="inlineStr">
        <is>
          <t>1386 EINAR CHOQUETIJLLA - COBRADOR</t>
        </is>
      </c>
      <c r="D1319" s="15" t="n">
        <v>45143490002</v>
      </c>
      <c r="E1319" s="5" t="inlineStr">
        <is>
          <t>BANCO INDUSTRIAL-100070049</t>
        </is>
      </c>
      <c r="H1319" s="9" t="n">
        <v>6708.6</v>
      </c>
      <c r="I1319" s="5" t="inlineStr">
        <is>
          <t>DEPÓSITO BANCARIO</t>
        </is>
      </c>
      <c r="J1319" s="5" t="inlineStr">
        <is>
          <t>4307 PEDRO GALARZA TERCEROS</t>
        </is>
      </c>
    </row>
    <row r="1320">
      <c r="A1320" s="5" t="inlineStr">
        <is>
          <t>CCAJ-SC39/32/2023</t>
        </is>
      </c>
      <c r="B1320" s="6" t="n">
        <v>44945.86307988426</v>
      </c>
      <c r="C1320" s="5" t="inlineStr">
        <is>
          <t>1386 EINAR CHOQUETIJLLA - COBRADOR</t>
        </is>
      </c>
      <c r="D1320" s="15" t="n">
        <v>51167346949</v>
      </c>
      <c r="E1320" s="5" t="inlineStr">
        <is>
          <t>BANCO INDUSTRIAL-100070049</t>
        </is>
      </c>
      <c r="H1320" s="9" t="n">
        <v>7000</v>
      </c>
      <c r="I1320" s="5" t="inlineStr">
        <is>
          <t>DEPÓSITO BANCARIO</t>
        </is>
      </c>
      <c r="J1320" s="5" t="inlineStr">
        <is>
          <t>4307 PEDRO GALARZA TERCEROS</t>
        </is>
      </c>
    </row>
    <row r="1321">
      <c r="A1321" s="5" t="inlineStr">
        <is>
          <t>CCAJ-SC39/32/2023</t>
        </is>
      </c>
      <c r="B1321" s="6" t="n">
        <v>44945.86307988426</v>
      </c>
      <c r="C1321" s="5" t="inlineStr">
        <is>
          <t>1386 EINAR CHOQUETIJLLA - COBRADOR</t>
        </is>
      </c>
      <c r="D1321" s="15" t="n">
        <v>297501005790011</v>
      </c>
      <c r="E1321" s="5" t="inlineStr">
        <is>
          <t>PAGO EXPRESS M/N-101020101</t>
        </is>
      </c>
      <c r="H1321" s="9" t="n">
        <v>3146.2</v>
      </c>
      <c r="I1321" s="5" t="inlineStr">
        <is>
          <t>DEPÓSITO BANCARIO</t>
        </is>
      </c>
      <c r="J1321" s="5" t="inlineStr">
        <is>
          <t>4863 MOISES MENACHO MONTAÑO</t>
        </is>
      </c>
    </row>
    <row r="1322">
      <c r="A1322" s="5" t="inlineStr">
        <is>
          <t>CCAJ-SC39/32/2023</t>
        </is>
      </c>
      <c r="B1322" s="6" t="n">
        <v>44945.86307988426</v>
      </c>
      <c r="C1322" s="5" t="inlineStr">
        <is>
          <t>1386 EINAR CHOQUETIJLLA - COBRADOR</t>
        </is>
      </c>
      <c r="D1322" s="15" t="n">
        <v>295401006790015</v>
      </c>
      <c r="E1322" s="5" t="inlineStr">
        <is>
          <t>PAGO EXPRESS M/N-101020101</t>
        </is>
      </c>
      <c r="H1322" s="9" t="n">
        <v>62216.45</v>
      </c>
      <c r="I1322" s="5" t="inlineStr">
        <is>
          <t>DEPÓSITO BANCARIO</t>
        </is>
      </c>
      <c r="J1322" s="8" t="inlineStr">
        <is>
          <t>1972 FLAVIA GALEAN MALLON</t>
        </is>
      </c>
    </row>
    <row r="1323">
      <c r="A1323" s="5" t="inlineStr">
        <is>
          <t>CCAJ-SC39/32/2023</t>
        </is>
      </c>
      <c r="B1323" s="6" t="n">
        <v>44945.86307988426</v>
      </c>
      <c r="C1323" s="5" t="inlineStr">
        <is>
          <t>1386 EINAR CHOQUETIJLLA - COBRADOR</t>
        </is>
      </c>
      <c r="D1323" s="7" t="n">
        <v>35842422</v>
      </c>
      <c r="E1323" s="8" t="inlineStr">
        <is>
          <t>BANCO UNION-120271437</t>
        </is>
      </c>
      <c r="H1323" s="9" t="n">
        <v>7410.3</v>
      </c>
      <c r="I1323" s="5" t="inlineStr">
        <is>
          <t>DEPÓSITO BANCARIO</t>
        </is>
      </c>
      <c r="J1323" s="5" t="inlineStr">
        <is>
          <t>1271 SANDRA SALAZAR ESCOBAR</t>
        </is>
      </c>
    </row>
    <row r="1324">
      <c r="A1324" s="5" t="inlineStr">
        <is>
          <t>CCAJ-SC39/32/2023</t>
        </is>
      </c>
      <c r="B1324" s="6" t="n">
        <v>44945.86307988426</v>
      </c>
      <c r="C1324" s="5" t="inlineStr">
        <is>
          <t>1386 EINAR CHOQUETIJLLA - COBRADOR</t>
        </is>
      </c>
      <c r="D1324" s="7" t="n">
        <v>348205</v>
      </c>
      <c r="E1324" s="5" t="inlineStr">
        <is>
          <t>BANCO DE CREDITO-7015054675359</t>
        </is>
      </c>
      <c r="H1324" s="9" t="n">
        <v>808.48</v>
      </c>
      <c r="I1324" s="5" t="inlineStr">
        <is>
          <t>DEPÓSITO BANCARIO</t>
        </is>
      </c>
      <c r="J1324" s="5" t="inlineStr">
        <is>
          <t>1271 SANDRA SALAZAR ESCOBAR</t>
        </is>
      </c>
    </row>
    <row r="1325">
      <c r="A1325" s="5" t="inlineStr">
        <is>
          <t>CCAJ-SC39/32/2023</t>
        </is>
      </c>
      <c r="B1325" s="6" t="n">
        <v>44945.86307988426</v>
      </c>
      <c r="C1325" s="5" t="inlineStr">
        <is>
          <t>1386 EINAR CHOQUETIJLLA - COBRADOR</t>
        </is>
      </c>
      <c r="D1325" s="7" t="n">
        <v>168519</v>
      </c>
      <c r="E1325" s="5" t="inlineStr">
        <is>
          <t>BANCO DE CREDITO-7015054675359</t>
        </is>
      </c>
      <c r="H1325" s="9" t="n">
        <v>102.58</v>
      </c>
      <c r="I1325" s="5" t="inlineStr">
        <is>
          <t>DEPÓSITO BANCARIO</t>
        </is>
      </c>
      <c r="J1325" s="5" t="inlineStr">
        <is>
          <t>1271 SANDRA SALAZAR ESCOBAR</t>
        </is>
      </c>
    </row>
    <row r="1326">
      <c r="A1326" s="5" t="inlineStr">
        <is>
          <t>CCAJ-SC39/32/2023</t>
        </is>
      </c>
      <c r="B1326" s="6" t="n">
        <v>44945.86307988426</v>
      </c>
      <c r="C1326" s="5" t="inlineStr">
        <is>
          <t>1386 EINAR CHOQUETIJLLA - COBRADOR</t>
        </is>
      </c>
      <c r="D1326" s="15" t="n">
        <v>45153114564</v>
      </c>
      <c r="E1326" s="5" t="inlineStr">
        <is>
          <t>BANCO INDUSTRIAL-100070049</t>
        </is>
      </c>
      <c r="H1326" s="9" t="n">
        <v>480</v>
      </c>
      <c r="I1326" s="5" t="inlineStr">
        <is>
          <t>DEPÓSITO BANCARIO</t>
        </is>
      </c>
      <c r="J1326" s="5" t="inlineStr">
        <is>
          <t>1271 SANDRA SALAZAR ESCOBAR</t>
        </is>
      </c>
    </row>
    <row r="1327">
      <c r="A1327" s="5" t="inlineStr">
        <is>
          <t>CCAJ-SC39/32/2023</t>
        </is>
      </c>
      <c r="B1327" s="6" t="n">
        <v>44945.86307988426</v>
      </c>
      <c r="C1327" s="5" t="inlineStr">
        <is>
          <t>1386 EINAR CHOQUETIJLLA - COBRADOR</t>
        </is>
      </c>
      <c r="D1327" s="15" t="n">
        <v>45163208655</v>
      </c>
      <c r="E1327" s="5" t="inlineStr">
        <is>
          <t>BANCO INDUSTRIAL-100070049</t>
        </is>
      </c>
      <c r="H1327" s="9" t="n">
        <v>1052.6</v>
      </c>
      <c r="I1327" s="5" t="inlineStr">
        <is>
          <t>DEPÓSITO BANCARIO</t>
        </is>
      </c>
      <c r="J1327" s="5" t="inlineStr">
        <is>
          <t>1271 SANDRA SALAZAR ESCOBAR</t>
        </is>
      </c>
    </row>
    <row r="1328">
      <c r="A1328" s="5" t="inlineStr">
        <is>
          <t>CCAJ-SC39/32/2023</t>
        </is>
      </c>
      <c r="B1328" s="6" t="n">
        <v>44945.86307988426</v>
      </c>
      <c r="C1328" s="5" t="inlineStr">
        <is>
          <t>1386 EINAR CHOQUETIJLLA - COBRADOR</t>
        </is>
      </c>
      <c r="D1328" s="15" t="n">
        <v>52516696999</v>
      </c>
      <c r="E1328" s="5" t="inlineStr">
        <is>
          <t>BANCO INDUSTRIAL-100070049</t>
        </is>
      </c>
      <c r="H1328" s="9" t="n">
        <v>3640.4</v>
      </c>
      <c r="I1328" s="5" t="inlineStr">
        <is>
          <t>DEPÓSITO BANCARIO</t>
        </is>
      </c>
      <c r="J1328" s="5" t="inlineStr">
        <is>
          <t>1271 SANDRA SALAZAR ESCOBAR</t>
        </is>
      </c>
    </row>
    <row r="1329">
      <c r="A1329" s="5" t="inlineStr">
        <is>
          <t>CCAJ-SC39/32/2023</t>
        </is>
      </c>
      <c r="B1329" s="6" t="n">
        <v>44945.86307988426</v>
      </c>
      <c r="C1329" s="5" t="inlineStr">
        <is>
          <t>1386 EINAR CHOQUETIJLLA - COBRADOR</t>
        </is>
      </c>
      <c r="D1329" s="15" t="n">
        <v>45133121302</v>
      </c>
      <c r="E1329" s="5" t="inlineStr">
        <is>
          <t>BANCO INDUSTRIAL-100070049</t>
        </is>
      </c>
      <c r="H1329" s="9" t="n">
        <v>1388.84</v>
      </c>
      <c r="I1329" s="5" t="inlineStr">
        <is>
          <t>DEPÓSITO BANCARIO</t>
        </is>
      </c>
      <c r="J1329" s="5" t="inlineStr">
        <is>
          <t>1271 SANDRA SALAZAR ESCOBAR</t>
        </is>
      </c>
    </row>
    <row r="1330">
      <c r="A1330" s="5" t="inlineStr">
        <is>
          <t>CCAJ-SC39/32/2023</t>
        </is>
      </c>
      <c r="B1330" s="6" t="n">
        <v>44945.86307988426</v>
      </c>
      <c r="C1330" s="5" t="inlineStr">
        <is>
          <t>1386 EINAR CHOQUETIJLLA - COBRADOR</t>
        </is>
      </c>
      <c r="D1330" s="15" t="n">
        <v>45143488389</v>
      </c>
      <c r="E1330" s="5" t="inlineStr">
        <is>
          <t>BANCO INDUSTRIAL-100070049</t>
        </is>
      </c>
      <c r="H1330" s="9" t="n">
        <v>3194.76</v>
      </c>
      <c r="I1330" s="5" t="inlineStr">
        <is>
          <t>DEPÓSITO BANCARIO</t>
        </is>
      </c>
      <c r="J1330" s="5" t="inlineStr">
        <is>
          <t>1271 SANDRA SALAZAR ESCOBAR</t>
        </is>
      </c>
    </row>
    <row r="1331">
      <c r="A1331" s="5" t="inlineStr">
        <is>
          <t>CCAJ-SC39/32/2023</t>
        </is>
      </c>
      <c r="B1331" s="6" t="n">
        <v>44945.86307988426</v>
      </c>
      <c r="C1331" s="5" t="inlineStr">
        <is>
          <t>1386 EINAR CHOQUETIJLLA - COBRADOR</t>
        </is>
      </c>
      <c r="D1331" s="15" t="n">
        <v>45163209109</v>
      </c>
      <c r="E1331" s="5" t="inlineStr">
        <is>
          <t>BANCO INDUSTRIAL-100070049</t>
        </is>
      </c>
      <c r="H1331" s="9" t="n">
        <v>101.4</v>
      </c>
      <c r="I1331" s="5" t="inlineStr">
        <is>
          <t>DEPÓSITO BANCARIO</t>
        </is>
      </c>
      <c r="J1331" s="5" t="inlineStr">
        <is>
          <t>1271 SANDRA SALAZAR ESCOBAR</t>
        </is>
      </c>
    </row>
    <row r="1332">
      <c r="A1332" s="5" t="inlineStr">
        <is>
          <t>CCAJ-SC39/32/2023</t>
        </is>
      </c>
      <c r="B1332" s="6" t="n">
        <v>44945.86307988426</v>
      </c>
      <c r="C1332" s="5" t="inlineStr">
        <is>
          <t>1386 EINAR CHOQUETIJLLA - COBRADOR</t>
        </is>
      </c>
      <c r="D1332" s="15" t="n">
        <v>45173182378</v>
      </c>
      <c r="E1332" s="5" t="inlineStr">
        <is>
          <t>BANCO INDUSTRIAL-100070049</t>
        </is>
      </c>
      <c r="H1332" s="9" t="n">
        <v>721.2</v>
      </c>
      <c r="I1332" s="5" t="inlineStr">
        <is>
          <t>DEPÓSITO BANCARIO</t>
        </is>
      </c>
      <c r="J1332" s="5" t="inlineStr">
        <is>
          <t>1271 SANDRA SALAZAR ESCOBAR</t>
        </is>
      </c>
    </row>
    <row r="1333">
      <c r="A1333" s="5" t="inlineStr">
        <is>
          <t>CCAJ-SC39/32/2023</t>
        </is>
      </c>
      <c r="B1333" s="6" t="n">
        <v>44945.86307988426</v>
      </c>
      <c r="C1333" s="5" t="inlineStr">
        <is>
          <t>1386 EINAR CHOQUETIJLLA - COBRADOR</t>
        </is>
      </c>
      <c r="D1333" s="15" t="n">
        <v>297501005790014</v>
      </c>
      <c r="E1333" s="5" t="inlineStr">
        <is>
          <t>PAGO EXPRESS M/N-101020101</t>
        </is>
      </c>
      <c r="H1333" s="9" t="n">
        <v>60000</v>
      </c>
      <c r="I1333" s="5" t="inlineStr">
        <is>
          <t>DEPÓSITO BANCARIO</t>
        </is>
      </c>
      <c r="J1333" s="5" t="inlineStr">
        <is>
          <t>3046 CLAUDIA ELEN CASTRO DELGADILLO</t>
        </is>
      </c>
    </row>
    <row r="1334">
      <c r="A1334" s="5" t="inlineStr">
        <is>
          <t>CCAJ-SC39/32/2023</t>
        </is>
      </c>
      <c r="B1334" s="6" t="n">
        <v>44945.86307988426</v>
      </c>
      <c r="C1334" s="5" t="inlineStr">
        <is>
          <t>1386 EINAR CHOQUETIJLLA - COBRADOR</t>
        </is>
      </c>
      <c r="D1334" s="7" t="n">
        <v>417295</v>
      </c>
      <c r="E1334" s="5" t="inlineStr">
        <is>
          <t>BANCO INDUSTRIAL-100070049</t>
        </is>
      </c>
      <c r="H1334" s="9" t="n">
        <v>134126.5</v>
      </c>
      <c r="I1334" s="5" t="inlineStr">
        <is>
          <t>DEPÓSITO BANCARIO</t>
        </is>
      </c>
      <c r="J1334" s="5" t="inlineStr">
        <is>
          <t>3046 CLAUDIA ELEN CASTRO DELGADILLO</t>
        </is>
      </c>
    </row>
    <row r="1335">
      <c r="A1335" s="5" t="inlineStr">
        <is>
          <t>CCAJ-SC39/32/2023</t>
        </is>
      </c>
      <c r="B1335" s="6" t="n">
        <v>44945.86307988426</v>
      </c>
      <c r="C1335" s="5" t="inlineStr">
        <is>
          <t>1386 EINAR CHOQUETIJLLA - COBRADOR</t>
        </is>
      </c>
      <c r="D1335" s="15" t="n">
        <v>45173182648</v>
      </c>
      <c r="E1335" s="5" t="inlineStr">
        <is>
          <t>BANCO INDUSTRIAL-100070049</t>
        </is>
      </c>
      <c r="H1335" s="9" t="n">
        <v>74.42</v>
      </c>
      <c r="I1335" s="5" t="inlineStr">
        <is>
          <t>DEPÓSITO BANCARIO</t>
        </is>
      </c>
      <c r="J1335" s="5" t="inlineStr">
        <is>
          <t>1271 SANDRA SALAZAR ESCOBAR</t>
        </is>
      </c>
    </row>
    <row r="1336">
      <c r="A1336" s="5" t="inlineStr">
        <is>
          <t>CCAJ-SC39/32/2023</t>
        </is>
      </c>
      <c r="B1336" s="6" t="n">
        <v>44945.86307988426</v>
      </c>
      <c r="C1336" s="5" t="inlineStr">
        <is>
          <t>1386 EINAR CHOQUETIJLLA - COBRADOR</t>
        </is>
      </c>
      <c r="D1336" s="15" t="n">
        <v>45133122454</v>
      </c>
      <c r="E1336" s="5" t="inlineStr">
        <is>
          <t>BANCO INDUSTRIAL-100070049</t>
        </is>
      </c>
      <c r="H1336" s="9" t="n">
        <v>538.3200000000001</v>
      </c>
      <c r="I1336" s="5" t="inlineStr">
        <is>
          <t>DEPÓSITO BANCARIO</t>
        </is>
      </c>
      <c r="J1336" s="5" t="inlineStr">
        <is>
          <t>1271 SANDRA SALAZAR ESCOBAR</t>
        </is>
      </c>
    </row>
    <row r="1337">
      <c r="A1337" s="5" t="inlineStr">
        <is>
          <t>CCAJ-SC39/32/2023</t>
        </is>
      </c>
      <c r="B1337" s="6" t="n">
        <v>44945.86307988426</v>
      </c>
      <c r="C1337" s="5" t="inlineStr">
        <is>
          <t>1386 EINAR CHOQUETIJLLA - COBRADOR</t>
        </is>
      </c>
      <c r="D1337" s="15" t="n">
        <v>52616715394</v>
      </c>
      <c r="E1337" s="5" t="inlineStr">
        <is>
          <t>BANCO INDUSTRIAL-100070049</t>
        </is>
      </c>
      <c r="H1337" s="9" t="n">
        <v>1372</v>
      </c>
      <c r="I1337" s="5" t="inlineStr">
        <is>
          <t>DEPÓSITO BANCARIO</t>
        </is>
      </c>
      <c r="J1337" s="5" t="inlineStr">
        <is>
          <t>1271 SANDRA SALAZAR ESCOBAR</t>
        </is>
      </c>
    </row>
    <row r="1338">
      <c r="A1338" s="5" t="inlineStr">
        <is>
          <t>CCAJ-SC39/32/2023</t>
        </is>
      </c>
      <c r="B1338" s="6" t="n">
        <v>44945.86307988426</v>
      </c>
      <c r="C1338" s="5" t="inlineStr">
        <is>
          <t>1386 EINAR CHOQUETIJLLA - COBRADOR</t>
        </is>
      </c>
      <c r="D1338" s="15" t="n">
        <v>10360392983</v>
      </c>
      <c r="E1338" s="5" t="inlineStr">
        <is>
          <t>BANCO INDUSTRIAL-100070049</t>
        </is>
      </c>
      <c r="H1338" s="9" t="n">
        <v>1742.04</v>
      </c>
      <c r="I1338" s="5" t="inlineStr">
        <is>
          <t>DEPÓSITO BANCARIO</t>
        </is>
      </c>
      <c r="J1338" s="5" t="inlineStr">
        <is>
          <t>1271 SANDRA SALAZAR ESCOBAR</t>
        </is>
      </c>
    </row>
    <row r="1339">
      <c r="A1339" s="5" t="inlineStr">
        <is>
          <t>CCAJ-SC39/32/2023</t>
        </is>
      </c>
      <c r="B1339" s="6" t="n">
        <v>44945.86307988426</v>
      </c>
      <c r="C1339" s="5" t="inlineStr">
        <is>
          <t>1386 EINAR CHOQUETIJLLA - COBRADOR</t>
        </is>
      </c>
      <c r="D1339" s="15" t="n">
        <v>45143489743</v>
      </c>
      <c r="E1339" s="5" t="inlineStr">
        <is>
          <t>BANCO INDUSTRIAL-100070049</t>
        </is>
      </c>
      <c r="H1339" s="9" t="n">
        <v>262.64</v>
      </c>
      <c r="I1339" s="5" t="inlineStr">
        <is>
          <t>DEPÓSITO BANCARIO</t>
        </is>
      </c>
      <c r="J1339" s="5" t="inlineStr">
        <is>
          <t>1271 SANDRA SALAZAR ESCOBAR</t>
        </is>
      </c>
    </row>
    <row r="1340">
      <c r="A1340" s="5" t="inlineStr">
        <is>
          <t>CCAJ-SC39/32/2023</t>
        </is>
      </c>
      <c r="B1340" s="6" t="n">
        <v>44945.86307988426</v>
      </c>
      <c r="C1340" s="5" t="inlineStr">
        <is>
          <t>1386 EINAR CHOQUETIJLLA - COBRADOR</t>
        </is>
      </c>
      <c r="D1340" s="15" t="n">
        <v>53212266617</v>
      </c>
      <c r="E1340" s="5" t="inlineStr">
        <is>
          <t>BANCO INDUSTRIAL-100070049</t>
        </is>
      </c>
      <c r="H1340" s="9" t="n">
        <v>749.72</v>
      </c>
      <c r="I1340" s="5" t="inlineStr">
        <is>
          <t>DEPÓSITO BANCARIO</t>
        </is>
      </c>
      <c r="J1340" s="5" t="inlineStr">
        <is>
          <t>1271 SANDRA SALAZAR ESCOBAR</t>
        </is>
      </c>
    </row>
    <row r="1341">
      <c r="A1341" s="5" t="inlineStr">
        <is>
          <t>CCAJ-SC39/32/2023</t>
        </is>
      </c>
      <c r="B1341" s="6" t="n">
        <v>44945.86307988426</v>
      </c>
      <c r="C1341" s="5" t="inlineStr">
        <is>
          <t>1386 EINAR CHOQUETIJLLA - COBRADOR</t>
        </is>
      </c>
      <c r="D1341" s="15" t="n">
        <v>45133122801</v>
      </c>
      <c r="E1341" s="5" t="inlineStr">
        <is>
          <t>BANCO INDUSTRIAL-100070049</t>
        </is>
      </c>
      <c r="H1341" s="9" t="n">
        <v>1836</v>
      </c>
      <c r="I1341" s="5" t="inlineStr">
        <is>
          <t>DEPÓSITO BANCARIO</t>
        </is>
      </c>
      <c r="J1341" s="5" t="inlineStr">
        <is>
          <t>1271 SANDRA SALAZAR ESCOBAR</t>
        </is>
      </c>
    </row>
    <row r="1342">
      <c r="A1342" s="5" t="inlineStr">
        <is>
          <t>CCAJ-SC39/32/2023</t>
        </is>
      </c>
      <c r="B1342" s="6" t="n">
        <v>44945.86307988426</v>
      </c>
      <c r="C1342" s="5" t="inlineStr">
        <is>
          <t>1386 EINAR CHOQUETIJLLA - COBRADOR</t>
        </is>
      </c>
      <c r="D1342" s="15" t="n">
        <v>45173183202</v>
      </c>
      <c r="E1342" s="5" t="inlineStr">
        <is>
          <t>BANCO INDUSTRIAL-100070049</t>
        </is>
      </c>
      <c r="H1342" s="9" t="n">
        <v>843.72</v>
      </c>
      <c r="I1342" s="5" t="inlineStr">
        <is>
          <t>DEPÓSITO BANCARIO</t>
        </is>
      </c>
      <c r="J1342" s="5" t="inlineStr">
        <is>
          <t>1271 SANDRA SALAZAR ESCOBAR</t>
        </is>
      </c>
    </row>
    <row r="1343">
      <c r="A1343" s="5" t="inlineStr">
        <is>
          <t>CCAJ-SC39/32/2023</t>
        </is>
      </c>
      <c r="B1343" s="6" t="n">
        <v>44945.86307988426</v>
      </c>
      <c r="C1343" s="5" t="inlineStr">
        <is>
          <t>1386 EINAR CHOQUETIJLLA - COBRADOR</t>
        </is>
      </c>
      <c r="D1343" s="15" t="n">
        <v>45143489931</v>
      </c>
      <c r="E1343" s="5" t="inlineStr">
        <is>
          <t>BANCO INDUSTRIAL-100070049</t>
        </is>
      </c>
      <c r="H1343" s="9" t="n">
        <v>704.98</v>
      </c>
      <c r="I1343" s="5" t="inlineStr">
        <is>
          <t>DEPÓSITO BANCARIO</t>
        </is>
      </c>
      <c r="J1343" s="5" t="inlineStr">
        <is>
          <t>1271 SANDRA SALAZAR ESCOBAR</t>
        </is>
      </c>
    </row>
    <row r="1344">
      <c r="A1344" s="5" t="inlineStr">
        <is>
          <t>CCAJ-SC39/32/2023</t>
        </is>
      </c>
      <c r="B1344" s="6" t="n">
        <v>44945.86307988426</v>
      </c>
      <c r="C1344" s="5" t="inlineStr">
        <is>
          <t>1386 EINAR CHOQUETIJLLA - COBRADOR</t>
        </is>
      </c>
      <c r="D1344" s="15" t="n">
        <v>45123253546</v>
      </c>
      <c r="E1344" s="5" t="inlineStr">
        <is>
          <t>BANCO INDUSTRIAL-100070049</t>
        </is>
      </c>
      <c r="H1344" s="9" t="n">
        <v>480.16</v>
      </c>
      <c r="I1344" s="5" t="inlineStr">
        <is>
          <t>DEPÓSITO BANCARIO</t>
        </is>
      </c>
      <c r="J1344" s="5" t="inlineStr">
        <is>
          <t>1271 SANDRA SALAZAR ESCOBAR</t>
        </is>
      </c>
    </row>
    <row r="1345">
      <c r="A1345" s="5" t="inlineStr">
        <is>
          <t>CCAJ-SC39/32/2023</t>
        </is>
      </c>
      <c r="B1345" s="6" t="n">
        <v>44945.86307988426</v>
      </c>
      <c r="C1345" s="5" t="inlineStr">
        <is>
          <t>1386 EINAR CHOQUETIJLLA - COBRADOR</t>
        </is>
      </c>
      <c r="D1345" s="15" t="n">
        <v>45133123048</v>
      </c>
      <c r="E1345" s="5" t="inlineStr">
        <is>
          <t>BANCO INDUSTRIAL-100070049</t>
        </is>
      </c>
      <c r="H1345" s="9" t="n">
        <v>88</v>
      </c>
      <c r="I1345" s="5" t="inlineStr">
        <is>
          <t>DEPÓSITO BANCARIO</t>
        </is>
      </c>
      <c r="J1345" s="5" t="inlineStr">
        <is>
          <t>1271 SANDRA SALAZAR ESCOBAR</t>
        </is>
      </c>
    </row>
    <row r="1346">
      <c r="A1346" s="5" t="inlineStr">
        <is>
          <t>CCAJ-SC39/32/2023</t>
        </is>
      </c>
      <c r="B1346" s="6" t="n">
        <v>44945.86307988426</v>
      </c>
      <c r="C1346" s="5" t="inlineStr">
        <is>
          <t>1386 EINAR CHOQUETIJLLA - COBRADOR</t>
        </is>
      </c>
      <c r="D1346" s="15" t="n">
        <v>45113271640</v>
      </c>
      <c r="E1346" s="5" t="inlineStr">
        <is>
          <t>BANCO INDUSTRIAL-100070049</t>
        </is>
      </c>
      <c r="H1346" s="9" t="n">
        <v>205.45</v>
      </c>
      <c r="I1346" s="5" t="inlineStr">
        <is>
          <t>DEPÓSITO BANCARIO</t>
        </is>
      </c>
      <c r="J1346" s="5" t="inlineStr">
        <is>
          <t>1271 SANDRA SALAZAR ESCOBAR</t>
        </is>
      </c>
    </row>
    <row r="1347">
      <c r="A1347" s="5" t="inlineStr">
        <is>
          <t>CCAJ-SC39/32/202</t>
        </is>
      </c>
      <c r="B1347" s="6" t="n">
        <v>44945.86307988426</v>
      </c>
      <c r="C1347" s="5" t="inlineStr">
        <is>
          <t xml:space="preserve">1386 EINAR CHOQUETIJLLA - </t>
        </is>
      </c>
      <c r="D1347" s="7" t="n"/>
      <c r="E1347" s="8" t="n"/>
      <c r="F1347" s="9" t="n">
        <v>38538</v>
      </c>
      <c r="I1347" s="10" t="inlineStr">
        <is>
          <t>EFECTIVO</t>
        </is>
      </c>
      <c r="J1347" s="8" t="inlineStr">
        <is>
          <t>4309 RODRIGO RAMOS - T18</t>
        </is>
      </c>
    </row>
    <row r="1348">
      <c r="A1348" s="5" t="inlineStr">
        <is>
          <t>CCAJ-SC39/32/2023</t>
        </is>
      </c>
      <c r="B1348" s="6" t="n">
        <v>44945.86307988426</v>
      </c>
      <c r="C1348" s="5" t="inlineStr">
        <is>
          <t>1386 EINAR CHOQUETIJLLA - COBRADOR</t>
        </is>
      </c>
      <c r="D1348" s="7" t="n"/>
      <c r="E1348" s="8" t="n"/>
      <c r="F1348" s="9" t="n">
        <v>8042.4</v>
      </c>
      <c r="I1348" s="10" t="inlineStr">
        <is>
          <t>EFECTIVO</t>
        </is>
      </c>
      <c r="J1348" s="8" t="inlineStr">
        <is>
          <t>1970 CARLOS CAMPOS ORTIZ</t>
        </is>
      </c>
    </row>
    <row r="1349">
      <c r="A1349" s="5" t="inlineStr">
        <is>
          <t>CCAJ-SC39/32/2023</t>
        </is>
      </c>
      <c r="B1349" s="6" t="n">
        <v>44945.86307988426</v>
      </c>
      <c r="C1349" s="5" t="inlineStr">
        <is>
          <t>1386 EINAR CHOQUETIJLLA - COBRADOR</t>
        </is>
      </c>
      <c r="D1349" s="7" t="n"/>
      <c r="E1349" s="8" t="n"/>
      <c r="F1349" s="9" t="n">
        <v>17712.2</v>
      </c>
      <c r="I1349" s="10" t="inlineStr">
        <is>
          <t>EFECTIVO</t>
        </is>
      </c>
      <c r="J1349" s="8" t="inlineStr">
        <is>
          <t>2551 EDMUNDO CAYANI M.</t>
        </is>
      </c>
    </row>
    <row r="1350">
      <c r="A1350" s="5" t="inlineStr">
        <is>
          <t>CCAJ-SC39/32/2023</t>
        </is>
      </c>
      <c r="B1350" s="6" t="n">
        <v>44945.86307988426</v>
      </c>
      <c r="C1350" s="5" t="inlineStr">
        <is>
          <t>1386 EINAR CHOQUETIJLLA - COBRADOR</t>
        </is>
      </c>
      <c r="D1350" s="7" t="n"/>
      <c r="E1350" s="8" t="n"/>
      <c r="F1350" s="9" t="n">
        <v>4396.9</v>
      </c>
      <c r="I1350" s="10" t="inlineStr">
        <is>
          <t>EFECTIVO</t>
        </is>
      </c>
      <c r="J1350" s="5" t="inlineStr">
        <is>
          <t>2917 MILAN HUANCOLLO JUCUMARI</t>
        </is>
      </c>
    </row>
    <row r="1351">
      <c r="A1351" s="5" t="inlineStr">
        <is>
          <t>CCAJ-SC39/32/2023</t>
        </is>
      </c>
      <c r="B1351" s="6" t="n">
        <v>44945.86307988426</v>
      </c>
      <c r="C1351" s="5" t="inlineStr">
        <is>
          <t>1386 EINAR CHOQUETIJLLA - COBRADOR</t>
        </is>
      </c>
      <c r="D1351" s="7" t="n"/>
      <c r="E1351" s="8" t="n"/>
      <c r="F1351" s="9" t="n">
        <v>11998.2</v>
      </c>
      <c r="I1351" s="10" t="inlineStr">
        <is>
          <t>EFECTIVO</t>
        </is>
      </c>
      <c r="J1351" s="8" t="inlineStr">
        <is>
          <t>2932 EUGENIO LOPEZ CESPEDES</t>
        </is>
      </c>
    </row>
    <row r="1352">
      <c r="A1352" s="5" t="inlineStr">
        <is>
          <t>CCAJ-SC39/32/2023</t>
        </is>
      </c>
      <c r="B1352" s="6" t="n">
        <v>44945.86307988426</v>
      </c>
      <c r="C1352" s="5" t="inlineStr">
        <is>
          <t>1386 EINAR CHOQUETIJLLA - COBRADOR</t>
        </is>
      </c>
      <c r="D1352" s="7" t="n"/>
      <c r="E1352" s="8" t="n"/>
      <c r="F1352" s="9" t="n">
        <v>3640.3</v>
      </c>
      <c r="I1352" s="10" t="inlineStr">
        <is>
          <t>EFECTIVO</t>
        </is>
      </c>
      <c r="J1352" s="5" t="inlineStr">
        <is>
          <t>2994 CRISTIAN DEIBY PARDO VILLEGAS</t>
        </is>
      </c>
    </row>
    <row r="1353">
      <c r="A1353" s="5" t="inlineStr">
        <is>
          <t>CCAJ-SC39/32/2023</t>
        </is>
      </c>
      <c r="B1353" s="6" t="n">
        <v>44945.86307988426</v>
      </c>
      <c r="C1353" s="5" t="inlineStr">
        <is>
          <t>1386 EINAR CHOQUETIJLLA - COBRADOR</t>
        </is>
      </c>
      <c r="D1353" s="7" t="n"/>
      <c r="E1353" s="8" t="n"/>
      <c r="F1353" s="9" t="n">
        <v>27797.8</v>
      </c>
      <c r="I1353" s="10" t="inlineStr">
        <is>
          <t>EFECTIVO</t>
        </is>
      </c>
      <c r="J1353" s="8" t="inlineStr">
        <is>
          <t>3211 PEDRO CAYALO COCA</t>
        </is>
      </c>
    </row>
    <row r="1354">
      <c r="A1354" s="5" t="inlineStr">
        <is>
          <t>CCAJ-SC39/32/2023</t>
        </is>
      </c>
      <c r="B1354" s="6" t="n">
        <v>44945.86307988426</v>
      </c>
      <c r="C1354" s="5" t="inlineStr">
        <is>
          <t>1386 EINAR CHOQUETIJLLA - COBRADOR</t>
        </is>
      </c>
      <c r="D1354" s="7" t="n"/>
      <c r="E1354" s="8" t="n"/>
      <c r="F1354" s="9" t="n">
        <v>4905</v>
      </c>
      <c r="I1354" s="10" t="inlineStr">
        <is>
          <t>EFECTIVO</t>
        </is>
      </c>
      <c r="J1354" s="5" t="inlineStr">
        <is>
          <t>4307 PEDRO GALARZA TERCEROS</t>
        </is>
      </c>
    </row>
    <row r="1355">
      <c r="A1355" s="5" t="inlineStr">
        <is>
          <t>CCAJ-SC39/32/2023</t>
        </is>
      </c>
      <c r="B1355" s="6" t="n">
        <v>44945.86307988426</v>
      </c>
      <c r="C1355" s="5" t="inlineStr">
        <is>
          <t>1386 EINAR CHOQUETIJLLA - COBRADOR</t>
        </is>
      </c>
      <c r="D1355" s="7" t="n"/>
      <c r="E1355" s="8" t="n"/>
      <c r="F1355" s="9" t="n">
        <v>353</v>
      </c>
      <c r="I1355" s="10" t="inlineStr">
        <is>
          <t>EFECTIVO</t>
        </is>
      </c>
      <c r="J1355" s="8" t="inlineStr">
        <is>
          <t>4309 RODRIGO RAMOS - T02</t>
        </is>
      </c>
    </row>
    <row r="1356">
      <c r="A1356" s="5" t="inlineStr">
        <is>
          <t>CCAJ-SC39/32/2023</t>
        </is>
      </c>
      <c r="B1356" s="6" t="n">
        <v>44945.86307988426</v>
      </c>
      <c r="C1356" s="5" t="inlineStr">
        <is>
          <t>1386 EINAR CHOQUETIJLLA - COBRADOR</t>
        </is>
      </c>
      <c r="D1356" s="7" t="n"/>
      <c r="E1356" s="8" t="n"/>
      <c r="F1356" s="9" t="n">
        <v>1286</v>
      </c>
      <c r="I1356" s="10" t="inlineStr">
        <is>
          <t>EFECTIVO</t>
        </is>
      </c>
      <c r="J1356" s="8" t="inlineStr">
        <is>
          <t>4309 RODRIGO RAMOS - T03</t>
        </is>
      </c>
    </row>
    <row r="1357">
      <c r="A1357" s="5" t="inlineStr">
        <is>
          <t>CCAJ-SC39/32/2023</t>
        </is>
      </c>
      <c r="B1357" s="6" t="n">
        <v>44945.86307988426</v>
      </c>
      <c r="C1357" s="5" t="inlineStr">
        <is>
          <t>1386 EINAR CHOQUETIJLLA - COBRADOR</t>
        </is>
      </c>
      <c r="D1357" s="7" t="n"/>
      <c r="E1357" s="8" t="n"/>
      <c r="F1357" s="9" t="n">
        <v>15163.2</v>
      </c>
      <c r="I1357" s="10" t="inlineStr">
        <is>
          <t>EFECTIVO</t>
        </is>
      </c>
      <c r="J1357" s="8" t="inlineStr">
        <is>
          <t>4309 RODRIGO RAMOS - T04</t>
        </is>
      </c>
    </row>
    <row r="1358">
      <c r="A1358" s="5" t="inlineStr">
        <is>
          <t>CCAJ-SC39/32/2023</t>
        </is>
      </c>
      <c r="B1358" s="6" t="n">
        <v>44945.86307988426</v>
      </c>
      <c r="C1358" s="5" t="inlineStr">
        <is>
          <t>1386 EINAR CHOQUETIJLLA - COBRADOR</t>
        </is>
      </c>
      <c r="D1358" s="7" t="n"/>
      <c r="E1358" s="8" t="n"/>
      <c r="F1358" s="9" t="n">
        <v>4634.3</v>
      </c>
      <c r="I1358" s="10" t="inlineStr">
        <is>
          <t>EFECTIVO</t>
        </is>
      </c>
      <c r="J1358" s="8" t="inlineStr">
        <is>
          <t>4309 RODRIGO RAMOS - T05</t>
        </is>
      </c>
    </row>
    <row r="1359">
      <c r="A1359" s="5" t="inlineStr">
        <is>
          <t>CCAJ-SC39/32/2023</t>
        </is>
      </c>
      <c r="B1359" s="6" t="n">
        <v>44945.86307988426</v>
      </c>
      <c r="C1359" s="5" t="inlineStr">
        <is>
          <t>1386 EINAR CHOQUETIJLLA - COBRADOR</t>
        </is>
      </c>
      <c r="D1359" s="7" t="n"/>
      <c r="E1359" s="8" t="n"/>
      <c r="F1359" s="9" t="n">
        <v>15569.3</v>
      </c>
      <c r="I1359" s="10" t="inlineStr">
        <is>
          <t>EFECTIVO</t>
        </is>
      </c>
      <c r="J1359" s="8" t="inlineStr">
        <is>
          <t>4309 RODRIGO RAMOS - T06</t>
        </is>
      </c>
    </row>
    <row r="1360">
      <c r="A1360" s="5" t="inlineStr">
        <is>
          <t>CCAJ-SC39/32/2023</t>
        </is>
      </c>
      <c r="B1360" s="6" t="n">
        <v>44945.86307988426</v>
      </c>
      <c r="C1360" s="5" t="inlineStr">
        <is>
          <t>1386 EINAR CHOQUETIJLLA - COBRADOR</t>
        </is>
      </c>
      <c r="D1360" s="7" t="n"/>
      <c r="E1360" s="8" t="n"/>
      <c r="F1360" s="9" t="n">
        <v>11656.2</v>
      </c>
      <c r="I1360" s="10" t="inlineStr">
        <is>
          <t>EFECTIVO</t>
        </is>
      </c>
      <c r="J1360" s="8" t="inlineStr">
        <is>
          <t>4309 RODRIGO RAMOS - T07</t>
        </is>
      </c>
    </row>
    <row r="1361">
      <c r="A1361" s="5" t="inlineStr">
        <is>
          <t>CCAJ-SC39/32/2023</t>
        </is>
      </c>
      <c r="B1361" s="6" t="n">
        <v>44945.86307988426</v>
      </c>
      <c r="C1361" s="5" t="inlineStr">
        <is>
          <t>1386 EINAR CHOQUETIJLLA - COBRADOR</t>
        </is>
      </c>
      <c r="D1361" s="7" t="n"/>
      <c r="E1361" s="8" t="n"/>
      <c r="F1361" s="9" t="n">
        <v>10175.2</v>
      </c>
      <c r="I1361" s="10" t="inlineStr">
        <is>
          <t>EFECTIVO</t>
        </is>
      </c>
      <c r="J1361" s="8" t="inlineStr">
        <is>
          <t>4309 RODRIGO RAMOS - T10</t>
        </is>
      </c>
    </row>
    <row r="1362">
      <c r="A1362" s="5" t="inlineStr">
        <is>
          <t>CCAJ-SC39/32/2023</t>
        </is>
      </c>
      <c r="B1362" s="6" t="n">
        <v>44945.86307988426</v>
      </c>
      <c r="C1362" s="5" t="inlineStr">
        <is>
          <t>1386 EINAR CHOQUETIJLLA - COBRADOR</t>
        </is>
      </c>
      <c r="D1362" s="7" t="n"/>
      <c r="E1362" s="8" t="n"/>
      <c r="F1362" s="9" t="n">
        <v>7420</v>
      </c>
      <c r="I1362" s="10" t="inlineStr">
        <is>
          <t>EFECTIVO</t>
        </is>
      </c>
      <c r="J1362" s="8" t="inlineStr">
        <is>
          <t>4309 RODRIGO RAMOS - T12</t>
        </is>
      </c>
    </row>
    <row r="1363">
      <c r="A1363" s="5" t="inlineStr">
        <is>
          <t>CCAJ-SC39/32/2023</t>
        </is>
      </c>
      <c r="B1363" s="6" t="n">
        <v>44945.86307988426</v>
      </c>
      <c r="C1363" s="5" t="inlineStr">
        <is>
          <t>1386 EINAR CHOQUETIJLLA - COBRADOR</t>
        </is>
      </c>
      <c r="D1363" s="7" t="n"/>
      <c r="E1363" s="8" t="n"/>
      <c r="F1363" s="9" t="n">
        <v>5970.5</v>
      </c>
      <c r="I1363" s="10" t="inlineStr">
        <is>
          <t>EFECTIVO</t>
        </is>
      </c>
      <c r="J1363" s="8" t="inlineStr">
        <is>
          <t>4309 RODRIGO RAMOS - T14</t>
        </is>
      </c>
    </row>
    <row r="1364">
      <c r="A1364" s="5" t="inlineStr">
        <is>
          <t>CCAJ-SC39/32/2023</t>
        </is>
      </c>
      <c r="B1364" s="6" t="n">
        <v>44945.86307988426</v>
      </c>
      <c r="C1364" s="5" t="inlineStr">
        <is>
          <t>1386 EINAR CHOQUETIJLLA - COBRADOR</t>
        </is>
      </c>
      <c r="D1364" s="7" t="n"/>
      <c r="E1364" s="8" t="n"/>
      <c r="F1364" s="9" t="n">
        <v>7558.3</v>
      </c>
      <c r="I1364" s="10" t="inlineStr">
        <is>
          <t>EFECTIVO</t>
        </is>
      </c>
      <c r="J1364" s="8" t="inlineStr">
        <is>
          <t>4309 RODRIGO RAMOS - T16</t>
        </is>
      </c>
    </row>
    <row r="1365">
      <c r="A1365" s="5" t="inlineStr">
        <is>
          <t>CCAJ-SC39/32/2023</t>
        </is>
      </c>
      <c r="B1365" s="6" t="n">
        <v>44945.86307988426</v>
      </c>
      <c r="C1365" s="5" t="inlineStr">
        <is>
          <t>1386 EINAR CHOQUETIJLLA - COBRADOR</t>
        </is>
      </c>
      <c r="D1365" s="7" t="n"/>
      <c r="E1365" s="8" t="n"/>
      <c r="F1365" s="9" t="n">
        <v>83142</v>
      </c>
      <c r="I1365" s="10" t="inlineStr">
        <is>
          <t>EFECTIVO</t>
        </is>
      </c>
      <c r="J1365" s="8" t="inlineStr">
        <is>
          <t>4309 RODRIGO RAMOS - T17</t>
        </is>
      </c>
    </row>
    <row r="1366">
      <c r="A1366" s="5" t="inlineStr">
        <is>
          <t>CCAJ-SC39/32/2023</t>
        </is>
      </c>
      <c r="B1366" s="6" t="n">
        <v>44945.86307988426</v>
      </c>
      <c r="C1366" s="5" t="inlineStr">
        <is>
          <t>1386 EINAR CHOQUETIJLLA - COBRADOR</t>
        </is>
      </c>
      <c r="D1366" s="7" t="n"/>
      <c r="E1366" s="8" t="n"/>
      <c r="F1366" s="9" t="n">
        <v>15876.9</v>
      </c>
      <c r="I1366" s="10" t="inlineStr">
        <is>
          <t>EFECTIVO</t>
        </is>
      </c>
      <c r="J1366" s="8" t="inlineStr">
        <is>
          <t>4309 RODRIGO RAMOS - T19</t>
        </is>
      </c>
    </row>
    <row r="1367">
      <c r="A1367" s="11" t="inlineStr">
        <is>
          <t>SAP</t>
        </is>
      </c>
      <c r="B1367" s="3" t="n"/>
      <c r="C1367" s="3" t="n"/>
      <c r="D1367" s="19">
        <f>289850.1+5985.6</f>
        <v/>
      </c>
      <c r="E1367" s="8" t="n"/>
      <c r="F1367" s="54">
        <f>SUM(F1296:G1366)</f>
        <v/>
      </c>
      <c r="H1367" s="9" t="n"/>
      <c r="I1367" s="10" t="n"/>
      <c r="J1367" s="5" t="n"/>
    </row>
    <row r="1368">
      <c r="A1368" s="13" t="inlineStr">
        <is>
          <t>FECHA</t>
        </is>
      </c>
      <c r="B1368" s="13" t="inlineStr">
        <is>
          <t>CIERRE DE CAJA</t>
        </is>
      </c>
      <c r="C1368" s="13" t="inlineStr">
        <is>
          <t>IMPORTE</t>
        </is>
      </c>
      <c r="D1368" s="7" t="n"/>
      <c r="E1368" s="8" t="n"/>
      <c r="H1368" s="9" t="n"/>
      <c r="I1368" s="10" t="n"/>
      <c r="J1368" s="5" t="n"/>
    </row>
    <row r="1369" ht="15.75" customHeight="1">
      <c r="D1369" s="14" t="n">
        <v>112636295</v>
      </c>
    </row>
    <row r="1370" ht="15.75" customHeight="1">
      <c r="D1370" s="14" t="n">
        <v>112644467</v>
      </c>
    </row>
    <row r="1372">
      <c r="A1372" s="1" t="inlineStr">
        <is>
          <t>Cierre Caja</t>
        </is>
      </c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3" t="inlineStr">
        <is>
          <t>Del 20/01/2023</t>
        </is>
      </c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98" t="inlineStr">
        <is>
          <t>Cierre Caja</t>
        </is>
      </c>
      <c r="B1374" s="98" t="inlineStr">
        <is>
          <t>Fecha</t>
        </is>
      </c>
      <c r="C1374" s="98" t="inlineStr">
        <is>
          <t>Cajero</t>
        </is>
      </c>
      <c r="D1374" s="98" t="inlineStr">
        <is>
          <t>Nro Voucher</t>
        </is>
      </c>
      <c r="E1374" s="98" t="inlineStr">
        <is>
          <t>Nro Cuenta</t>
        </is>
      </c>
      <c r="F1374" s="98" t="inlineStr">
        <is>
          <t>Tipo Ingreso</t>
        </is>
      </c>
      <c r="G1374" s="99" t="n"/>
      <c r="H1374" s="100" t="n"/>
      <c r="I1374" s="98" t="inlineStr">
        <is>
          <t>TIPO DE INGRESO</t>
        </is>
      </c>
      <c r="J1374" s="98" t="inlineStr">
        <is>
          <t>Cobrador</t>
        </is>
      </c>
    </row>
    <row r="1375">
      <c r="A1375" s="101" t="n"/>
      <c r="B1375" s="101" t="n"/>
      <c r="C1375" s="101" t="n"/>
      <c r="D1375" s="101" t="n"/>
      <c r="E1375" s="101" t="n"/>
      <c r="F1375" s="4" t="inlineStr">
        <is>
          <t>EFECTIVO</t>
        </is>
      </c>
      <c r="G1375" s="4" t="inlineStr">
        <is>
          <t>CHEQUE</t>
        </is>
      </c>
      <c r="H1375" s="4" t="inlineStr">
        <is>
          <t>TRANSFERENCIA</t>
        </is>
      </c>
      <c r="I1375" s="101" t="n"/>
      <c r="J1375" s="101" t="n"/>
    </row>
    <row r="1376">
      <c r="A1376" s="5" t="inlineStr">
        <is>
          <t>CCAJ-SC39/33/2023</t>
        </is>
      </c>
      <c r="B1376" s="6" t="n">
        <v>44946.4111746875</v>
      </c>
      <c r="C1376" s="5" t="inlineStr">
        <is>
          <t>1386 EINAR CHOQUETIJLLA - COBRADOR</t>
        </is>
      </c>
      <c r="D1376" s="10" t="n"/>
      <c r="E1376" s="8" t="n"/>
      <c r="F1376" s="9" t="n">
        <v>25675.5</v>
      </c>
      <c r="I1376" s="10" t="inlineStr">
        <is>
          <t>EFECTIVO</t>
        </is>
      </c>
      <c r="J1376" s="5" t="inlineStr">
        <is>
          <t>2552 ALVARO JAVIER LOAYZA CACERES</t>
        </is>
      </c>
    </row>
    <row r="1377">
      <c r="A1377" s="5" t="inlineStr">
        <is>
          <t>CCAJ-SC39/33/2023</t>
        </is>
      </c>
      <c r="B1377" s="6" t="n">
        <v>44946.4111746875</v>
      </c>
      <c r="C1377" s="5" t="inlineStr">
        <is>
          <t>1386 EINAR CHOQUETIJLLA - COBRADOR</t>
        </is>
      </c>
      <c r="D1377" s="10" t="n"/>
      <c r="E1377" s="8" t="n"/>
      <c r="F1377" s="9" t="n">
        <v>45099.6</v>
      </c>
      <c r="I1377" s="10" t="inlineStr">
        <is>
          <t>EFECTIVO</t>
        </is>
      </c>
      <c r="J1377" s="8" t="inlineStr">
        <is>
          <t>4309 RODRIGO RAMOS - T09</t>
        </is>
      </c>
    </row>
    <row r="1378">
      <c r="A1378" s="5" t="inlineStr">
        <is>
          <t>CCAJ-SC39/33/2023</t>
        </is>
      </c>
      <c r="B1378" s="6" t="n">
        <v>44946.4111746875</v>
      </c>
      <c r="C1378" s="5" t="inlineStr">
        <is>
          <t>1386 EINAR CHOQUETIJLLA - COBRADOR</t>
        </is>
      </c>
      <c r="D1378" s="10" t="n"/>
      <c r="E1378" s="8" t="n"/>
      <c r="F1378" s="9" t="n">
        <v>6673.5</v>
      </c>
      <c r="I1378" s="10" t="inlineStr">
        <is>
          <t>EFECTIVO</t>
        </is>
      </c>
      <c r="J1378" s="8" t="inlineStr">
        <is>
          <t>4309 RODRIGO RAMOS - T11</t>
        </is>
      </c>
    </row>
    <row r="1379">
      <c r="A1379" s="5" t="inlineStr">
        <is>
          <t>CCAJ-SC39/33/2023</t>
        </is>
      </c>
      <c r="B1379" s="6" t="n">
        <v>44946.4111746875</v>
      </c>
      <c r="C1379" s="5" t="inlineStr">
        <is>
          <t>1386 EINAR CHOQUETIJLLA - COBRADOR</t>
        </is>
      </c>
      <c r="D1379" s="10" t="n"/>
      <c r="E1379" s="8" t="n"/>
      <c r="F1379" s="9" t="n">
        <v>5482.9</v>
      </c>
      <c r="I1379" s="10" t="inlineStr">
        <is>
          <t>EFECTIVO</t>
        </is>
      </c>
      <c r="J1379" s="8" t="inlineStr">
        <is>
          <t>4309 RODRIGO RAMOS - T15</t>
        </is>
      </c>
    </row>
    <row r="1380">
      <c r="A1380" s="5" t="inlineStr">
        <is>
          <t>CCAJ-SC39/33/2023</t>
        </is>
      </c>
      <c r="B1380" s="6" t="n">
        <v>44946.4111746875</v>
      </c>
      <c r="C1380" s="5" t="inlineStr">
        <is>
          <t>1386 EINAR CHOQUETIJLLA - COBRADOR</t>
        </is>
      </c>
      <c r="D1380" s="10" t="n"/>
      <c r="E1380" s="8" t="n"/>
      <c r="F1380" s="9" t="n">
        <v>2490.2</v>
      </c>
      <c r="I1380" s="10" t="inlineStr">
        <is>
          <t>EFECTIVO</t>
        </is>
      </c>
      <c r="J1380" s="8" t="inlineStr">
        <is>
          <t>4309 RODRIGO RAMOS - T20</t>
        </is>
      </c>
    </row>
    <row r="1381">
      <c r="A1381" s="5" t="inlineStr">
        <is>
          <t>CCAJ-SC39/33/2023</t>
        </is>
      </c>
      <c r="B1381" s="6" t="n">
        <v>44946.4111746875</v>
      </c>
      <c r="C1381" s="5" t="inlineStr">
        <is>
          <t>1386 EINAR CHOQUETIJLLA - COBRADOR</t>
        </is>
      </c>
      <c r="D1381" s="10" t="n"/>
      <c r="E1381" s="8" t="n"/>
      <c r="F1381" s="9" t="n">
        <v>11272.9</v>
      </c>
      <c r="I1381" s="10" t="inlineStr">
        <is>
          <t>EFECTIVO</t>
        </is>
      </c>
      <c r="J1381" s="8" t="inlineStr">
        <is>
          <t>4309 RODRIGO RAMOS - T24</t>
        </is>
      </c>
    </row>
    <row r="1382">
      <c r="A1382" s="5" t="inlineStr">
        <is>
          <t>CCAJ-SC39/33/2023</t>
        </is>
      </c>
      <c r="B1382" s="6" t="n">
        <v>44946.4111746875</v>
      </c>
      <c r="C1382" s="5" t="inlineStr">
        <is>
          <t>1386 EINAR CHOQUETIJLLA - COBRADOR</t>
        </is>
      </c>
      <c r="D1382" s="10" t="n"/>
      <c r="E1382" s="8" t="n"/>
      <c r="F1382" s="9" t="n">
        <v>41777</v>
      </c>
      <c r="I1382" s="10" t="inlineStr">
        <is>
          <t>EFECTIVO</t>
        </is>
      </c>
      <c r="J1382" s="8" t="inlineStr">
        <is>
          <t>4309 RODRIGO RAMOS - T25</t>
        </is>
      </c>
    </row>
    <row r="1383">
      <c r="A1383" s="11" t="inlineStr">
        <is>
          <t>SAP</t>
        </is>
      </c>
      <c r="B1383" s="3" t="n"/>
      <c r="C1383" s="3" t="n"/>
      <c r="D1383" s="64">
        <f>133460.4+5011.2</f>
        <v/>
      </c>
      <c r="E1383" s="8" t="n"/>
      <c r="F1383" s="37">
        <f>SUM(F1376:G1382)</f>
        <v/>
      </c>
      <c r="H1383" s="9" t="n"/>
      <c r="I1383" s="10" t="n"/>
      <c r="J1383" s="5" t="n"/>
    </row>
    <row r="1384">
      <c r="A1384" s="13" t="inlineStr">
        <is>
          <t>FECHA</t>
        </is>
      </c>
      <c r="B1384" s="13" t="inlineStr">
        <is>
          <t>CIERRE DE CAJA</t>
        </is>
      </c>
      <c r="C1384" s="13" t="inlineStr">
        <is>
          <t>IMPORTE</t>
        </is>
      </c>
      <c r="D1384" s="10" t="n"/>
      <c r="E1384" s="8" t="n"/>
      <c r="H1384" s="9" t="n"/>
      <c r="I1384" s="10" t="n"/>
      <c r="J1384" s="5" t="n"/>
    </row>
    <row r="1385" ht="15.75" customHeight="1">
      <c r="A1385" s="5" t="n"/>
      <c r="B1385" s="6" t="n"/>
      <c r="C1385" s="5" t="n"/>
      <c r="D1385" s="14" t="n">
        <v>112636297</v>
      </c>
      <c r="E1385" s="8" t="n"/>
      <c r="H1385" s="9" t="n"/>
      <c r="I1385" s="10" t="n"/>
      <c r="J1385" s="5" t="n"/>
    </row>
    <row r="1386" ht="15.75" customHeight="1">
      <c r="A1386" s="5" t="n"/>
      <c r="B1386" s="6" t="n"/>
      <c r="C1386" s="5" t="n"/>
      <c r="D1386" s="14" t="n">
        <v>112644469</v>
      </c>
      <c r="E1386" s="8" t="n"/>
      <c r="H1386" s="9" t="n"/>
      <c r="I1386" s="10" t="n"/>
      <c r="J1386" s="5" t="n"/>
    </row>
    <row r="1387" ht="15.75" customHeight="1">
      <c r="A1387" s="5" t="n"/>
      <c r="B1387" s="6" t="n"/>
      <c r="C1387" s="5" t="n"/>
      <c r="D1387" s="66" t="n">
        <v>112636424</v>
      </c>
      <c r="E1387" s="67" t="inlineStr">
        <is>
          <t>REVERSION</t>
        </is>
      </c>
      <c r="H1387" s="9" t="n"/>
      <c r="I1387" s="10" t="n"/>
      <c r="J1387" s="5" t="n"/>
    </row>
    <row r="1388">
      <c r="A1388" s="5" t="n"/>
      <c r="B1388" s="6" t="n"/>
      <c r="C1388" s="5" t="n"/>
      <c r="D1388" s="7" t="n"/>
      <c r="E1388" s="8" t="n"/>
      <c r="H1388" s="9" t="n"/>
      <c r="I1388" s="10" t="n"/>
      <c r="J1388" s="5" t="n"/>
    </row>
    <row r="1389">
      <c r="A1389" s="5" t="inlineStr">
        <is>
          <t>CCAJ-SC39/34/2023</t>
        </is>
      </c>
      <c r="B1389" s="6" t="n">
        <v>44946.88874429398</v>
      </c>
      <c r="C1389" s="5" t="inlineStr">
        <is>
          <t>1386 EINAR CHOQUETIJLLA - COBRADOR</t>
        </is>
      </c>
      <c r="D1389" s="7" t="n"/>
      <c r="E1389" s="8" t="n"/>
      <c r="G1389" s="9" t="n">
        <v>5804</v>
      </c>
      <c r="I1389" s="10" t="inlineStr">
        <is>
          <t>CHEQUE</t>
        </is>
      </c>
      <c r="J1389" s="5" t="inlineStr">
        <is>
          <t>4307 PEDRO GALARZA TERCEROS</t>
        </is>
      </c>
    </row>
    <row r="1390">
      <c r="A1390" s="5" t="inlineStr">
        <is>
          <t>CCAJ-SC39/34/2023</t>
        </is>
      </c>
      <c r="B1390" s="6" t="n">
        <v>44946.88874429398</v>
      </c>
      <c r="C1390" s="5" t="inlineStr">
        <is>
          <t>1386 EINAR CHOQUETIJLLA - COBRADOR</t>
        </is>
      </c>
      <c r="D1390" s="7" t="n"/>
      <c r="E1390" s="8" t="n"/>
      <c r="G1390" s="9" t="n">
        <v>499.47</v>
      </c>
      <c r="I1390" s="10" t="inlineStr">
        <is>
          <t>CHEQUE</t>
        </is>
      </c>
      <c r="J1390" s="8" t="inlineStr">
        <is>
          <t>4309 RODRIGO RAMOS - T02</t>
        </is>
      </c>
    </row>
    <row r="1391">
      <c r="A1391" s="5" t="inlineStr">
        <is>
          <t>CCAJ-SC39/34/2023</t>
        </is>
      </c>
      <c r="B1391" s="6" t="n">
        <v>44946.88874429398</v>
      </c>
      <c r="C1391" s="5" t="inlineStr">
        <is>
          <t>1386 EINAR CHOQUETIJLLA - COBRADOR</t>
        </is>
      </c>
      <c r="D1391" s="7" t="n">
        <v>355073</v>
      </c>
      <c r="E1391" s="5" t="inlineStr">
        <is>
          <t>BANCO DE CREDITO-7015054675359</t>
        </is>
      </c>
      <c r="H1391" s="9" t="n">
        <v>3600</v>
      </c>
      <c r="I1391" s="5" t="inlineStr">
        <is>
          <t>DEPÓSITO BANCARIO</t>
        </is>
      </c>
      <c r="J1391" s="8" t="inlineStr">
        <is>
          <t>1972 FLAVIA GALEAN MALLON</t>
        </is>
      </c>
    </row>
    <row r="1392">
      <c r="A1392" s="5" t="inlineStr">
        <is>
          <t>CCAJ-SC39/34/2023</t>
        </is>
      </c>
      <c r="B1392" s="6" t="n">
        <v>44946.88874429398</v>
      </c>
      <c r="C1392" s="5" t="inlineStr">
        <is>
          <t>1386 EINAR CHOQUETIJLLA - COBRADOR</t>
        </is>
      </c>
      <c r="D1392" s="7" t="n">
        <v>654874</v>
      </c>
      <c r="E1392" s="5" t="inlineStr">
        <is>
          <t>MERCANTIL SANTA CRUZ-4010678183</t>
        </is>
      </c>
      <c r="H1392" s="9" t="n">
        <v>716.2</v>
      </c>
      <c r="I1392" s="5" t="inlineStr">
        <is>
          <t>DEPÓSITO BANCARIO</t>
        </is>
      </c>
      <c r="J1392" s="5" t="inlineStr">
        <is>
          <t>1271 SANDRA SALAZAR ESCOBAR</t>
        </is>
      </c>
    </row>
    <row r="1393">
      <c r="A1393" s="5" t="inlineStr">
        <is>
          <t>CCAJ-SC39/34/2023</t>
        </is>
      </c>
      <c r="B1393" s="6" t="n">
        <v>44946.88874429398</v>
      </c>
      <c r="C1393" s="5" t="inlineStr">
        <is>
          <t>1386 EINAR CHOQUETIJLLA - COBRADOR</t>
        </is>
      </c>
      <c r="D1393" s="7" t="n">
        <v>668093</v>
      </c>
      <c r="E1393" s="5" t="inlineStr">
        <is>
          <t>MERCANTIL SANTA CRUZ-4010678183</t>
        </is>
      </c>
      <c r="H1393" s="9" t="n">
        <v>385</v>
      </c>
      <c r="I1393" s="5" t="inlineStr">
        <is>
          <t>DEPÓSITO BANCARIO</t>
        </is>
      </c>
      <c r="J1393" s="5" t="inlineStr">
        <is>
          <t>1271 SANDRA SALAZAR ESCOBAR</t>
        </is>
      </c>
    </row>
    <row r="1394">
      <c r="A1394" s="5" t="inlineStr">
        <is>
          <t>CCAJ-SC39/34/2023</t>
        </is>
      </c>
      <c r="B1394" s="6" t="n">
        <v>44946.88874429398</v>
      </c>
      <c r="C1394" s="5" t="inlineStr">
        <is>
          <t>1386 EINAR CHOQUETIJLLA - COBRADOR</t>
        </is>
      </c>
      <c r="D1394" s="7" t="n">
        <v>658054</v>
      </c>
      <c r="E1394" s="5" t="inlineStr">
        <is>
          <t>MERCANTIL SANTA CRUZ-4010678183</t>
        </is>
      </c>
      <c r="H1394" s="9" t="n">
        <v>1365</v>
      </c>
      <c r="I1394" s="5" t="inlineStr">
        <is>
          <t>DEPÓSITO BANCARIO</t>
        </is>
      </c>
      <c r="J1394" s="5" t="inlineStr">
        <is>
          <t>1271 SANDRA SALAZAR ESCOBAR</t>
        </is>
      </c>
    </row>
    <row r="1395">
      <c r="A1395" s="5" t="inlineStr">
        <is>
          <t>CCAJ-SC39/34/2023</t>
        </is>
      </c>
      <c r="B1395" s="6" t="n">
        <v>44946.88874429398</v>
      </c>
      <c r="C1395" s="5" t="inlineStr">
        <is>
          <t>1386 EINAR CHOQUETIJLLA - COBRADOR</t>
        </is>
      </c>
      <c r="D1395" s="7" t="n">
        <v>171664</v>
      </c>
      <c r="E1395" s="5" t="inlineStr">
        <is>
          <t>BANCO DE CREDITO-7015054675359</t>
        </is>
      </c>
      <c r="H1395" s="9" t="n">
        <v>300.93</v>
      </c>
      <c r="I1395" s="5" t="inlineStr">
        <is>
          <t>DEPÓSITO BANCARIO</t>
        </is>
      </c>
      <c r="J1395" s="5" t="inlineStr">
        <is>
          <t>1271 SANDRA SALAZAR ESCOBAR</t>
        </is>
      </c>
    </row>
    <row r="1396">
      <c r="A1396" s="5" t="inlineStr">
        <is>
          <t>CCAJ-SC39/34/2023</t>
        </is>
      </c>
      <c r="B1396" s="6" t="n">
        <v>44946.88874429398</v>
      </c>
      <c r="C1396" s="5" t="inlineStr">
        <is>
          <t>1386 EINAR CHOQUETIJLLA - COBRADOR</t>
        </is>
      </c>
      <c r="D1396" s="15" t="n">
        <v>45163211567</v>
      </c>
      <c r="E1396" s="5" t="inlineStr">
        <is>
          <t>BANCO INDUSTRIAL-100070049</t>
        </is>
      </c>
      <c r="H1396" s="9" t="n">
        <v>145.43</v>
      </c>
      <c r="I1396" s="5" t="inlineStr">
        <is>
          <t>DEPÓSITO BANCARIO</t>
        </is>
      </c>
      <c r="J1396" s="5" t="inlineStr">
        <is>
          <t>1271 SANDRA SALAZAR ESCOBAR</t>
        </is>
      </c>
    </row>
    <row r="1397">
      <c r="A1397" s="5" t="inlineStr">
        <is>
          <t>CCAJ-SC39/34/2023</t>
        </is>
      </c>
      <c r="B1397" s="6" t="n">
        <v>44946.88874429398</v>
      </c>
      <c r="C1397" s="5" t="inlineStr">
        <is>
          <t>1386 EINAR CHOQUETIJLLA - COBRADOR</t>
        </is>
      </c>
      <c r="D1397" s="15" t="n">
        <v>45133123979</v>
      </c>
      <c r="E1397" s="5" t="inlineStr">
        <is>
          <t>BANCO INDUSTRIAL-100070049</t>
        </is>
      </c>
      <c r="H1397" s="9" t="n">
        <v>721.2</v>
      </c>
      <c r="I1397" s="5" t="inlineStr">
        <is>
          <t>DEPÓSITO BANCARIO</t>
        </is>
      </c>
      <c r="J1397" s="5" t="inlineStr">
        <is>
          <t>1271 SANDRA SALAZAR ESCOBAR</t>
        </is>
      </c>
    </row>
    <row r="1398">
      <c r="A1398" s="5" t="inlineStr">
        <is>
          <t>CCAJ-SC39/34/2023</t>
        </is>
      </c>
      <c r="B1398" s="6" t="n">
        <v>44946.88874429398</v>
      </c>
      <c r="C1398" s="5" t="inlineStr">
        <is>
          <t>1386 EINAR CHOQUETIJLLA - COBRADOR</t>
        </is>
      </c>
      <c r="D1398" s="15" t="n">
        <v>52216841532</v>
      </c>
      <c r="E1398" s="5" t="inlineStr">
        <is>
          <t>BANCO INDUSTRIAL-100070049</t>
        </is>
      </c>
      <c r="H1398" s="9" t="n">
        <v>23.4</v>
      </c>
      <c r="I1398" s="5" t="inlineStr">
        <is>
          <t>DEPÓSITO BANCARIO</t>
        </is>
      </c>
      <c r="J1398" s="5" t="inlineStr">
        <is>
          <t>1271 SANDRA SALAZAR ESCOBAR</t>
        </is>
      </c>
    </row>
    <row r="1399">
      <c r="A1399" s="5" t="inlineStr">
        <is>
          <t>CCAJ-SC39/34/2023</t>
        </is>
      </c>
      <c r="B1399" s="6" t="n">
        <v>44946.88874429398</v>
      </c>
      <c r="C1399" s="5" t="inlineStr">
        <is>
          <t>1386 EINAR CHOQUETIJLLA - COBRADOR</t>
        </is>
      </c>
      <c r="D1399" s="15" t="n">
        <v>45123255158</v>
      </c>
      <c r="E1399" s="5" t="inlineStr">
        <is>
          <t>BANCO INDUSTRIAL-100070049</t>
        </is>
      </c>
      <c r="H1399" s="9" t="n">
        <v>973.4</v>
      </c>
      <c r="I1399" s="5" t="inlineStr">
        <is>
          <t>DEPÓSITO BANCARIO</t>
        </is>
      </c>
      <c r="J1399" s="5" t="inlineStr">
        <is>
          <t>1271 SANDRA SALAZAR ESCOBAR</t>
        </is>
      </c>
    </row>
    <row r="1400">
      <c r="A1400" s="5" t="inlineStr">
        <is>
          <t>CCAJ-SC39/34/2023</t>
        </is>
      </c>
      <c r="B1400" s="6" t="n">
        <v>44946.88874429398</v>
      </c>
      <c r="C1400" s="5" t="inlineStr">
        <is>
          <t>1386 EINAR CHOQUETIJLLA - COBRADOR</t>
        </is>
      </c>
      <c r="D1400" s="15" t="n">
        <v>52216836860</v>
      </c>
      <c r="E1400" s="5" t="inlineStr">
        <is>
          <t>BANCO INDUSTRIAL-100070049</t>
        </is>
      </c>
      <c r="H1400" s="9" t="n">
        <v>2400</v>
      </c>
      <c r="I1400" s="5" t="inlineStr">
        <is>
          <t>DEPÓSITO BANCARIO</t>
        </is>
      </c>
      <c r="J1400" s="5" t="inlineStr">
        <is>
          <t>1271 SANDRA SALAZAR ESCOBAR</t>
        </is>
      </c>
    </row>
    <row r="1401">
      <c r="A1401" s="5" t="inlineStr">
        <is>
          <t>CCAJ-SC39/34/2023</t>
        </is>
      </c>
      <c r="B1401" s="6" t="n">
        <v>44946.88874429398</v>
      </c>
      <c r="C1401" s="5" t="inlineStr">
        <is>
          <t>1386 EINAR CHOQUETIJLLA - COBRADOR</t>
        </is>
      </c>
      <c r="D1401" s="15" t="n">
        <v>45123254777</v>
      </c>
      <c r="E1401" s="5" t="inlineStr">
        <is>
          <t>BANCO INDUSTRIAL-100070049</t>
        </is>
      </c>
      <c r="H1401" s="9" t="n">
        <v>393.96</v>
      </c>
      <c r="I1401" s="5" t="inlineStr">
        <is>
          <t>DEPÓSITO BANCARIO</t>
        </is>
      </c>
      <c r="J1401" s="5" t="inlineStr">
        <is>
          <t>1271 SANDRA SALAZAR ESCOBAR</t>
        </is>
      </c>
    </row>
    <row r="1402">
      <c r="A1402" s="5" t="inlineStr">
        <is>
          <t>CCAJ-SC39/34/2023</t>
        </is>
      </c>
      <c r="B1402" s="6" t="n">
        <v>44946.88874429398</v>
      </c>
      <c r="C1402" s="5" t="inlineStr">
        <is>
          <t>1386 EINAR CHOQUETIJLLA - COBRADOR</t>
        </is>
      </c>
      <c r="D1402" s="15" t="n">
        <v>45163211412</v>
      </c>
      <c r="E1402" s="5" t="inlineStr">
        <is>
          <t>BANCO INDUSTRIAL-100070049</t>
        </is>
      </c>
      <c r="H1402" s="9" t="n">
        <v>271.12</v>
      </c>
      <c r="I1402" s="5" t="inlineStr">
        <is>
          <t>DEPÓSITO BANCARIO</t>
        </is>
      </c>
      <c r="J1402" s="5" t="inlineStr">
        <is>
          <t>1271 SANDRA SALAZAR ESCOBAR</t>
        </is>
      </c>
    </row>
    <row r="1403">
      <c r="A1403" s="5" t="inlineStr">
        <is>
          <t>CCAJ-SC39/34/2023</t>
        </is>
      </c>
      <c r="B1403" s="6" t="n">
        <v>44946.88874429398</v>
      </c>
      <c r="C1403" s="5" t="inlineStr">
        <is>
          <t>1386 EINAR CHOQUETIJLLA - COBRADOR</t>
        </is>
      </c>
      <c r="D1403" s="15" t="n">
        <v>45113272952</v>
      </c>
      <c r="E1403" s="5" t="inlineStr">
        <is>
          <t>BANCO INDUSTRIAL-100070049</t>
        </is>
      </c>
      <c r="H1403" s="9" t="n">
        <v>643.37</v>
      </c>
      <c r="I1403" s="5" t="inlineStr">
        <is>
          <t>DEPÓSITO BANCARIO</t>
        </is>
      </c>
      <c r="J1403" s="5" t="inlineStr">
        <is>
          <t>1271 SANDRA SALAZAR ESCOBAR</t>
        </is>
      </c>
    </row>
    <row r="1404">
      <c r="A1404" s="5" t="inlineStr">
        <is>
          <t>CCAJ-SC39/34/2023</t>
        </is>
      </c>
      <c r="B1404" s="6" t="n">
        <v>44946.88874429398</v>
      </c>
      <c r="C1404" s="5" t="inlineStr">
        <is>
          <t>1386 EINAR CHOQUETIJLLA - COBRADOR</t>
        </is>
      </c>
      <c r="D1404" s="15" t="n">
        <v>45163212426</v>
      </c>
      <c r="E1404" s="5" t="inlineStr">
        <is>
          <t>BANCO INDUSTRIAL-100070049</t>
        </is>
      </c>
      <c r="H1404" s="9" t="n">
        <v>395.92</v>
      </c>
      <c r="I1404" s="5" t="inlineStr">
        <is>
          <t>DEPÓSITO BANCARIO</t>
        </is>
      </c>
      <c r="J1404" s="5" t="inlineStr">
        <is>
          <t>1271 SANDRA SALAZAR ESCOBAR</t>
        </is>
      </c>
    </row>
    <row r="1405">
      <c r="A1405" s="5" t="inlineStr">
        <is>
          <t>CCAJ-SC39/34/2023</t>
        </is>
      </c>
      <c r="B1405" s="6" t="n">
        <v>44946.88874429398</v>
      </c>
      <c r="C1405" s="5" t="inlineStr">
        <is>
          <t>1386 EINAR CHOQUETIJLLA - COBRADOR</t>
        </is>
      </c>
      <c r="D1405" s="15" t="n">
        <v>45133124772</v>
      </c>
      <c r="E1405" s="5" t="inlineStr">
        <is>
          <t>BANCO INDUSTRIAL-100070049</t>
        </is>
      </c>
      <c r="H1405" s="9" t="n">
        <v>2200</v>
      </c>
      <c r="I1405" s="5" t="inlineStr">
        <is>
          <t>DEPÓSITO BANCARIO</t>
        </is>
      </c>
      <c r="J1405" s="5" t="inlineStr">
        <is>
          <t>4863 MOISES MENACHO MONTAÑO</t>
        </is>
      </c>
    </row>
    <row r="1406">
      <c r="A1406" s="5" t="inlineStr">
        <is>
          <t>CCAJ-SC39/34/2023</t>
        </is>
      </c>
      <c r="B1406" s="6" t="n">
        <v>44946.88874429398</v>
      </c>
      <c r="C1406" s="5" t="inlineStr">
        <is>
          <t>1386 EINAR CHOQUETIJLLA - COBRADOR</t>
        </is>
      </c>
      <c r="D1406" s="7" t="n">
        <v>483395</v>
      </c>
      <c r="E1406" s="8" t="inlineStr">
        <is>
          <t>BISA-100072017</t>
        </is>
      </c>
      <c r="H1406" s="9" t="n">
        <v>835.2</v>
      </c>
      <c r="I1406" s="5" t="inlineStr">
        <is>
          <t>DEPÓSITO BANCARIO</t>
        </is>
      </c>
      <c r="J1406" s="8" t="inlineStr">
        <is>
          <t>1972 FLAVIA GALEAN MALLON</t>
        </is>
      </c>
    </row>
    <row r="1407">
      <c r="A1407" s="5" t="inlineStr">
        <is>
          <t>CCAJ-SC39/34/2023</t>
        </is>
      </c>
      <c r="B1407" s="6" t="n">
        <v>44946.88874429398</v>
      </c>
      <c r="C1407" s="5" t="inlineStr">
        <is>
          <t>1386 EINAR CHOQUETIJLLA - COBRADOR</t>
        </is>
      </c>
      <c r="D1407" s="7" t="n">
        <v>483394</v>
      </c>
      <c r="E1407" s="5" t="inlineStr">
        <is>
          <t>BANCO INDUSTRIAL-100070049</t>
        </is>
      </c>
      <c r="H1407" s="9" t="n">
        <v>31830.3</v>
      </c>
      <c r="I1407" s="5" t="inlineStr">
        <is>
          <t>DEPÓSITO BANCARIO</t>
        </is>
      </c>
      <c r="J1407" s="8" t="inlineStr">
        <is>
          <t>1972 FLAVIA GALEAN MALLON</t>
        </is>
      </c>
    </row>
    <row r="1408">
      <c r="A1408" s="5" t="inlineStr">
        <is>
          <t>CCAJ-SC39/34/2023</t>
        </is>
      </c>
      <c r="B1408" s="6" t="n">
        <v>44946.88874429398</v>
      </c>
      <c r="C1408" s="5" t="inlineStr">
        <is>
          <t>1386 EINAR CHOQUETIJLLA - COBRADOR</t>
        </is>
      </c>
      <c r="D1408" s="7" t="n">
        <v>415913</v>
      </c>
      <c r="E1408" s="5" t="inlineStr">
        <is>
          <t>BANCO DE CREDITO-7015054675359</t>
        </is>
      </c>
      <c r="H1408" s="9" t="n">
        <v>243.26</v>
      </c>
      <c r="I1408" s="5" t="inlineStr">
        <is>
          <t>DEPÓSITO BANCARIO</t>
        </is>
      </c>
      <c r="J1408" s="5" t="inlineStr">
        <is>
          <t>4863 MOISES MENACHO MONTAÑO</t>
        </is>
      </c>
    </row>
    <row r="1409">
      <c r="A1409" s="5" t="inlineStr">
        <is>
          <t>CCAJ-SC39/34/2023</t>
        </is>
      </c>
      <c r="B1409" s="6" t="n">
        <v>44946.88874429398</v>
      </c>
      <c r="C1409" s="5" t="inlineStr">
        <is>
          <t>1386 EINAR CHOQUETIJLLA - COBRADOR</t>
        </is>
      </c>
      <c r="D1409" s="15" t="n">
        <v>45173185176</v>
      </c>
      <c r="E1409" s="5" t="inlineStr">
        <is>
          <t>BANCO INDUSTRIAL-100070049</t>
        </is>
      </c>
      <c r="H1409" s="9" t="n">
        <v>19000</v>
      </c>
      <c r="I1409" s="5" t="inlineStr">
        <is>
          <t>DEPÓSITO BANCARIO</t>
        </is>
      </c>
      <c r="J1409" s="5" t="inlineStr">
        <is>
          <t>3046 CLAUDIA ELEN CASTRO DELGADILLO</t>
        </is>
      </c>
    </row>
    <row r="1410">
      <c r="A1410" s="5" t="inlineStr">
        <is>
          <t>CCAJ-SC39/34/2023</t>
        </is>
      </c>
      <c r="B1410" s="6" t="n">
        <v>44946.88874429398</v>
      </c>
      <c r="C1410" s="5" t="inlineStr">
        <is>
          <t>1386 EINAR CHOQUETIJLLA - COBRADOR</t>
        </is>
      </c>
      <c r="D1410" s="15" t="n">
        <v>52216840909</v>
      </c>
      <c r="E1410" s="5" t="inlineStr">
        <is>
          <t>BANCO INDUSTRIAL-100070049</t>
        </is>
      </c>
      <c r="H1410" s="9" t="n">
        <v>29.9</v>
      </c>
      <c r="I1410" s="5" t="inlineStr">
        <is>
          <t>DEPÓSITO BANCARIO</t>
        </is>
      </c>
      <c r="J1410" s="5" t="inlineStr">
        <is>
          <t>4307 PEDRO GALARZA TERCEROS</t>
        </is>
      </c>
    </row>
    <row r="1411">
      <c r="A1411" s="5" t="inlineStr">
        <is>
          <t>CCAJ-SC39/34/2023</t>
        </is>
      </c>
      <c r="B1411" s="6" t="n">
        <v>44946.88874429398</v>
      </c>
      <c r="C1411" s="5" t="inlineStr">
        <is>
          <t>1386 EINAR CHOQUETIJLLA - COBRADOR</t>
        </is>
      </c>
      <c r="D1411" s="15" t="n">
        <v>52216840909</v>
      </c>
      <c r="E1411" s="5" t="inlineStr">
        <is>
          <t>BANCO INDUSTRIAL-100070049</t>
        </is>
      </c>
      <c r="H1411" s="9" t="n">
        <v>265.01</v>
      </c>
      <c r="I1411" s="5" t="inlineStr">
        <is>
          <t>DEPÓSITO BANCARIO</t>
        </is>
      </c>
      <c r="J1411" s="5" t="inlineStr">
        <is>
          <t>4307 PEDRO GALARZA TERCEROS</t>
        </is>
      </c>
    </row>
    <row r="1412">
      <c r="A1412" s="5" t="inlineStr">
        <is>
          <t>CCAJ-SC39/34/2023</t>
        </is>
      </c>
      <c r="B1412" s="6" t="n">
        <v>44946.88874429398</v>
      </c>
      <c r="C1412" s="5" t="inlineStr">
        <is>
          <t>1386 EINAR CHOQUETIJLLA - COBRADOR</t>
        </is>
      </c>
      <c r="D1412" s="15" t="n">
        <v>52216840911</v>
      </c>
      <c r="E1412" s="5" t="inlineStr">
        <is>
          <t>BANCO INDUSTRIAL-100070049</t>
        </is>
      </c>
      <c r="H1412" s="9" t="n">
        <v>122.97</v>
      </c>
      <c r="I1412" s="5" t="inlineStr">
        <is>
          <t>DEPÓSITO BANCARIO</t>
        </is>
      </c>
      <c r="J1412" s="5" t="inlineStr">
        <is>
          <t>4307 PEDRO GALARZA TERCEROS</t>
        </is>
      </c>
    </row>
    <row r="1413">
      <c r="A1413" s="5" t="inlineStr">
        <is>
          <t>CCAJ-SC39/34/2023</t>
        </is>
      </c>
      <c r="B1413" s="6" t="n">
        <v>44946.88874429398</v>
      </c>
      <c r="C1413" s="5" t="inlineStr">
        <is>
          <t>1386 EINAR CHOQUETIJLLA - COBRADOR</t>
        </is>
      </c>
      <c r="D1413" s="15" t="n">
        <v>52216840911</v>
      </c>
      <c r="E1413" s="5" t="inlineStr">
        <is>
          <t>BANCO INDUSTRIAL-100070049</t>
        </is>
      </c>
      <c r="H1413" s="9" t="n">
        <v>624</v>
      </c>
      <c r="I1413" s="5" t="inlineStr">
        <is>
          <t>DEPÓSITO BANCARIO</t>
        </is>
      </c>
      <c r="J1413" s="5" t="inlineStr">
        <is>
          <t>4307 PEDRO GALARZA TERCEROS</t>
        </is>
      </c>
    </row>
    <row r="1414">
      <c r="A1414" s="5" t="inlineStr">
        <is>
          <t>CCAJ-SC39/34/2023</t>
        </is>
      </c>
      <c r="B1414" s="6" t="n">
        <v>44946.88874429398</v>
      </c>
      <c r="C1414" s="5" t="inlineStr">
        <is>
          <t>1386 EINAR CHOQUETIJLLA - COBRADOR</t>
        </is>
      </c>
      <c r="D1414" s="15" t="n">
        <v>297501005810006</v>
      </c>
      <c r="E1414" s="5" t="inlineStr">
        <is>
          <t>PAGO EXPRESS M/N-101020101</t>
        </is>
      </c>
      <c r="H1414" s="9" t="n">
        <v>25309.8</v>
      </c>
      <c r="I1414" s="5" t="inlineStr">
        <is>
          <t>DEPÓSITO BANCARIO</t>
        </is>
      </c>
      <c r="J1414" s="5" t="inlineStr">
        <is>
          <t>3046 CLAUDIA ELEN CASTRO DELGADILLO</t>
        </is>
      </c>
    </row>
    <row r="1415">
      <c r="A1415" s="5" t="inlineStr">
        <is>
          <t>CCAJ-SC39/34/2023</t>
        </is>
      </c>
      <c r="B1415" s="6" t="n">
        <v>44946.88874429398</v>
      </c>
      <c r="C1415" s="5" t="inlineStr">
        <is>
          <t>1386 EINAR CHOQUETIJLLA - COBRADOR</t>
        </is>
      </c>
      <c r="D1415" s="15" t="n">
        <v>297501005810006</v>
      </c>
      <c r="E1415" s="5" t="inlineStr">
        <is>
          <t>PAGO EXPRESS M/E-101020203</t>
        </is>
      </c>
      <c r="H1415" s="9" t="n">
        <v>13920</v>
      </c>
      <c r="I1415" s="5" t="inlineStr">
        <is>
          <t>DEPÓSITO BANCARIO</t>
        </is>
      </c>
      <c r="J1415" s="5" t="inlineStr">
        <is>
          <t>3046 CLAUDIA ELEN CASTRO DELGADILLO</t>
        </is>
      </c>
    </row>
    <row r="1416">
      <c r="A1416" s="5" t="inlineStr">
        <is>
          <t>CCAJ-SC39/34/2023</t>
        </is>
      </c>
      <c r="B1416" s="6" t="n">
        <v>44946.88874429398</v>
      </c>
      <c r="C1416" s="5" t="inlineStr">
        <is>
          <t>1386 EINAR CHOQUETIJLLA - COBRADOR</t>
        </is>
      </c>
      <c r="D1416" s="15" t="n">
        <v>45173184340</v>
      </c>
      <c r="E1416" s="5" t="inlineStr">
        <is>
          <t>BANCO INDUSTRIAL-100070049</t>
        </is>
      </c>
      <c r="H1416" s="9" t="n">
        <v>2139.9</v>
      </c>
      <c r="I1416" s="5" t="inlineStr">
        <is>
          <t>DEPÓSITO BANCARIO</t>
        </is>
      </c>
      <c r="J1416" s="5" t="inlineStr">
        <is>
          <t>4307 PEDRO GALARZA TERCEROS</t>
        </is>
      </c>
    </row>
    <row r="1417">
      <c r="A1417" s="5" t="inlineStr">
        <is>
          <t>CCAJ-SC39/34/2023</t>
        </is>
      </c>
      <c r="B1417" s="6" t="n">
        <v>44946.88874429398</v>
      </c>
      <c r="C1417" s="5" t="inlineStr">
        <is>
          <t>1386 EINAR CHOQUETIJLLA - COBRADOR</t>
        </is>
      </c>
      <c r="D1417" s="15" t="n">
        <v>45163212401</v>
      </c>
      <c r="E1417" s="5" t="inlineStr">
        <is>
          <t>BANCO INDUSTRIAL-100070049</t>
        </is>
      </c>
      <c r="H1417" s="9" t="n">
        <v>11083.5</v>
      </c>
      <c r="I1417" s="5" t="inlineStr">
        <is>
          <t>DEPÓSITO BANCARIO</t>
        </is>
      </c>
      <c r="J1417" s="5" t="inlineStr">
        <is>
          <t>4307 PEDRO GALARZA TERCEROS</t>
        </is>
      </c>
    </row>
    <row r="1418">
      <c r="A1418" s="5" t="inlineStr">
        <is>
          <t>CCAJ-SC39/34/2023</t>
        </is>
      </c>
      <c r="B1418" s="6" t="n">
        <v>44946.88874429398</v>
      </c>
      <c r="C1418" s="5" t="inlineStr">
        <is>
          <t>1386 EINAR CHOQUETIJLLA - COBRADOR</t>
        </is>
      </c>
      <c r="D1418" s="15" t="n">
        <v>45113271799</v>
      </c>
      <c r="E1418" s="5" t="inlineStr">
        <is>
          <t>BANCO INDUSTRIAL-100070049</t>
        </is>
      </c>
      <c r="H1418" s="9" t="n">
        <v>2503.02</v>
      </c>
      <c r="I1418" s="5" t="inlineStr">
        <is>
          <t>DEPÓSITO BANCARIO</t>
        </is>
      </c>
      <c r="J1418" s="5" t="inlineStr">
        <is>
          <t>4307 PEDRO GALARZA TERCEROS</t>
        </is>
      </c>
    </row>
    <row r="1419">
      <c r="A1419" s="5" t="inlineStr">
        <is>
          <t>CCAJ-SC39/34/2023</t>
        </is>
      </c>
      <c r="B1419" s="6" t="n">
        <v>44946.88874429398</v>
      </c>
      <c r="C1419" s="5" t="inlineStr">
        <is>
          <t>1386 EINAR CHOQUETIJLLA - COBRADOR</t>
        </is>
      </c>
      <c r="D1419" s="15" t="n">
        <v>45153117574</v>
      </c>
      <c r="E1419" s="5" t="inlineStr">
        <is>
          <t>BANCO INDUSTRIAL-100070049</t>
        </is>
      </c>
      <c r="H1419" s="9" t="n">
        <v>506</v>
      </c>
      <c r="I1419" s="5" t="inlineStr">
        <is>
          <t>DEPÓSITO BANCARIO</t>
        </is>
      </c>
      <c r="J1419" s="5" t="inlineStr">
        <is>
          <t>4307 PEDRO GALARZA TERCEROS</t>
        </is>
      </c>
    </row>
    <row r="1420">
      <c r="A1420" s="5" t="inlineStr">
        <is>
          <t>CCAJ-SC39/34/2023</t>
        </is>
      </c>
      <c r="B1420" s="6" t="n">
        <v>44946.88874429398</v>
      </c>
      <c r="C1420" s="5" t="inlineStr">
        <is>
          <t>1386 EINAR CHOQUETIJLLA - COBRADOR</t>
        </is>
      </c>
      <c r="D1420" s="15" t="n">
        <v>45163211628</v>
      </c>
      <c r="E1420" s="5" t="inlineStr">
        <is>
          <t>BANCO INDUSTRIAL-100070049</t>
        </is>
      </c>
      <c r="H1420" s="9" t="n">
        <v>3389.6</v>
      </c>
      <c r="I1420" s="5" t="inlineStr">
        <is>
          <t>DEPÓSITO BANCARIO</t>
        </is>
      </c>
      <c r="J1420" s="5" t="inlineStr">
        <is>
          <t>4307 PEDRO GALARZA TERCEROS</t>
        </is>
      </c>
    </row>
    <row r="1421">
      <c r="A1421" s="5" t="inlineStr">
        <is>
          <t>CCAJ-SC39/34/2023</t>
        </is>
      </c>
      <c r="B1421" s="6" t="n">
        <v>44946.88874429398</v>
      </c>
      <c r="C1421" s="5" t="inlineStr">
        <is>
          <t>1386 EINAR CHOQUETIJLLA - COBRADOR</t>
        </is>
      </c>
      <c r="D1421" s="15" t="n">
        <v>45113271505</v>
      </c>
      <c r="E1421" s="5" t="inlineStr">
        <is>
          <t>BANCO INDUSTRIAL-100070049</t>
        </is>
      </c>
      <c r="H1421" s="9" t="n">
        <v>2464.75</v>
      </c>
      <c r="I1421" s="5" t="inlineStr">
        <is>
          <t>DEPÓSITO BANCARIO</t>
        </is>
      </c>
      <c r="J1421" s="5" t="inlineStr">
        <is>
          <t>4307 PEDRO GALARZA TERCEROS</t>
        </is>
      </c>
    </row>
    <row r="1422">
      <c r="A1422" s="5" t="inlineStr">
        <is>
          <t>CCAJ-SC39/34/2023</t>
        </is>
      </c>
      <c r="B1422" s="6" t="n">
        <v>44946.88874429398</v>
      </c>
      <c r="C1422" s="5" t="inlineStr">
        <is>
          <t>1386 EINAR CHOQUETIJLLA - COBRADOR</t>
        </is>
      </c>
      <c r="D1422" s="15" t="n">
        <v>297501005810007</v>
      </c>
      <c r="E1422" s="5" t="inlineStr">
        <is>
          <t>PAGO EXPRESS M/N-101020101</t>
        </is>
      </c>
      <c r="H1422" s="9" t="n">
        <v>28058.3</v>
      </c>
      <c r="I1422" s="5" t="inlineStr">
        <is>
          <t>DEPÓSITO BANCARIO</t>
        </is>
      </c>
      <c r="J1422" s="5" t="inlineStr">
        <is>
          <t>4863 MOISES MENACHO MONTAÑO</t>
        </is>
      </c>
    </row>
    <row r="1423">
      <c r="A1423" s="5" t="inlineStr">
        <is>
          <t>CCAJ-SC39/34/2023</t>
        </is>
      </c>
      <c r="B1423" s="6" t="n">
        <v>44946.88874429398</v>
      </c>
      <c r="C1423" s="5" t="inlineStr">
        <is>
          <t>1386 EINAR CHOQUETIJLLA - COBRADOR</t>
        </is>
      </c>
      <c r="D1423" s="15" t="n">
        <v>297501005810007</v>
      </c>
      <c r="E1423" s="5" t="inlineStr">
        <is>
          <t>PAGO EXPRESS M/E-101020203</t>
        </is>
      </c>
      <c r="H1423" s="9" t="n">
        <v>696</v>
      </c>
      <c r="I1423" s="5" t="inlineStr">
        <is>
          <t>DEPÓSITO BANCARIO</t>
        </is>
      </c>
      <c r="J1423" s="5" t="inlineStr">
        <is>
          <t>4863 MOISES MENACHO MONTAÑO</t>
        </is>
      </c>
    </row>
    <row r="1424">
      <c r="A1424" s="5" t="inlineStr">
        <is>
          <t>CCAJ-SC39/34/2023</t>
        </is>
      </c>
      <c r="B1424" s="6" t="n">
        <v>44946.88874429398</v>
      </c>
      <c r="C1424" s="5" t="inlineStr">
        <is>
          <t>1386 EINAR CHOQUETIJLLA - COBRADOR</t>
        </is>
      </c>
      <c r="D1424" s="15" t="n">
        <v>45113271924</v>
      </c>
      <c r="E1424" s="8" t="inlineStr">
        <is>
          <t>BISA-100070031</t>
        </is>
      </c>
      <c r="H1424" s="9" t="n">
        <v>1527.64</v>
      </c>
      <c r="I1424" s="5" t="inlineStr">
        <is>
          <t>DEPÓSITO BANCARIO</t>
        </is>
      </c>
      <c r="J1424" s="5" t="inlineStr">
        <is>
          <t>4307 PEDRO GALARZA TERCEROS</t>
        </is>
      </c>
    </row>
    <row r="1425">
      <c r="A1425" s="5" t="inlineStr">
        <is>
          <t>CCAJ-SC39/34/202</t>
        </is>
      </c>
      <c r="B1425" s="6" t="n">
        <v>44946.88874429398</v>
      </c>
      <c r="C1425" s="5" t="inlineStr">
        <is>
          <t xml:space="preserve">1386 EINAR CHOQUETIJLLA - </t>
        </is>
      </c>
      <c r="D1425" s="7" t="n"/>
      <c r="E1425" s="8" t="n"/>
      <c r="F1425" s="9" t="n">
        <v>14406.5</v>
      </c>
      <c r="I1425" s="10" t="inlineStr">
        <is>
          <t>EFECTIVO</t>
        </is>
      </c>
      <c r="J1425" s="8" t="inlineStr">
        <is>
          <t>2932 EUGENIO LOPEZ CESPEDES</t>
        </is>
      </c>
    </row>
    <row r="1426">
      <c r="A1426" s="5" t="inlineStr">
        <is>
          <t>CCAJ-SC39/34/2023</t>
        </is>
      </c>
      <c r="B1426" s="6" t="n">
        <v>44946.88874429398</v>
      </c>
      <c r="C1426" s="5" t="inlineStr">
        <is>
          <t>1386 EINAR CHOQUETIJLLA - COBRADOR</t>
        </is>
      </c>
      <c r="D1426" s="7" t="n"/>
      <c r="E1426" s="8" t="n"/>
      <c r="F1426" s="9" t="n">
        <v>5647.2</v>
      </c>
      <c r="I1426" s="10" t="inlineStr">
        <is>
          <t>EFECTIVO</t>
        </is>
      </c>
      <c r="J1426" s="8" t="inlineStr">
        <is>
          <t>1970 CARLOS CAMPOS ORTIZ</t>
        </is>
      </c>
    </row>
    <row r="1427">
      <c r="A1427" s="5" t="inlineStr">
        <is>
          <t>CCAJ-SC39/34/2023</t>
        </is>
      </c>
      <c r="B1427" s="6" t="n">
        <v>44946.88874429398</v>
      </c>
      <c r="C1427" s="5" t="inlineStr">
        <is>
          <t>1386 EINAR CHOQUETIJLLA - COBRADOR</t>
        </is>
      </c>
      <c r="D1427" s="7" t="n"/>
      <c r="E1427" s="8" t="n"/>
      <c r="F1427" s="9" t="n">
        <v>16010.4</v>
      </c>
      <c r="I1427" s="10" t="inlineStr">
        <is>
          <t>EFECTIVO</t>
        </is>
      </c>
      <c r="J1427" s="8" t="inlineStr">
        <is>
          <t>2551 EDMUNDO CAYANI M.</t>
        </is>
      </c>
    </row>
    <row r="1428">
      <c r="A1428" s="5" t="inlineStr">
        <is>
          <t>CCAJ-SC39/34/2023</t>
        </is>
      </c>
      <c r="B1428" s="6" t="n">
        <v>44946.88874429398</v>
      </c>
      <c r="C1428" s="5" t="inlineStr">
        <is>
          <t>1386 EINAR CHOQUETIJLLA - COBRADOR</t>
        </is>
      </c>
      <c r="D1428" s="7" t="n"/>
      <c r="E1428" s="8" t="n"/>
      <c r="F1428" s="9" t="n">
        <v>6458.5</v>
      </c>
      <c r="I1428" s="10" t="inlineStr">
        <is>
          <t>EFECTIVO</t>
        </is>
      </c>
      <c r="J1428" s="5" t="inlineStr">
        <is>
          <t>2917 MILAN HUANCOLLO JUCUMARI</t>
        </is>
      </c>
    </row>
    <row r="1429">
      <c r="A1429" s="5" t="inlineStr">
        <is>
          <t>CCAJ-SC39/34/2023</t>
        </is>
      </c>
      <c r="B1429" s="6" t="n">
        <v>44946.88874429398</v>
      </c>
      <c r="C1429" s="5" t="inlineStr">
        <is>
          <t>1386 EINAR CHOQUETIJLLA - COBRADOR</t>
        </is>
      </c>
      <c r="D1429" s="7" t="n"/>
      <c r="E1429" s="8" t="n"/>
      <c r="F1429" s="9" t="n">
        <v>7178.9</v>
      </c>
      <c r="I1429" s="10" t="inlineStr">
        <is>
          <t>EFECTIVO</t>
        </is>
      </c>
      <c r="J1429" s="5" t="inlineStr">
        <is>
          <t>2994 CRISTIAN DEIBY PARDO VILLEGAS</t>
        </is>
      </c>
    </row>
    <row r="1430">
      <c r="A1430" s="5" t="inlineStr">
        <is>
          <t>CCAJ-SC39/34/2023</t>
        </is>
      </c>
      <c r="B1430" s="6" t="n">
        <v>44946.88874429398</v>
      </c>
      <c r="C1430" s="5" t="inlineStr">
        <is>
          <t>1386 EINAR CHOQUETIJLLA - COBRADOR</t>
        </is>
      </c>
      <c r="D1430" s="7" t="n"/>
      <c r="E1430" s="8" t="n"/>
      <c r="F1430" s="9" t="n">
        <v>5651.4</v>
      </c>
      <c r="I1430" s="10" t="inlineStr">
        <is>
          <t>EFECTIVO</t>
        </is>
      </c>
      <c r="J1430" s="8" t="inlineStr">
        <is>
          <t>4309 RODRIGO RAMOS - T02</t>
        </is>
      </c>
    </row>
    <row r="1431">
      <c r="A1431" s="5" t="inlineStr">
        <is>
          <t>CCAJ-SC39/34/2023</t>
        </is>
      </c>
      <c r="B1431" s="6" t="n">
        <v>44946.88874429398</v>
      </c>
      <c r="C1431" s="5" t="inlineStr">
        <is>
          <t>1386 EINAR CHOQUETIJLLA - COBRADOR</t>
        </is>
      </c>
      <c r="D1431" s="7" t="n"/>
      <c r="E1431" s="8" t="n"/>
      <c r="F1431" s="9" t="n">
        <v>1215.3</v>
      </c>
      <c r="I1431" s="10" t="inlineStr">
        <is>
          <t>EFECTIVO</t>
        </is>
      </c>
      <c r="J1431" s="8" t="inlineStr">
        <is>
          <t>4309 RODRIGO RAMOS - T03</t>
        </is>
      </c>
    </row>
    <row r="1432">
      <c r="A1432" s="5" t="inlineStr">
        <is>
          <t>CCAJ-SC39/34/2023</t>
        </is>
      </c>
      <c r="B1432" s="6" t="n">
        <v>44946.88874429398</v>
      </c>
      <c r="C1432" s="5" t="inlineStr">
        <is>
          <t>1386 EINAR CHOQUETIJLLA - COBRADOR</t>
        </is>
      </c>
      <c r="D1432" s="7" t="n"/>
      <c r="E1432" s="8" t="n"/>
      <c r="F1432" s="9" t="n">
        <v>6617.9</v>
      </c>
      <c r="I1432" s="10" t="inlineStr">
        <is>
          <t>EFECTIVO</t>
        </is>
      </c>
      <c r="J1432" s="8" t="inlineStr">
        <is>
          <t>4309 RODRIGO RAMOS - T04</t>
        </is>
      </c>
    </row>
    <row r="1433">
      <c r="A1433" s="5" t="inlineStr">
        <is>
          <t>CCAJ-SC39/34/2023</t>
        </is>
      </c>
      <c r="B1433" s="6" t="n">
        <v>44946.88874429398</v>
      </c>
      <c r="C1433" s="5" t="inlineStr">
        <is>
          <t>1386 EINAR CHOQUETIJLLA - COBRADOR</t>
        </is>
      </c>
      <c r="D1433" s="7" t="n"/>
      <c r="E1433" s="8" t="n"/>
      <c r="F1433" s="9" t="n">
        <v>17217.2</v>
      </c>
      <c r="I1433" s="10" t="inlineStr">
        <is>
          <t>EFECTIVO</t>
        </is>
      </c>
      <c r="J1433" s="8" t="inlineStr">
        <is>
          <t>4309 RODRIGO RAMOS - T06</t>
        </is>
      </c>
    </row>
    <row r="1434">
      <c r="A1434" s="5" t="inlineStr">
        <is>
          <t>CCAJ-SC39/34/2023</t>
        </is>
      </c>
      <c r="B1434" s="6" t="n">
        <v>44946.88874429398</v>
      </c>
      <c r="C1434" s="5" t="inlineStr">
        <is>
          <t>1386 EINAR CHOQUETIJLLA - COBRADOR</t>
        </is>
      </c>
      <c r="D1434" s="7" t="n"/>
      <c r="E1434" s="8" t="n"/>
      <c r="F1434" s="9" t="n">
        <v>10241.2</v>
      </c>
      <c r="I1434" s="10" t="inlineStr">
        <is>
          <t>EFECTIVO</t>
        </is>
      </c>
      <c r="J1434" s="8" t="inlineStr">
        <is>
          <t>4309 RODRIGO RAMOS - T07</t>
        </is>
      </c>
    </row>
    <row r="1435">
      <c r="A1435" s="5" t="inlineStr">
        <is>
          <t>CCAJ-SC39/34/2023</t>
        </is>
      </c>
      <c r="B1435" s="6" t="n">
        <v>44946.88874429398</v>
      </c>
      <c r="C1435" s="5" t="inlineStr">
        <is>
          <t>1386 EINAR CHOQUETIJLLA - COBRADOR</t>
        </is>
      </c>
      <c r="D1435" s="7" t="n"/>
      <c r="E1435" s="8" t="n"/>
      <c r="F1435" s="9" t="n">
        <v>20089.5</v>
      </c>
      <c r="I1435" s="10" t="inlineStr">
        <is>
          <t>EFECTIVO</t>
        </is>
      </c>
      <c r="J1435" s="8" t="inlineStr">
        <is>
          <t>4309 RODRIGO RAMOS - T09</t>
        </is>
      </c>
    </row>
    <row r="1436">
      <c r="A1436" s="5" t="inlineStr">
        <is>
          <t>CCAJ-SC39/34/2023</t>
        </is>
      </c>
      <c r="B1436" s="6" t="n">
        <v>44946.88874429398</v>
      </c>
      <c r="C1436" s="5" t="inlineStr">
        <is>
          <t>1386 EINAR CHOQUETIJLLA - COBRADOR</t>
        </is>
      </c>
      <c r="D1436" s="7" t="n"/>
      <c r="E1436" s="8" t="n"/>
      <c r="F1436" s="9" t="n">
        <v>7734.2</v>
      </c>
      <c r="I1436" s="10" t="inlineStr">
        <is>
          <t>EFECTIVO</t>
        </is>
      </c>
      <c r="J1436" s="8" t="inlineStr">
        <is>
          <t>4309 RODRIGO RAMOS - T10</t>
        </is>
      </c>
    </row>
    <row r="1437">
      <c r="A1437" s="5" t="inlineStr">
        <is>
          <t>CCAJ-SC39/34/2023</t>
        </is>
      </c>
      <c r="B1437" s="6" t="n">
        <v>44946.88874429398</v>
      </c>
      <c r="C1437" s="5" t="inlineStr">
        <is>
          <t>1386 EINAR CHOQUETIJLLA - COBRADOR</t>
        </is>
      </c>
      <c r="D1437" s="7" t="n"/>
      <c r="E1437" s="8" t="n"/>
      <c r="F1437" s="9" t="n">
        <v>4511.6</v>
      </c>
      <c r="I1437" s="10" t="inlineStr">
        <is>
          <t>EFECTIVO</t>
        </is>
      </c>
      <c r="J1437" s="8" t="inlineStr">
        <is>
          <t>4309 RODRIGO RAMOS - T11</t>
        </is>
      </c>
    </row>
    <row r="1438">
      <c r="A1438" s="5" t="inlineStr">
        <is>
          <t>CCAJ-SC39/34/2023</t>
        </is>
      </c>
      <c r="B1438" s="6" t="n">
        <v>44946.88874429398</v>
      </c>
      <c r="C1438" s="5" t="inlineStr">
        <is>
          <t>1386 EINAR CHOQUETIJLLA - COBRADOR</t>
        </is>
      </c>
      <c r="D1438" s="7" t="n"/>
      <c r="E1438" s="8" t="n"/>
      <c r="F1438" s="9" t="n">
        <v>8721.4</v>
      </c>
      <c r="I1438" s="10" t="inlineStr">
        <is>
          <t>EFECTIVO</t>
        </is>
      </c>
      <c r="J1438" s="8" t="inlineStr">
        <is>
          <t>4309 RODRIGO RAMOS - T14</t>
        </is>
      </c>
    </row>
    <row r="1439">
      <c r="A1439" s="5" t="inlineStr">
        <is>
          <t>CCAJ-SC39/34/2023</t>
        </is>
      </c>
      <c r="B1439" s="6" t="n">
        <v>44946.88874429398</v>
      </c>
      <c r="C1439" s="5" t="inlineStr">
        <is>
          <t>1386 EINAR CHOQUETIJLLA - COBRADOR</t>
        </is>
      </c>
      <c r="D1439" s="7" t="n"/>
      <c r="E1439" s="8" t="n"/>
      <c r="F1439" s="9" t="n">
        <v>13561.2</v>
      </c>
      <c r="I1439" s="10" t="inlineStr">
        <is>
          <t>EFECTIVO</t>
        </is>
      </c>
      <c r="J1439" s="8" t="inlineStr">
        <is>
          <t>4309 RODRIGO RAMOS - T16</t>
        </is>
      </c>
    </row>
    <row r="1440">
      <c r="A1440" s="5" t="inlineStr">
        <is>
          <t>CCAJ-SC39/34/2023</t>
        </is>
      </c>
      <c r="B1440" s="6" t="n">
        <v>44946.88874429398</v>
      </c>
      <c r="C1440" s="5" t="inlineStr">
        <is>
          <t>1386 EINAR CHOQUETIJLLA - COBRADOR</t>
        </is>
      </c>
      <c r="D1440" s="7" t="n"/>
      <c r="E1440" s="8" t="n"/>
      <c r="F1440" s="9" t="n">
        <v>12720.3</v>
      </c>
      <c r="I1440" s="10" t="inlineStr">
        <is>
          <t>EFECTIVO</t>
        </is>
      </c>
      <c r="J1440" s="8" t="inlineStr">
        <is>
          <t>4309 RODRIGO RAMOS - T18</t>
        </is>
      </c>
    </row>
    <row r="1441">
      <c r="A1441" s="5" t="inlineStr">
        <is>
          <t>CCAJ-SC39/34/2023</t>
        </is>
      </c>
      <c r="B1441" s="6" t="n">
        <v>44946.88874429398</v>
      </c>
      <c r="C1441" s="5" t="inlineStr">
        <is>
          <t>1386 EINAR CHOQUETIJLLA - COBRADOR</t>
        </is>
      </c>
      <c r="D1441" s="7" t="n"/>
      <c r="E1441" s="8" t="n"/>
      <c r="F1441" s="9" t="n">
        <v>21740.8</v>
      </c>
      <c r="I1441" s="10" t="inlineStr">
        <is>
          <t>EFECTIVO</t>
        </is>
      </c>
      <c r="J1441" s="8" t="inlineStr">
        <is>
          <t>4309 RODRIGO RAMOS - T19</t>
        </is>
      </c>
    </row>
    <row r="1442">
      <c r="A1442" s="5" t="inlineStr">
        <is>
          <t>CCAJ-SC39/34/2023</t>
        </is>
      </c>
      <c r="B1442" s="6" t="n">
        <v>44946.88874429398</v>
      </c>
      <c r="C1442" s="5" t="inlineStr">
        <is>
          <t>1386 EINAR CHOQUETIJLLA - COBRADOR</t>
        </is>
      </c>
      <c r="D1442" s="7" t="n"/>
      <c r="E1442" s="8" t="n"/>
      <c r="F1442" s="9" t="n">
        <v>17215.2</v>
      </c>
      <c r="I1442" s="10" t="inlineStr">
        <is>
          <t>EFECTIVO</t>
        </is>
      </c>
      <c r="J1442" s="8" t="inlineStr">
        <is>
          <t>4309 RODRIGO RAMOS - T25</t>
        </is>
      </c>
    </row>
    <row r="1443">
      <c r="A1443" s="11" t="inlineStr">
        <is>
          <t>SAP</t>
        </is>
      </c>
      <c r="B1443" s="3" t="n"/>
      <c r="C1443" s="3" t="n"/>
      <c r="D1443" s="64">
        <f>202546.17+696</f>
        <v/>
      </c>
      <c r="E1443" s="8" t="n"/>
      <c r="F1443" s="37">
        <f>SUM(F1389:G1442)</f>
        <v/>
      </c>
      <c r="H1443" s="9" t="n"/>
      <c r="I1443" s="10" t="n"/>
      <c r="J1443" s="5" t="n"/>
    </row>
    <row r="1444">
      <c r="A1444" s="13" t="inlineStr">
        <is>
          <t>FECHA</t>
        </is>
      </c>
      <c r="B1444" s="13" t="inlineStr">
        <is>
          <t>CIERRE DE CAJA</t>
        </is>
      </c>
      <c r="C1444" s="13" t="inlineStr">
        <is>
          <t>IMPORTE</t>
        </is>
      </c>
      <c r="D1444" s="10" t="n"/>
      <c r="E1444" s="8" t="n"/>
      <c r="H1444" s="9" t="n"/>
      <c r="I1444" s="10" t="n"/>
      <c r="J1444" s="5" t="n"/>
    </row>
    <row r="1445" ht="15.75" customHeight="1">
      <c r="A1445" s="5" t="n"/>
      <c r="B1445" s="6" t="n"/>
      <c r="C1445" s="5" t="n"/>
      <c r="D1445" s="14" t="n">
        <v>112644426</v>
      </c>
      <c r="E1445" s="8" t="n"/>
      <c r="H1445" s="9" t="n"/>
      <c r="I1445" s="10" t="n"/>
      <c r="J1445" s="5" t="n"/>
    </row>
    <row r="1446" ht="15.75" customHeight="1">
      <c r="A1446" s="5" t="n"/>
      <c r="B1446" s="6" t="n"/>
      <c r="C1446" s="5" t="n"/>
      <c r="D1446" s="14" t="n">
        <v>112644470</v>
      </c>
      <c r="E1446" s="8" t="n"/>
      <c r="H1446" s="9" t="n"/>
      <c r="I1446" s="10" t="n"/>
      <c r="J1446" s="5" t="n"/>
    </row>
    <row r="1447">
      <c r="A1447" s="5" t="n"/>
      <c r="B1447" s="6" t="n"/>
      <c r="C1447" s="5" t="n"/>
      <c r="D1447" s="7" t="n"/>
      <c r="E1447" s="8" t="n"/>
      <c r="H1447" s="9" t="n"/>
      <c r="I1447" s="10" t="n"/>
      <c r="J1447" s="5" t="n"/>
    </row>
    <row r="1448">
      <c r="A1448" s="1" t="inlineStr">
        <is>
          <t>Cierre Caja</t>
        </is>
      </c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3" t="inlineStr">
        <is>
          <t>Del 21/01/2023</t>
        </is>
      </c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98" t="inlineStr">
        <is>
          <t>Cierre Caja</t>
        </is>
      </c>
      <c r="B1450" s="98" t="inlineStr">
        <is>
          <t>Fecha</t>
        </is>
      </c>
      <c r="C1450" s="98" t="inlineStr">
        <is>
          <t>Cajero</t>
        </is>
      </c>
      <c r="D1450" s="98" t="inlineStr">
        <is>
          <t>Nro Voucher</t>
        </is>
      </c>
      <c r="E1450" s="98" t="inlineStr">
        <is>
          <t>Nro Cuenta</t>
        </is>
      </c>
      <c r="F1450" s="98" t="inlineStr">
        <is>
          <t>Tipo Ingreso</t>
        </is>
      </c>
      <c r="G1450" s="99" t="n"/>
      <c r="H1450" s="100" t="n"/>
      <c r="I1450" s="98" t="inlineStr">
        <is>
          <t>TIPO DE INGRESO</t>
        </is>
      </c>
      <c r="J1450" s="98" t="inlineStr">
        <is>
          <t>Cobrador</t>
        </is>
      </c>
    </row>
    <row r="1451">
      <c r="A1451" s="101" t="n"/>
      <c r="B1451" s="101" t="n"/>
      <c r="C1451" s="101" t="n"/>
      <c r="D1451" s="101" t="n"/>
      <c r="E1451" s="101" t="n"/>
      <c r="F1451" s="4" t="inlineStr">
        <is>
          <t>EFECTIVO</t>
        </is>
      </c>
      <c r="G1451" s="4" t="inlineStr">
        <is>
          <t>CHEQUE</t>
        </is>
      </c>
      <c r="H1451" s="4" t="inlineStr">
        <is>
          <t>TRANSFERENCIA</t>
        </is>
      </c>
      <c r="I1451" s="101" t="n"/>
      <c r="J1451" s="101" t="n"/>
    </row>
    <row r="1452">
      <c r="A1452" s="5" t="inlineStr">
        <is>
          <t>CCAJ-SC39/35/2023</t>
        </is>
      </c>
      <c r="B1452" s="6" t="n">
        <v>44947.41317881944</v>
      </c>
      <c r="C1452" s="5" t="inlineStr">
        <is>
          <t>1386 EINAR CHOQUETIJLLA - COBRADOR</t>
        </is>
      </c>
      <c r="D1452" s="7" t="n"/>
      <c r="E1452" s="8" t="n"/>
      <c r="F1452" s="9" t="n">
        <v>51381</v>
      </c>
      <c r="I1452" s="10" t="inlineStr">
        <is>
          <t>EFECTIVO</t>
        </is>
      </c>
      <c r="J1452" s="5" t="inlineStr">
        <is>
          <t>2552 ALVARO JAVIER LOAYZA CACERES</t>
        </is>
      </c>
    </row>
    <row r="1453">
      <c r="A1453" s="5" t="inlineStr">
        <is>
          <t>CCAJ-SC39/35/2023</t>
        </is>
      </c>
      <c r="B1453" s="6" t="n">
        <v>44947.41317881944</v>
      </c>
      <c r="C1453" s="5" t="inlineStr">
        <is>
          <t>1386 EINAR CHOQUETIJLLA - COBRADOR</t>
        </is>
      </c>
      <c r="D1453" s="7" t="n"/>
      <c r="E1453" s="8" t="n"/>
      <c r="F1453" s="9" t="n">
        <v>21489.5</v>
      </c>
      <c r="I1453" s="10" t="inlineStr">
        <is>
          <t>EFECTIVO</t>
        </is>
      </c>
      <c r="J1453" s="8" t="inlineStr">
        <is>
          <t>3211 PEDRO CAYALO COCA</t>
        </is>
      </c>
    </row>
    <row r="1454">
      <c r="A1454" s="5" t="inlineStr">
        <is>
          <t>CCAJ-SC39/35/2023</t>
        </is>
      </c>
      <c r="B1454" s="6" t="n">
        <v>44947.41317881944</v>
      </c>
      <c r="C1454" s="5" t="inlineStr">
        <is>
          <t>1386 EINAR CHOQUETIJLLA - COBRADOR</t>
        </is>
      </c>
      <c r="D1454" s="7" t="n"/>
      <c r="E1454" s="8" t="n"/>
      <c r="F1454" s="9" t="n">
        <v>2971.4</v>
      </c>
      <c r="I1454" s="10" t="inlineStr">
        <is>
          <t>EFECTIVO</t>
        </is>
      </c>
      <c r="J1454" s="8" t="inlineStr">
        <is>
          <t>4309 RODRIGO RAMOS - T05</t>
        </is>
      </c>
    </row>
    <row r="1455">
      <c r="A1455" s="5" t="inlineStr">
        <is>
          <t>CCAJ-SC39/35/2023</t>
        </is>
      </c>
      <c r="B1455" s="6" t="n">
        <v>44947.41317881944</v>
      </c>
      <c r="C1455" s="5" t="inlineStr">
        <is>
          <t>1386 EINAR CHOQUETIJLLA - COBRADOR</t>
        </is>
      </c>
      <c r="D1455" s="7" t="n"/>
      <c r="E1455" s="8" t="n"/>
      <c r="F1455" s="9" t="n">
        <v>7287</v>
      </c>
      <c r="I1455" s="10" t="inlineStr">
        <is>
          <t>EFECTIVO</t>
        </is>
      </c>
      <c r="J1455" s="8" t="inlineStr">
        <is>
          <t>4309 RODRIGO RAMOS - T15</t>
        </is>
      </c>
    </row>
    <row r="1456">
      <c r="A1456" s="5" t="inlineStr">
        <is>
          <t>CCAJ-SC39/35/2023</t>
        </is>
      </c>
      <c r="B1456" s="6" t="n">
        <v>44947.41317881944</v>
      </c>
      <c r="C1456" s="5" t="inlineStr">
        <is>
          <t>1386 EINAR CHOQUETIJLLA - COBRADOR</t>
        </is>
      </c>
      <c r="D1456" s="7" t="n"/>
      <c r="E1456" s="8" t="n"/>
      <c r="F1456" s="9" t="n">
        <v>6402.6</v>
      </c>
      <c r="I1456" s="10" t="inlineStr">
        <is>
          <t>EFECTIVO</t>
        </is>
      </c>
      <c r="J1456" s="8" t="inlineStr">
        <is>
          <t>4309 RODRIGO RAMOS - T21</t>
        </is>
      </c>
    </row>
    <row r="1457">
      <c r="A1457" s="11" t="inlineStr">
        <is>
          <t>SAP</t>
        </is>
      </c>
      <c r="B1457" s="3" t="n"/>
      <c r="C1457" s="3" t="n"/>
      <c r="D1457" s="64">
        <f>87025.9+2505.6</f>
        <v/>
      </c>
      <c r="E1457" s="8" t="n"/>
      <c r="F1457" s="37">
        <f>SUM(F1452:G1456)</f>
        <v/>
      </c>
      <c r="H1457" s="9" t="n"/>
      <c r="I1457" s="10" t="n"/>
      <c r="J1457" s="5" t="n"/>
    </row>
    <row r="1458">
      <c r="A1458" s="13" t="inlineStr">
        <is>
          <t>FECHA</t>
        </is>
      </c>
      <c r="B1458" s="13" t="inlineStr">
        <is>
          <t>CIERRE DE CAJA</t>
        </is>
      </c>
      <c r="C1458" s="13" t="inlineStr">
        <is>
          <t>IMPORTE</t>
        </is>
      </c>
      <c r="D1458" s="10" t="n"/>
      <c r="E1458" s="8" t="n"/>
      <c r="H1458" s="9" t="n"/>
      <c r="I1458" s="10" t="n"/>
      <c r="J1458" s="5" t="n"/>
    </row>
    <row r="1459" ht="15.75" customHeight="1">
      <c r="A1459" s="5" t="n"/>
      <c r="B1459" s="6" t="n"/>
      <c r="C1459" s="5" t="n"/>
      <c r="D1459" s="14" t="n">
        <v>112644483</v>
      </c>
      <c r="E1459" s="8" t="n"/>
      <c r="H1459" s="9" t="n"/>
      <c r="I1459" s="10" t="n"/>
      <c r="J1459" s="5" t="n"/>
    </row>
    <row r="1460" ht="15.75" customHeight="1">
      <c r="A1460" s="5" t="n"/>
      <c r="B1460" s="6" t="n"/>
      <c r="C1460" s="5" t="n"/>
      <c r="D1460" s="14" t="n">
        <v>112644471</v>
      </c>
      <c r="E1460" s="8" t="n"/>
      <c r="H1460" s="9" t="n"/>
      <c r="I1460" s="10" t="n"/>
      <c r="J1460" s="5" t="n"/>
    </row>
    <row r="1461">
      <c r="A1461" s="5" t="n"/>
      <c r="B1461" s="6" t="n"/>
      <c r="C1461" s="5" t="n"/>
      <c r="D1461" s="7" t="n"/>
      <c r="E1461" s="8" t="n"/>
      <c r="H1461" s="9" t="n"/>
      <c r="I1461" s="10" t="n"/>
      <c r="J1461" s="5" t="n"/>
    </row>
    <row r="1462">
      <c r="A1462" s="5" t="inlineStr">
        <is>
          <t>CCAJ-SC39/36/2023</t>
        </is>
      </c>
      <c r="B1462" s="6" t="n">
        <v>44947.66758652778</v>
      </c>
      <c r="C1462" s="5" t="inlineStr">
        <is>
          <t>1386 EINAR CHOQUETIJLLA - COBRADOR</t>
        </is>
      </c>
      <c r="D1462" s="7" t="n">
        <v>89336</v>
      </c>
      <c r="E1462" s="5" t="inlineStr">
        <is>
          <t>BANCO DE CREDITO-7015054675359</t>
        </is>
      </c>
      <c r="H1462" s="9" t="n">
        <v>6784</v>
      </c>
      <c r="I1462" s="5" t="inlineStr">
        <is>
          <t>DEPÓSITO BANCARIO</t>
        </is>
      </c>
      <c r="J1462" s="5" t="inlineStr">
        <is>
          <t>1271 SANDRA SALAZAR ESCOBAR</t>
        </is>
      </c>
    </row>
    <row r="1463">
      <c r="A1463" s="5" t="inlineStr">
        <is>
          <t>CCAJ-SC39/36/2023</t>
        </is>
      </c>
      <c r="B1463" s="6" t="n">
        <v>44947.66758652778</v>
      </c>
      <c r="C1463" s="5" t="inlineStr">
        <is>
          <t>1386 EINAR CHOQUETIJLLA - COBRADOR</t>
        </is>
      </c>
      <c r="D1463" s="7" t="n">
        <v>122402</v>
      </c>
      <c r="E1463" s="5" t="inlineStr">
        <is>
          <t>BANCO DE CREDITO-7015054675359</t>
        </is>
      </c>
      <c r="H1463" s="9" t="n">
        <v>154.6</v>
      </c>
      <c r="I1463" s="5" t="inlineStr">
        <is>
          <t>DEPÓSITO BANCARIO</t>
        </is>
      </c>
      <c r="J1463" s="5" t="inlineStr">
        <is>
          <t>1271 SANDRA SALAZAR ESCOBAR</t>
        </is>
      </c>
    </row>
    <row r="1464">
      <c r="A1464" s="5" t="inlineStr">
        <is>
          <t>CCAJ-SC39/36/2023</t>
        </is>
      </c>
      <c r="B1464" s="6" t="n">
        <v>44947.66758652778</v>
      </c>
      <c r="C1464" s="5" t="inlineStr">
        <is>
          <t>1386 EINAR CHOQUETIJLLA - COBRADOR</t>
        </is>
      </c>
      <c r="D1464" s="15" t="n">
        <v>45153119489</v>
      </c>
      <c r="E1464" s="5" t="inlineStr">
        <is>
          <t>BANCO INDUSTRIAL-100070049</t>
        </is>
      </c>
      <c r="H1464" s="9" t="n">
        <v>618.0599999999999</v>
      </c>
      <c r="I1464" s="5" t="inlineStr">
        <is>
          <t>DEPÓSITO BANCARIO</t>
        </is>
      </c>
      <c r="J1464" s="5" t="inlineStr">
        <is>
          <t>1271 SANDRA SALAZAR ESCOBAR</t>
        </is>
      </c>
    </row>
    <row r="1465">
      <c r="A1465" s="5" t="inlineStr">
        <is>
          <t>CCAJ-SC39/36/2023</t>
        </is>
      </c>
      <c r="B1465" s="6" t="n">
        <v>44947.66758652778</v>
      </c>
      <c r="C1465" s="5" t="inlineStr">
        <is>
          <t>1386 EINAR CHOQUETIJLLA - COBRADOR</t>
        </is>
      </c>
      <c r="D1465" s="7" t="n">
        <v>36039956</v>
      </c>
      <c r="E1465" s="8" t="inlineStr">
        <is>
          <t>BANCO UNION-120271437</t>
        </is>
      </c>
      <c r="H1465" s="9" t="n">
        <v>1540</v>
      </c>
      <c r="I1465" s="5" t="inlineStr">
        <is>
          <t>DEPÓSITO BANCARIO</t>
        </is>
      </c>
      <c r="J1465" s="5" t="inlineStr">
        <is>
          <t>1271 SANDRA SALAZAR ESCOBAR</t>
        </is>
      </c>
    </row>
    <row r="1466">
      <c r="A1466" s="5" t="inlineStr">
        <is>
          <t>CCAJ-SC39/36/2023</t>
        </is>
      </c>
      <c r="B1466" s="6" t="n">
        <v>44947.66758652778</v>
      </c>
      <c r="C1466" s="5" t="inlineStr">
        <is>
          <t>1386 EINAR CHOQUETIJLLA - COBRADOR</t>
        </is>
      </c>
      <c r="D1466" s="7" t="n">
        <v>36032940</v>
      </c>
      <c r="E1466" s="8" t="inlineStr">
        <is>
          <t>BANCO UNION-120271437</t>
        </is>
      </c>
      <c r="H1466" s="9" t="n">
        <v>3608</v>
      </c>
      <c r="I1466" s="5" t="inlineStr">
        <is>
          <t>DEPÓSITO BANCARIO</t>
        </is>
      </c>
      <c r="J1466" s="5" t="inlineStr">
        <is>
          <t>1271 SANDRA SALAZAR ESCOBAR</t>
        </is>
      </c>
    </row>
    <row r="1467">
      <c r="A1467" s="5" t="inlineStr">
        <is>
          <t>CCAJ-SC39/36/2023</t>
        </is>
      </c>
      <c r="B1467" s="6" t="n">
        <v>44947.66758652778</v>
      </c>
      <c r="C1467" s="5" t="inlineStr">
        <is>
          <t>1386 EINAR CHOQUETIJLLA - COBRADOR</t>
        </is>
      </c>
      <c r="D1467" s="7" t="n">
        <v>31150</v>
      </c>
      <c r="E1467" s="5" t="inlineStr">
        <is>
          <t>BANCO DE CREDITO-7015054675359</t>
        </is>
      </c>
      <c r="H1467" s="9" t="n">
        <v>321.47</v>
      </c>
      <c r="I1467" s="5" t="inlineStr">
        <is>
          <t>DEPÓSITO BANCARIO</t>
        </is>
      </c>
      <c r="J1467" s="5" t="inlineStr">
        <is>
          <t>1271 SANDRA SALAZAR ESCOBAR</t>
        </is>
      </c>
    </row>
    <row r="1468">
      <c r="A1468" s="5" t="inlineStr">
        <is>
          <t>CCAJ-SC39/36/2023</t>
        </is>
      </c>
      <c r="B1468" s="6" t="n">
        <v>44947.66758652778</v>
      </c>
      <c r="C1468" s="5" t="inlineStr">
        <is>
          <t>1386 EINAR CHOQUETIJLLA - COBRADOR</t>
        </is>
      </c>
      <c r="D1468" s="15" t="n">
        <v>45133124865</v>
      </c>
      <c r="E1468" s="5" t="inlineStr">
        <is>
          <t>BANCO INDUSTRIAL-100070049</t>
        </is>
      </c>
      <c r="H1468" s="9" t="n">
        <v>1024.8</v>
      </c>
      <c r="I1468" s="5" t="inlineStr">
        <is>
          <t>DEPÓSITO BANCARIO</t>
        </is>
      </c>
      <c r="J1468" s="5" t="inlineStr">
        <is>
          <t>1271 SANDRA SALAZAR ESCOBAR</t>
        </is>
      </c>
    </row>
    <row r="1469">
      <c r="A1469" s="5" t="inlineStr">
        <is>
          <t>CCAJ-SC39/36/2023</t>
        </is>
      </c>
      <c r="B1469" s="6" t="n">
        <v>44947.66758652778</v>
      </c>
      <c r="C1469" s="5" t="inlineStr">
        <is>
          <t>1386 EINAR CHOQUETIJLLA - COBRADOR</t>
        </is>
      </c>
      <c r="D1469" s="7" t="n">
        <v>3095787502</v>
      </c>
      <c r="E1469" s="8" t="inlineStr">
        <is>
          <t>BANCO UNION-120271437</t>
        </is>
      </c>
      <c r="H1469" s="9" t="n">
        <v>4250</v>
      </c>
      <c r="I1469" s="5" t="inlineStr">
        <is>
          <t>DEPÓSITO BANCARIO</t>
        </is>
      </c>
      <c r="J1469" s="5" t="inlineStr">
        <is>
          <t>1271 SANDRA SALAZAR ESCOBAR</t>
        </is>
      </c>
    </row>
    <row r="1470">
      <c r="A1470" s="5" t="inlineStr">
        <is>
          <t>CCAJ-SC39/36/2023</t>
        </is>
      </c>
      <c r="B1470" s="6" t="n">
        <v>44947.66758652778</v>
      </c>
      <c r="C1470" s="5" t="inlineStr">
        <is>
          <t>1386 EINAR CHOQUETIJLLA - COBRADOR</t>
        </is>
      </c>
      <c r="D1470" s="7" t="n">
        <v>531671</v>
      </c>
      <c r="E1470" s="5" t="inlineStr">
        <is>
          <t>BANCO DE CREDITO-7015054675359</t>
        </is>
      </c>
      <c r="H1470" s="9" t="n">
        <v>546.4</v>
      </c>
      <c r="I1470" s="5" t="inlineStr">
        <is>
          <t>DEPÓSITO BANCARIO</t>
        </is>
      </c>
      <c r="J1470" s="5" t="inlineStr">
        <is>
          <t>1271 SANDRA SALAZAR ESCOBAR</t>
        </is>
      </c>
    </row>
    <row r="1471">
      <c r="A1471" s="5" t="inlineStr">
        <is>
          <t>CCAJ-SC39/36/2023</t>
        </is>
      </c>
      <c r="B1471" s="6" t="n">
        <v>44947.66758652778</v>
      </c>
      <c r="C1471" s="5" t="inlineStr">
        <is>
          <t>1386 EINAR CHOQUETIJLLA - COBRADOR</t>
        </is>
      </c>
      <c r="D1471" s="15" t="n">
        <v>45123255187</v>
      </c>
      <c r="E1471" s="5" t="inlineStr">
        <is>
          <t>BANCO INDUSTRIAL-100070049</t>
        </is>
      </c>
      <c r="H1471" s="9" t="n">
        <v>4259.16</v>
      </c>
      <c r="I1471" s="5" t="inlineStr">
        <is>
          <t>DEPÓSITO BANCARIO</t>
        </is>
      </c>
      <c r="J1471" s="5" t="inlineStr">
        <is>
          <t>1271 SANDRA SALAZAR ESCOBAR</t>
        </is>
      </c>
    </row>
    <row r="1472">
      <c r="A1472" s="5" t="inlineStr">
        <is>
          <t>CCAJ-SC39/36/2023</t>
        </is>
      </c>
      <c r="B1472" s="6" t="n">
        <v>44947.66758652778</v>
      </c>
      <c r="C1472" s="5" t="inlineStr">
        <is>
          <t>1386 EINAR CHOQUETIJLLA - COBRADOR</t>
        </is>
      </c>
      <c r="D1472" s="15" t="n">
        <v>45163212643</v>
      </c>
      <c r="E1472" s="5" t="inlineStr">
        <is>
          <t>BANCO INDUSTRIAL-100070049</t>
        </is>
      </c>
      <c r="H1472" s="9" t="n">
        <v>53</v>
      </c>
      <c r="I1472" s="5" t="inlineStr">
        <is>
          <t>DEPÓSITO BANCARIO</t>
        </is>
      </c>
      <c r="J1472" s="5" t="inlineStr">
        <is>
          <t>1271 SANDRA SALAZAR ESCOBAR</t>
        </is>
      </c>
    </row>
    <row r="1473">
      <c r="A1473" s="5" t="inlineStr">
        <is>
          <t>CCAJ-SC39/36/2023</t>
        </is>
      </c>
      <c r="B1473" s="6" t="n">
        <v>44947.66758652778</v>
      </c>
      <c r="C1473" s="5" t="inlineStr">
        <is>
          <t>1386 EINAR CHOQUETIJLLA - COBRADOR</t>
        </is>
      </c>
      <c r="D1473" s="15" t="n">
        <v>45153118484</v>
      </c>
      <c r="E1473" s="5" t="inlineStr">
        <is>
          <t>BANCO DE CREDITO-7015054675359</t>
        </is>
      </c>
      <c r="H1473" s="9" t="n">
        <v>24960</v>
      </c>
      <c r="I1473" s="5" t="inlineStr">
        <is>
          <t>DEPÓSITO BANCARIO</t>
        </is>
      </c>
      <c r="J1473" s="5" t="inlineStr">
        <is>
          <t>1271 SANDRA SALAZAR ESCOBAR</t>
        </is>
      </c>
    </row>
    <row r="1474">
      <c r="A1474" s="5" t="inlineStr">
        <is>
          <t>CCAJ-SC39/36/2023</t>
        </is>
      </c>
      <c r="B1474" s="6" t="n">
        <v>44947.66758652778</v>
      </c>
      <c r="C1474" s="5" t="inlineStr">
        <is>
          <t>1386 EINAR CHOQUETIJLLA - COBRADOR</t>
        </is>
      </c>
      <c r="D1474" s="15" t="n">
        <v>295401006810014</v>
      </c>
      <c r="E1474" s="5" t="inlineStr">
        <is>
          <t>PAGO EXPRESS M/N-101020101</t>
        </is>
      </c>
      <c r="H1474" s="9" t="n">
        <v>24406.52</v>
      </c>
      <c r="I1474" s="5" t="inlineStr">
        <is>
          <t>DEPÓSITO BANCARIO</t>
        </is>
      </c>
      <c r="J1474" s="8" t="inlineStr">
        <is>
          <t>1972 FLAVIA GALEAN MALLON</t>
        </is>
      </c>
    </row>
    <row r="1475">
      <c r="A1475" s="5" t="inlineStr">
        <is>
          <t>CCAJ-SC39/36/2023</t>
        </is>
      </c>
      <c r="B1475" s="6" t="n">
        <v>44947.66758652778</v>
      </c>
      <c r="C1475" s="5" t="inlineStr">
        <is>
          <t>1386 EINAR CHOQUETIJLLA - COBRADOR</t>
        </is>
      </c>
      <c r="D1475" s="15" t="n">
        <v>52316721610</v>
      </c>
      <c r="E1475" s="5" t="inlineStr">
        <is>
          <t>BANCO INDUSTRIAL-100070049</t>
        </is>
      </c>
      <c r="H1475" s="9" t="n">
        <v>517.98</v>
      </c>
      <c r="I1475" s="5" t="inlineStr">
        <is>
          <t>DEPÓSITO BANCARIO</t>
        </is>
      </c>
      <c r="J1475" s="5" t="inlineStr">
        <is>
          <t>4307 PEDRO GALARZA TERCEROS</t>
        </is>
      </c>
    </row>
    <row r="1476">
      <c r="A1476" s="5" t="inlineStr">
        <is>
          <t>CCAJ-SC39/36/2023</t>
        </is>
      </c>
      <c r="B1476" s="6" t="n">
        <v>44947.66758652778</v>
      </c>
      <c r="C1476" s="5" t="inlineStr">
        <is>
          <t>1386 EINAR CHOQUETIJLLA - COBRADOR</t>
        </is>
      </c>
      <c r="D1476" s="7" t="n">
        <v>417649</v>
      </c>
      <c r="E1476" s="5" t="inlineStr">
        <is>
          <t>BANCO INDUSTRIAL-100070049</t>
        </is>
      </c>
      <c r="H1476" s="9" t="n">
        <v>154566</v>
      </c>
      <c r="I1476" s="5" t="inlineStr">
        <is>
          <t>DEPÓSITO BANCARIO</t>
        </is>
      </c>
      <c r="J1476" s="5" t="inlineStr">
        <is>
          <t>3046 CLAUDIA ELEN CASTRO DELGADILLO</t>
        </is>
      </c>
    </row>
    <row r="1477">
      <c r="A1477" s="5" t="inlineStr">
        <is>
          <t>CCAJ-SC39/36/2023</t>
        </is>
      </c>
      <c r="B1477" s="6" t="n">
        <v>44947.66758652778</v>
      </c>
      <c r="C1477" s="5" t="inlineStr">
        <is>
          <t>1386 EINAR CHOQUETIJLLA - COBRADOR</t>
        </is>
      </c>
      <c r="D1477" s="15" t="n">
        <v>45123256906</v>
      </c>
      <c r="E1477" s="5" t="inlineStr">
        <is>
          <t>BANCO INDUSTRIAL-100070049</t>
        </is>
      </c>
      <c r="H1477" s="9" t="n">
        <v>150</v>
      </c>
      <c r="I1477" s="5" t="inlineStr">
        <is>
          <t>DEPÓSITO BANCARIO</t>
        </is>
      </c>
      <c r="J1477" s="5" t="inlineStr">
        <is>
          <t>3046 CLAUDIA ELEN CASTRO DELGADILLO</t>
        </is>
      </c>
    </row>
    <row r="1478">
      <c r="A1478" s="5" t="inlineStr">
        <is>
          <t>CCAJ-SC39/36/2023</t>
        </is>
      </c>
      <c r="B1478" s="6" t="n">
        <v>44947.66758652778</v>
      </c>
      <c r="C1478" s="5" t="inlineStr">
        <is>
          <t>1386 EINAR CHOQUETIJLLA - COBRADOR</t>
        </is>
      </c>
      <c r="D1478" s="15" t="n">
        <v>295401006810018</v>
      </c>
      <c r="E1478" s="5" t="inlineStr">
        <is>
          <t>PAGO EXPRESS M/N-101020101</t>
        </is>
      </c>
      <c r="H1478" s="9" t="n">
        <v>343338.71</v>
      </c>
      <c r="I1478" s="5" t="inlineStr">
        <is>
          <t>DEPÓSITO BANCARIO</t>
        </is>
      </c>
      <c r="J1478" s="5" t="inlineStr">
        <is>
          <t>4863 MOISES MENACHO MONTAÑO</t>
        </is>
      </c>
    </row>
    <row r="1479">
      <c r="A1479" s="5" t="inlineStr">
        <is>
          <t>CCAJ-SC39/36/2023</t>
        </is>
      </c>
      <c r="B1479" s="6" t="n">
        <v>44947.66758652778</v>
      </c>
      <c r="C1479" s="5" t="inlineStr">
        <is>
          <t>1386 EINAR CHOQUETIJLLA - COBRADOR</t>
        </is>
      </c>
      <c r="D1479" s="7" t="n"/>
      <c r="E1479" s="8" t="n"/>
      <c r="F1479" s="9" t="n">
        <v>316342</v>
      </c>
      <c r="I1479" s="10" t="inlineStr">
        <is>
          <t>EFECTIVO</t>
        </is>
      </c>
      <c r="J1479" s="5" t="inlineStr">
        <is>
          <t>1271 SANDRA SALAZAR ESCOBAR</t>
        </is>
      </c>
    </row>
    <row r="1480">
      <c r="A1480" s="5" t="inlineStr">
        <is>
          <t>CCAJ-SC39/36/2023</t>
        </is>
      </c>
      <c r="B1480" s="6" t="n">
        <v>44947.66758652778</v>
      </c>
      <c r="C1480" s="5" t="inlineStr">
        <is>
          <t>1386 EINAR CHOQUETIJLLA - COBRADOR</t>
        </is>
      </c>
      <c r="D1480" s="7" t="n"/>
      <c r="E1480" s="8" t="n"/>
      <c r="F1480" s="9" t="n">
        <v>7975.4</v>
      </c>
      <c r="I1480" s="10" t="inlineStr">
        <is>
          <t>EFECTIVO</t>
        </is>
      </c>
      <c r="J1480" s="8" t="inlineStr">
        <is>
          <t>2551 EDMUNDO CAYANI M.</t>
        </is>
      </c>
    </row>
    <row r="1481">
      <c r="A1481" s="5" t="inlineStr">
        <is>
          <t>CCAJ-SC39/36/2023</t>
        </is>
      </c>
      <c r="B1481" s="6" t="n">
        <v>44947.66758652778</v>
      </c>
      <c r="C1481" s="5" t="inlineStr">
        <is>
          <t>1386 EINAR CHOQUETIJLLA - COBRADOR</t>
        </is>
      </c>
      <c r="D1481" s="7" t="n"/>
      <c r="E1481" s="8" t="n"/>
      <c r="F1481" s="9" t="n">
        <v>1797.2</v>
      </c>
      <c r="I1481" s="10" t="inlineStr">
        <is>
          <t>EFECTIVO</t>
        </is>
      </c>
      <c r="J1481" s="8" t="inlineStr">
        <is>
          <t>4309 RODRIGO RAMOS - T12</t>
        </is>
      </c>
    </row>
    <row r="1482">
      <c r="A1482" s="5" t="inlineStr">
        <is>
          <t>CCAJ-SC39/36/2023</t>
        </is>
      </c>
      <c r="B1482" s="6" t="n">
        <v>44947.66758652778</v>
      </c>
      <c r="C1482" s="5" t="inlineStr">
        <is>
          <t>1386 EINAR CHOQUETIJLLA - COBRADOR</t>
        </is>
      </c>
      <c r="D1482" s="7" t="n"/>
      <c r="E1482" s="8" t="n"/>
      <c r="F1482" s="9" t="n">
        <v>77554.10000000001</v>
      </c>
      <c r="I1482" s="10" t="inlineStr">
        <is>
          <t>EFECTIVO</t>
        </is>
      </c>
      <c r="J1482" s="8" t="inlineStr">
        <is>
          <t>4309 RODRIGO RAMOS - T17</t>
        </is>
      </c>
    </row>
    <row r="1483">
      <c r="A1483" s="11" t="inlineStr">
        <is>
          <t>SAP</t>
        </is>
      </c>
      <c r="B1483" s="3" t="n"/>
      <c r="C1483" s="3" t="n"/>
      <c r="D1483" s="64" t="n"/>
      <c r="E1483" s="27" t="n"/>
      <c r="F1483" s="37">
        <f>SUM(F1462:G1482)</f>
        <v/>
      </c>
      <c r="H1483" s="9" t="n"/>
      <c r="I1483" s="10" t="n"/>
      <c r="J1483" s="5" t="n"/>
    </row>
    <row r="1484" ht="15.75" customHeight="1">
      <c r="A1484" s="13" t="inlineStr">
        <is>
          <t>FECHA</t>
        </is>
      </c>
      <c r="B1484" s="13" t="inlineStr">
        <is>
          <t>CIERRE DE CAJA</t>
        </is>
      </c>
      <c r="C1484" s="13" t="inlineStr">
        <is>
          <t>IMPORTE</t>
        </is>
      </c>
      <c r="D1484" s="14" t="n">
        <v>112644484</v>
      </c>
      <c r="E1484" s="8" t="n"/>
      <c r="H1484" s="9" t="n"/>
      <c r="I1484" s="10" t="n"/>
      <c r="J1484" s="5" t="n"/>
    </row>
    <row r="1487">
      <c r="A1487" s="1" t="inlineStr">
        <is>
          <t>Cierre Caja</t>
        </is>
      </c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3" t="inlineStr">
        <is>
          <t>Del 23/01/2023</t>
        </is>
      </c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98" t="inlineStr">
        <is>
          <t>Cierre Caja</t>
        </is>
      </c>
      <c r="B1489" s="98" t="inlineStr">
        <is>
          <t>Fecha</t>
        </is>
      </c>
      <c r="C1489" s="98" t="inlineStr">
        <is>
          <t>Cajero</t>
        </is>
      </c>
      <c r="D1489" s="98" t="inlineStr">
        <is>
          <t>Nro Voucher</t>
        </is>
      </c>
      <c r="E1489" s="98" t="inlineStr">
        <is>
          <t>Nro Cuenta</t>
        </is>
      </c>
      <c r="F1489" s="98" t="inlineStr">
        <is>
          <t>Tipo Ingreso</t>
        </is>
      </c>
      <c r="G1489" s="99" t="n"/>
      <c r="H1489" s="100" t="n"/>
      <c r="I1489" s="98" t="inlineStr">
        <is>
          <t>TIPO DE INGRESO</t>
        </is>
      </c>
      <c r="J1489" s="98" t="inlineStr">
        <is>
          <t>Cobrador</t>
        </is>
      </c>
    </row>
    <row r="1490">
      <c r="A1490" s="101" t="n"/>
      <c r="B1490" s="101" t="n"/>
      <c r="C1490" s="101" t="n"/>
      <c r="D1490" s="101" t="n"/>
      <c r="E1490" s="101" t="n"/>
      <c r="F1490" s="4" t="inlineStr">
        <is>
          <t>EFECTIVO</t>
        </is>
      </c>
      <c r="G1490" s="4" t="inlineStr">
        <is>
          <t>CHEQUE</t>
        </is>
      </c>
      <c r="H1490" s="4" t="inlineStr">
        <is>
          <t>TRANSFERENCIA</t>
        </is>
      </c>
      <c r="I1490" s="101" t="n"/>
      <c r="J1490" s="101" t="n"/>
    </row>
    <row r="1491">
      <c r="A1491" s="40" t="inlineStr">
        <is>
          <t>NO HUBO CIERRES DE CAJA DEBIDO A FERIADO NACIONAL POR EL DIA DEL ESTADO PLURINACIONAL</t>
        </is>
      </c>
      <c r="B1491" s="41" t="n"/>
      <c r="C1491" s="42" t="n"/>
      <c r="D1491" s="70" t="n"/>
      <c r="E1491" s="71" t="n"/>
      <c r="F1491" s="9" t="n"/>
      <c r="I1491" s="10" t="n"/>
      <c r="J1491" s="5" t="n"/>
    </row>
    <row r="1492">
      <c r="A1492" s="11" t="inlineStr">
        <is>
          <t>SAP</t>
        </is>
      </c>
      <c r="B1492" s="3" t="n"/>
      <c r="C1492" s="3" t="n"/>
      <c r="D1492" s="7" t="n"/>
      <c r="E1492" s="8" t="n"/>
      <c r="H1492" s="9" t="n"/>
      <c r="I1492" s="10" t="n"/>
      <c r="J1492" s="5" t="n"/>
    </row>
    <row r="1493" ht="15.75" customHeight="1">
      <c r="A1493" s="13" t="inlineStr">
        <is>
          <t>FECHA</t>
        </is>
      </c>
      <c r="B1493" s="13" t="inlineStr">
        <is>
          <t>CIERRE DE CAJA</t>
        </is>
      </c>
      <c r="C1493" s="13" t="inlineStr">
        <is>
          <t>IMPORTE</t>
        </is>
      </c>
      <c r="D1493" s="28" t="n"/>
      <c r="E1493" s="14" t="n"/>
      <c r="H1493" s="9" t="n"/>
      <c r="I1493" s="10" t="n"/>
      <c r="J1493" s="5" t="n"/>
    </row>
    <row r="1496">
      <c r="A1496" s="1" t="inlineStr">
        <is>
          <t>Cierre Caja</t>
        </is>
      </c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3" t="inlineStr">
        <is>
          <t>Del 24/01/2023</t>
        </is>
      </c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98" t="inlineStr">
        <is>
          <t>Cierre Caja</t>
        </is>
      </c>
      <c r="B1498" s="98" t="inlineStr">
        <is>
          <t>Fecha</t>
        </is>
      </c>
      <c r="C1498" s="98" t="inlineStr">
        <is>
          <t>Cajero</t>
        </is>
      </c>
      <c r="D1498" s="98" t="inlineStr">
        <is>
          <t>Nro Voucher</t>
        </is>
      </c>
      <c r="E1498" s="98" t="inlineStr">
        <is>
          <t>Nro Cuenta</t>
        </is>
      </c>
      <c r="F1498" s="98" t="inlineStr">
        <is>
          <t>Tipo Ingreso</t>
        </is>
      </c>
      <c r="G1498" s="99" t="n"/>
      <c r="H1498" s="100" t="n"/>
      <c r="I1498" s="98" t="inlineStr">
        <is>
          <t>TIPO DE INGRESO</t>
        </is>
      </c>
      <c r="J1498" s="98" t="inlineStr">
        <is>
          <t>Cobrador</t>
        </is>
      </c>
    </row>
    <row r="1499">
      <c r="A1499" s="101" t="n"/>
      <c r="B1499" s="101" t="n"/>
      <c r="C1499" s="101" t="n"/>
      <c r="D1499" s="101" t="n"/>
      <c r="E1499" s="101" t="n"/>
      <c r="F1499" s="4" t="inlineStr">
        <is>
          <t>EFECTIVO</t>
        </is>
      </c>
      <c r="G1499" s="4" t="inlineStr">
        <is>
          <t>CHEQUE</t>
        </is>
      </c>
      <c r="H1499" s="4" t="inlineStr">
        <is>
          <t>TRANSFERENCIA</t>
        </is>
      </c>
      <c r="I1499" s="101" t="n"/>
      <c r="J1499" s="101" t="n"/>
    </row>
    <row r="1500">
      <c r="A1500" s="5" t="inlineStr">
        <is>
          <t>CCAJ-SC39/37/2023</t>
        </is>
      </c>
      <c r="B1500" s="6" t="n">
        <v>44950.4670196412</v>
      </c>
      <c r="C1500" s="5" t="inlineStr">
        <is>
          <t>1386 EINAR CHOQUETIJLLA - COBRADOR</t>
        </is>
      </c>
      <c r="D1500" s="7" t="n"/>
      <c r="E1500" s="8" t="n"/>
      <c r="G1500" s="9" t="n">
        <v>12000</v>
      </c>
      <c r="I1500" s="10" t="inlineStr">
        <is>
          <t>CHEQUE</t>
        </is>
      </c>
      <c r="J1500" s="8" t="inlineStr">
        <is>
          <t>3323 JORGE SUBIRANA SANCHEZ</t>
        </is>
      </c>
    </row>
    <row r="1501">
      <c r="A1501" s="5" t="inlineStr">
        <is>
          <t>CCAJ-SC39/37/2023</t>
        </is>
      </c>
      <c r="B1501" s="6" t="n">
        <v>44950.4670196412</v>
      </c>
      <c r="C1501" s="5" t="inlineStr">
        <is>
          <t>1386 EINAR CHOQUETIJLLA - COBRADOR</t>
        </is>
      </c>
      <c r="D1501" s="7" t="n">
        <v>512273</v>
      </c>
      <c r="E1501" s="5" t="inlineStr">
        <is>
          <t>BANCO DE CREDITO-7015054675359</t>
        </is>
      </c>
      <c r="H1501" s="9" t="n">
        <v>1107.78</v>
      </c>
      <c r="I1501" s="5" t="inlineStr">
        <is>
          <t>DEPÓSITO BANCARIO</t>
        </is>
      </c>
      <c r="J1501" s="5" t="inlineStr">
        <is>
          <t>1271 SANDRA SALAZAR ESCOBAR</t>
        </is>
      </c>
    </row>
    <row r="1502">
      <c r="A1502" s="5" t="inlineStr">
        <is>
          <t>CCAJ-SC39/37/2023</t>
        </is>
      </c>
      <c r="B1502" s="6" t="n">
        <v>44950.4670196412</v>
      </c>
      <c r="C1502" s="5" t="inlineStr">
        <is>
          <t>1386 EINAR CHOQUETIJLLA - COBRADOR</t>
        </is>
      </c>
      <c r="D1502" s="7" t="n">
        <v>344899</v>
      </c>
      <c r="E1502" s="5" t="inlineStr">
        <is>
          <t>BANCO DE CREDITO-7015054675359</t>
        </is>
      </c>
      <c r="H1502" s="9" t="n">
        <v>1440</v>
      </c>
      <c r="I1502" s="5" t="inlineStr">
        <is>
          <t>DEPÓSITO BANCARIO</t>
        </is>
      </c>
      <c r="J1502" s="5" t="inlineStr">
        <is>
          <t>1271 SANDRA SALAZAR ESCOBAR</t>
        </is>
      </c>
    </row>
    <row r="1503">
      <c r="A1503" s="5" t="inlineStr">
        <is>
          <t>CCAJ-SC39/37/2023</t>
        </is>
      </c>
      <c r="B1503" s="6" t="n">
        <v>44950.4670196412</v>
      </c>
      <c r="C1503" s="5" t="inlineStr">
        <is>
          <t>1386 EINAR CHOQUETIJLLA - COBRADOR</t>
        </is>
      </c>
      <c r="D1503" s="15" t="n">
        <v>45153120468</v>
      </c>
      <c r="E1503" s="5" t="inlineStr">
        <is>
          <t>BANCO INDUSTRIAL-100070049</t>
        </is>
      </c>
      <c r="H1503" s="9" t="n">
        <v>932</v>
      </c>
      <c r="I1503" s="5" t="inlineStr">
        <is>
          <t>DEPÓSITO BANCARIO</t>
        </is>
      </c>
      <c r="J1503" s="5" t="inlineStr">
        <is>
          <t>1271 SANDRA SALAZAR ESCOBAR</t>
        </is>
      </c>
    </row>
    <row r="1504">
      <c r="A1504" s="5" t="inlineStr">
        <is>
          <t>CCAJ-SC39/37/2023</t>
        </is>
      </c>
      <c r="B1504" s="6" t="n">
        <v>44950.4670196412</v>
      </c>
      <c r="C1504" s="5" t="inlineStr">
        <is>
          <t>1386 EINAR CHOQUETIJLLA - COBRADOR</t>
        </is>
      </c>
      <c r="D1504" s="7" t="n">
        <v>49672</v>
      </c>
      <c r="E1504" s="5" t="inlineStr">
        <is>
          <t>BANCO DE CREDITO-7015054675359</t>
        </is>
      </c>
      <c r="H1504" s="9" t="n">
        <v>866</v>
      </c>
      <c r="I1504" s="5" t="inlineStr">
        <is>
          <t>DEPÓSITO BANCARIO</t>
        </is>
      </c>
      <c r="J1504" s="5" t="inlineStr">
        <is>
          <t>1271 SANDRA SALAZAR ESCOBAR</t>
        </is>
      </c>
    </row>
    <row r="1505">
      <c r="A1505" s="5" t="inlineStr">
        <is>
          <t>CCAJ-SC39/37/2023</t>
        </is>
      </c>
      <c r="B1505" s="6" t="n">
        <v>44950.4670196412</v>
      </c>
      <c r="C1505" s="5" t="inlineStr">
        <is>
          <t>1386 EINAR CHOQUETIJLLA - COBRADOR</t>
        </is>
      </c>
      <c r="D1505" s="15" t="n">
        <v>45163214271</v>
      </c>
      <c r="E1505" s="5" t="inlineStr">
        <is>
          <t>BANCO INDUSTRIAL-100070049</t>
        </is>
      </c>
      <c r="H1505" s="9" t="n">
        <v>845.09</v>
      </c>
      <c r="I1505" s="5" t="inlineStr">
        <is>
          <t>DEPÓSITO BANCARIO</t>
        </is>
      </c>
      <c r="J1505" s="5" t="inlineStr">
        <is>
          <t>1271 SANDRA SALAZAR ESCOBAR</t>
        </is>
      </c>
    </row>
    <row r="1506">
      <c r="A1506" s="5" t="inlineStr">
        <is>
          <t>CCAJ-SC39/37/2023</t>
        </is>
      </c>
      <c r="B1506" s="6" t="n">
        <v>44950.4670196412</v>
      </c>
      <c r="C1506" s="5" t="inlineStr">
        <is>
          <t>1386 EINAR CHOQUETIJLLA - COBRADOR</t>
        </is>
      </c>
      <c r="D1506" s="15" t="n">
        <v>45133126515</v>
      </c>
      <c r="E1506" s="5" t="inlineStr">
        <is>
          <t>BANCO INDUSTRIAL-100070049</t>
        </is>
      </c>
      <c r="H1506" s="9" t="n">
        <v>65.66</v>
      </c>
      <c r="I1506" s="5" t="inlineStr">
        <is>
          <t>DEPÓSITO BANCARIO</t>
        </is>
      </c>
      <c r="J1506" s="5" t="inlineStr">
        <is>
          <t>1271 SANDRA SALAZAR ESCOBAR</t>
        </is>
      </c>
    </row>
    <row r="1507">
      <c r="A1507" s="5" t="inlineStr">
        <is>
          <t>CCAJ-SC39/37/2023</t>
        </is>
      </c>
      <c r="B1507" s="6" t="n">
        <v>44950.4670196412</v>
      </c>
      <c r="C1507" s="5" t="inlineStr">
        <is>
          <t>1386 EINAR CHOQUETIJLLA - COBRADOR</t>
        </is>
      </c>
      <c r="D1507" s="7" t="n">
        <v>307968</v>
      </c>
      <c r="E1507" s="5" t="inlineStr">
        <is>
          <t>BANCO DE CREDITO-7015054675359</t>
        </is>
      </c>
      <c r="H1507" s="9" t="n">
        <v>148.47</v>
      </c>
      <c r="I1507" s="5" t="inlineStr">
        <is>
          <t>DEPÓSITO BANCARIO</t>
        </is>
      </c>
      <c r="J1507" s="5" t="inlineStr">
        <is>
          <t>1271 SANDRA SALAZAR ESCOBAR</t>
        </is>
      </c>
    </row>
    <row r="1508">
      <c r="A1508" s="5" t="inlineStr">
        <is>
          <t>CCAJ-SC39/37/2023</t>
        </is>
      </c>
      <c r="B1508" s="6" t="n">
        <v>44950.4670196412</v>
      </c>
      <c r="C1508" s="5" t="inlineStr">
        <is>
          <t>1386 EINAR CHOQUETIJLLA - COBRADOR</t>
        </is>
      </c>
      <c r="D1508" s="15" t="n">
        <v>45143493618</v>
      </c>
      <c r="E1508" s="5" t="inlineStr">
        <is>
          <t>BANCO INDUSTRIAL-100070049</t>
        </is>
      </c>
      <c r="H1508" s="9" t="n">
        <v>283.34</v>
      </c>
      <c r="I1508" s="5" t="inlineStr">
        <is>
          <t>DEPÓSITO BANCARIO</t>
        </is>
      </c>
      <c r="J1508" s="5" t="inlineStr">
        <is>
          <t>1271 SANDRA SALAZAR ESCOBAR</t>
        </is>
      </c>
    </row>
    <row r="1509">
      <c r="A1509" s="5" t="inlineStr">
        <is>
          <t>CCAJ-SC39/37/2023</t>
        </is>
      </c>
      <c r="B1509" s="6" t="n">
        <v>44950.4670196412</v>
      </c>
      <c r="C1509" s="5" t="inlineStr">
        <is>
          <t>1386 EINAR CHOQUETIJLLA - COBRADOR</t>
        </is>
      </c>
      <c r="D1509" s="15" t="n">
        <v>45133126496</v>
      </c>
      <c r="E1509" s="5" t="inlineStr">
        <is>
          <t>BANCO INDUSTRIAL-100070049</t>
        </is>
      </c>
      <c r="H1509" s="9" t="n">
        <v>960</v>
      </c>
      <c r="I1509" s="5" t="inlineStr">
        <is>
          <t>DEPÓSITO BANCARIO</t>
        </is>
      </c>
      <c r="J1509" s="5" t="inlineStr">
        <is>
          <t>1271 SANDRA SALAZAR ESCOBAR</t>
        </is>
      </c>
    </row>
    <row r="1510">
      <c r="A1510" s="5" t="inlineStr">
        <is>
          <t>CCAJ-SC39/37/2023</t>
        </is>
      </c>
      <c r="B1510" s="6" t="n">
        <v>44950.4670196412</v>
      </c>
      <c r="C1510" s="5" t="inlineStr">
        <is>
          <t>1386 EINAR CHOQUETIJLLA - COBRADOR</t>
        </is>
      </c>
      <c r="D1510" s="15" t="n">
        <v>45133126469</v>
      </c>
      <c r="E1510" s="5" t="inlineStr">
        <is>
          <t>BANCO INDUSTRIAL-100070049</t>
        </is>
      </c>
      <c r="H1510" s="9" t="n">
        <v>1049.6</v>
      </c>
      <c r="I1510" s="5" t="inlineStr">
        <is>
          <t>DEPÓSITO BANCARIO</t>
        </is>
      </c>
      <c r="J1510" s="5" t="inlineStr">
        <is>
          <t>1271 SANDRA SALAZAR ESCOBAR</t>
        </is>
      </c>
    </row>
    <row r="1511">
      <c r="A1511" s="5" t="inlineStr">
        <is>
          <t>CCAJ-SC39/37/2023</t>
        </is>
      </c>
      <c r="B1511" s="6" t="n">
        <v>44950.4670196412</v>
      </c>
      <c r="C1511" s="5" t="inlineStr">
        <is>
          <t>1386 EINAR CHOQUETIJLLA - COBRADOR</t>
        </is>
      </c>
      <c r="D1511" s="15" t="n">
        <v>45123255265</v>
      </c>
      <c r="E1511" s="5" t="inlineStr">
        <is>
          <t>BANCO INDUSTRIAL-100070049</t>
        </is>
      </c>
      <c r="H1511" s="9" t="n">
        <v>720</v>
      </c>
      <c r="I1511" s="5" t="inlineStr">
        <is>
          <t>DEPÓSITO BANCARIO</t>
        </is>
      </c>
      <c r="J1511" s="5" t="inlineStr">
        <is>
          <t>1271 SANDRA SALAZAR ESCOBAR</t>
        </is>
      </c>
    </row>
    <row r="1512">
      <c r="A1512" s="5" t="inlineStr">
        <is>
          <t>CCAJ-SC39/37/2023</t>
        </is>
      </c>
      <c r="B1512" s="6" t="n">
        <v>44950.4670196412</v>
      </c>
      <c r="C1512" s="5" t="inlineStr">
        <is>
          <t>1386 EINAR CHOQUETIJLLA - COBRADOR</t>
        </is>
      </c>
      <c r="D1512" s="15" t="n">
        <v>45163214282</v>
      </c>
      <c r="E1512" s="5" t="inlineStr">
        <is>
          <t>BANCO INDUSTRIAL-100070049</t>
        </is>
      </c>
      <c r="H1512" s="9" t="n">
        <v>423</v>
      </c>
      <c r="I1512" s="5" t="inlineStr">
        <is>
          <t>DEPÓSITO BANCARIO</t>
        </is>
      </c>
      <c r="J1512" s="5" t="inlineStr">
        <is>
          <t>1271 SANDRA SALAZAR ESCOBAR</t>
        </is>
      </c>
    </row>
    <row r="1513">
      <c r="A1513" s="5" t="inlineStr">
        <is>
          <t>CCAJ-SC39/37/2023</t>
        </is>
      </c>
      <c r="B1513" s="6" t="n">
        <v>44950.4670196412</v>
      </c>
      <c r="C1513" s="5" t="inlineStr">
        <is>
          <t>1386 EINAR CHOQUETIJLLA - COBRADOR</t>
        </is>
      </c>
      <c r="D1513" s="15" t="n">
        <v>45173186027</v>
      </c>
      <c r="E1513" s="5" t="inlineStr">
        <is>
          <t>BANCO INDUSTRIAL-100070049</t>
        </is>
      </c>
      <c r="H1513" s="9" t="n">
        <v>500.74</v>
      </c>
      <c r="I1513" s="5" t="inlineStr">
        <is>
          <t>DEPÓSITO BANCARIO</t>
        </is>
      </c>
      <c r="J1513" s="5" t="inlineStr">
        <is>
          <t>1271 SANDRA SALAZAR ESCOBAR</t>
        </is>
      </c>
    </row>
    <row r="1514">
      <c r="A1514" s="5" t="inlineStr">
        <is>
          <t>CCAJ-SC39/37/2023</t>
        </is>
      </c>
      <c r="B1514" s="6" t="n">
        <v>44950.4670196412</v>
      </c>
      <c r="C1514" s="5" t="inlineStr">
        <is>
          <t>1386 EINAR CHOQUETIJLLA - COBRADOR</t>
        </is>
      </c>
      <c r="D1514" s="15" t="n">
        <v>45143493276</v>
      </c>
      <c r="E1514" s="5" t="inlineStr">
        <is>
          <t>BANCO INDUSTRIAL-100070049</t>
        </is>
      </c>
      <c r="H1514" s="9" t="n">
        <v>1348.23</v>
      </c>
      <c r="I1514" s="5" t="inlineStr">
        <is>
          <t>DEPÓSITO BANCARIO</t>
        </is>
      </c>
      <c r="J1514" s="5" t="inlineStr">
        <is>
          <t>1271 SANDRA SALAZAR ESCOBAR</t>
        </is>
      </c>
    </row>
    <row r="1515">
      <c r="A1515" s="5" t="inlineStr">
        <is>
          <t>CCAJ-SC39/37/2023</t>
        </is>
      </c>
      <c r="B1515" s="6" t="n">
        <v>44950.4670196412</v>
      </c>
      <c r="C1515" s="5" t="inlineStr">
        <is>
          <t>1386 EINAR CHOQUETIJLLA - COBRADOR</t>
        </is>
      </c>
      <c r="D1515" s="15" t="n">
        <v>45123256859</v>
      </c>
      <c r="E1515" s="5" t="inlineStr">
        <is>
          <t>BANCO INDUSTRIAL-100070049</t>
        </is>
      </c>
      <c r="H1515" s="9" t="n">
        <v>721.4</v>
      </c>
      <c r="I1515" s="5" t="inlineStr">
        <is>
          <t>DEPÓSITO BANCARIO</t>
        </is>
      </c>
      <c r="J1515" s="5" t="inlineStr">
        <is>
          <t>1271 SANDRA SALAZAR ESCOBAR</t>
        </is>
      </c>
    </row>
    <row r="1516">
      <c r="A1516" s="5" t="inlineStr">
        <is>
          <t>CCAJ-SC39/37/2023</t>
        </is>
      </c>
      <c r="B1516" s="6" t="n">
        <v>44950.4670196412</v>
      </c>
      <c r="C1516" s="5" t="inlineStr">
        <is>
          <t>1386 EINAR CHOQUETIJLLA - COBRADOR</t>
        </is>
      </c>
      <c r="D1516" s="15" t="n">
        <v>52316725413</v>
      </c>
      <c r="E1516" s="5" t="inlineStr">
        <is>
          <t>BANCO INDUSTRIAL-100070049</t>
        </is>
      </c>
      <c r="H1516" s="9" t="n">
        <v>170.36</v>
      </c>
      <c r="I1516" s="5" t="inlineStr">
        <is>
          <t>DEPÓSITO BANCARIO</t>
        </is>
      </c>
      <c r="J1516" s="5" t="inlineStr">
        <is>
          <t>1271 SANDRA SALAZAR ESCOBAR</t>
        </is>
      </c>
    </row>
    <row r="1517">
      <c r="A1517" s="5" t="inlineStr">
        <is>
          <t>CCAJ-SC39/37/2023</t>
        </is>
      </c>
      <c r="B1517" s="6" t="n">
        <v>44950.4670196412</v>
      </c>
      <c r="C1517" s="5" t="inlineStr">
        <is>
          <t>1386 EINAR CHOQUETIJLLA - COBRADOR</t>
        </is>
      </c>
      <c r="D1517" s="7" t="n">
        <v>103497</v>
      </c>
      <c r="E1517" s="5" t="inlineStr">
        <is>
          <t>BANCO DE CREDITO-7015054675359</t>
        </is>
      </c>
      <c r="H1517" s="9" t="n">
        <v>128.28</v>
      </c>
      <c r="I1517" s="5" t="inlineStr">
        <is>
          <t>DEPÓSITO BANCARIO</t>
        </is>
      </c>
      <c r="J1517" s="5" t="inlineStr">
        <is>
          <t>1271 SANDRA SALAZAR ESCOBAR</t>
        </is>
      </c>
    </row>
    <row r="1518">
      <c r="A1518" s="5" t="inlineStr">
        <is>
          <t>CCAJ-SC39/37/2023</t>
        </is>
      </c>
      <c r="B1518" s="6" t="n">
        <v>44950.4670196412</v>
      </c>
      <c r="C1518" s="5" t="inlineStr">
        <is>
          <t>1386 EINAR CHOQUETIJLLA - COBRADOR</t>
        </is>
      </c>
      <c r="D1518" s="15" t="n">
        <v>45153119856</v>
      </c>
      <c r="E1518" s="5" t="inlineStr">
        <is>
          <t>BANCO INDUSTRIAL-100070049</t>
        </is>
      </c>
      <c r="H1518" s="9" t="n">
        <v>1908.04</v>
      </c>
      <c r="I1518" s="5" t="inlineStr">
        <is>
          <t>DEPÓSITO BANCARIO</t>
        </is>
      </c>
      <c r="J1518" s="5" t="inlineStr">
        <is>
          <t>1271 SANDRA SALAZAR ESCOBAR</t>
        </is>
      </c>
    </row>
    <row r="1519">
      <c r="A1519" s="5" t="inlineStr">
        <is>
          <t>CCAJ-SC39/37/2023</t>
        </is>
      </c>
      <c r="B1519" s="6" t="n">
        <v>44950.4670196412</v>
      </c>
      <c r="C1519" s="5" t="inlineStr">
        <is>
          <t>1386 EINAR CHOQUETIJLLA - COBRADOR</t>
        </is>
      </c>
      <c r="D1519" s="15" t="n">
        <v>45163213914</v>
      </c>
      <c r="E1519" s="5" t="inlineStr">
        <is>
          <t>BANCO INDUSTRIAL-100070049</t>
        </is>
      </c>
      <c r="H1519" s="9" t="n">
        <v>1085.54</v>
      </c>
      <c r="I1519" s="5" t="inlineStr">
        <is>
          <t>DEPÓSITO BANCARIO</t>
        </is>
      </c>
      <c r="J1519" s="5" t="inlineStr">
        <is>
          <t>1271 SANDRA SALAZAR ESCOBAR</t>
        </is>
      </c>
    </row>
    <row r="1520">
      <c r="A1520" s="5" t="inlineStr">
        <is>
          <t>CCAJ-SC39/37/2023</t>
        </is>
      </c>
      <c r="B1520" s="6" t="n">
        <v>44950.4670196412</v>
      </c>
      <c r="C1520" s="5" t="inlineStr">
        <is>
          <t>1386 EINAR CHOQUETIJLLA - COBRADOR</t>
        </is>
      </c>
      <c r="D1520" s="7" t="n"/>
      <c r="E1520" s="8" t="n"/>
      <c r="F1520" s="9" t="n">
        <v>47238.9</v>
      </c>
      <c r="I1520" s="10" t="inlineStr">
        <is>
          <t>EFECTIVO</t>
        </is>
      </c>
      <c r="J1520" s="8" t="inlineStr">
        <is>
          <t>901 FELIX GARCIA ROCHA</t>
        </is>
      </c>
    </row>
    <row r="1521">
      <c r="A1521" s="5" t="inlineStr">
        <is>
          <t>CCAJ-SC39/37/2023</t>
        </is>
      </c>
      <c r="B1521" s="6" t="n">
        <v>44950.4670196412</v>
      </c>
      <c r="C1521" s="5" t="inlineStr">
        <is>
          <t>1386 EINAR CHOQUETIJLLA - COBRADOR</t>
        </is>
      </c>
      <c r="D1521" s="7" t="n"/>
      <c r="E1521" s="8" t="n"/>
      <c r="F1521" s="9" t="n">
        <v>19027.6</v>
      </c>
      <c r="I1521" s="10" t="inlineStr">
        <is>
          <t>EFECTIVO</t>
        </is>
      </c>
      <c r="J1521" s="8" t="inlineStr">
        <is>
          <t>1970 CARLOS CAMPOS ORTIZ</t>
        </is>
      </c>
    </row>
    <row r="1522">
      <c r="A1522" s="5" t="inlineStr">
        <is>
          <t>CCAJ-SC39/37/2023</t>
        </is>
      </c>
      <c r="B1522" s="6" t="n">
        <v>44950.4670196412</v>
      </c>
      <c r="C1522" s="5" t="inlineStr">
        <is>
          <t>1386 EINAR CHOQUETIJLLA - COBRADOR</t>
        </is>
      </c>
      <c r="D1522" s="7" t="n"/>
      <c r="E1522" s="8" t="n"/>
      <c r="F1522" s="9" t="n">
        <v>17915.8</v>
      </c>
      <c r="I1522" s="10" t="inlineStr">
        <is>
          <t>EFECTIVO</t>
        </is>
      </c>
      <c r="J1522" s="5" t="inlineStr">
        <is>
          <t>2552 ALVARO JAVIER LOAYZA CACERES</t>
        </is>
      </c>
    </row>
    <row r="1523">
      <c r="A1523" s="5" t="inlineStr">
        <is>
          <t>CCAJ-SC39/37/2023</t>
        </is>
      </c>
      <c r="B1523" s="6" t="n">
        <v>44950.4670196412</v>
      </c>
      <c r="C1523" s="5" t="inlineStr">
        <is>
          <t>1386 EINAR CHOQUETIJLLA - COBRADOR</t>
        </is>
      </c>
      <c r="D1523" s="7" t="n"/>
      <c r="E1523" s="8" t="n"/>
      <c r="F1523" s="9" t="n">
        <v>162347</v>
      </c>
      <c r="I1523" s="10" t="inlineStr">
        <is>
          <t>EFECTIVO</t>
        </is>
      </c>
      <c r="J1523" s="8" t="inlineStr">
        <is>
          <t>2913 MARSOLINI APURANI VACA</t>
        </is>
      </c>
    </row>
    <row r="1524">
      <c r="A1524" s="5" t="inlineStr">
        <is>
          <t>CCAJ-SC39/37/2023</t>
        </is>
      </c>
      <c r="B1524" s="6" t="n">
        <v>44950.4670196412</v>
      </c>
      <c r="C1524" s="5" t="inlineStr">
        <is>
          <t>1386 EINAR CHOQUETIJLLA - COBRADOR</t>
        </is>
      </c>
      <c r="D1524" s="7" t="n"/>
      <c r="E1524" s="8" t="n"/>
      <c r="F1524" s="9" t="n">
        <v>238848.9</v>
      </c>
      <c r="I1524" s="10" t="inlineStr">
        <is>
          <t>EFECTIVO</t>
        </is>
      </c>
      <c r="J1524" s="8" t="inlineStr">
        <is>
          <t>3323 JORGE SUBIRANA SANCHEZ</t>
        </is>
      </c>
    </row>
    <row r="1525">
      <c r="A1525" s="5" t="inlineStr">
        <is>
          <t>CCAJ-SC39/37/2023</t>
        </is>
      </c>
      <c r="B1525" s="6" t="n">
        <v>44950.4670196412</v>
      </c>
      <c r="C1525" s="5" t="inlineStr">
        <is>
          <t>1386 EINAR CHOQUETIJLLA - COBRADOR</t>
        </is>
      </c>
      <c r="D1525" s="7" t="n"/>
      <c r="E1525" s="8" t="n"/>
      <c r="F1525" s="9" t="n">
        <v>20193.6</v>
      </c>
      <c r="I1525" s="10" t="inlineStr">
        <is>
          <t>EFECTIVO</t>
        </is>
      </c>
      <c r="J1525" s="8" t="inlineStr">
        <is>
          <t>4309 RODRIGO RAMOS - T06</t>
        </is>
      </c>
    </row>
    <row r="1526">
      <c r="A1526" s="5" t="inlineStr">
        <is>
          <t>CCAJ-SC39/37/2023</t>
        </is>
      </c>
      <c r="B1526" s="6" t="n">
        <v>44950.4670196412</v>
      </c>
      <c r="C1526" s="5" t="inlineStr">
        <is>
          <t>1386 EINAR CHOQUETIJLLA - COBRADOR</t>
        </is>
      </c>
      <c r="D1526" s="7" t="n"/>
      <c r="E1526" s="8" t="n"/>
      <c r="F1526" s="9" t="n">
        <v>34440.8</v>
      </c>
      <c r="I1526" s="10" t="inlineStr">
        <is>
          <t>EFECTIVO</t>
        </is>
      </c>
      <c r="J1526" s="8" t="inlineStr">
        <is>
          <t>4309 RODRIGO RAMOS - T19</t>
        </is>
      </c>
    </row>
    <row r="1527">
      <c r="A1527" s="11" t="inlineStr">
        <is>
          <t>SAP</t>
        </is>
      </c>
      <c r="B1527" s="3" t="n"/>
      <c r="C1527" s="3" t="n"/>
      <c r="D1527" s="19">
        <f>531828.6+20184</f>
        <v/>
      </c>
      <c r="E1527" s="8" t="n"/>
      <c r="F1527" s="12">
        <f>SUM(F1500:G1526)</f>
        <v/>
      </c>
      <c r="H1527" s="9" t="n"/>
      <c r="I1527" s="10" t="n"/>
      <c r="J1527" s="5" t="n"/>
    </row>
    <row r="1528">
      <c r="A1528" s="13" t="inlineStr">
        <is>
          <t>FECHA</t>
        </is>
      </c>
      <c r="B1528" s="13" t="inlineStr">
        <is>
          <t>CIERRE DE CAJA</t>
        </is>
      </c>
      <c r="C1528" s="13" t="inlineStr">
        <is>
          <t>IMPORTE</t>
        </is>
      </c>
      <c r="D1528" s="7" t="n"/>
      <c r="E1528" s="8" t="n"/>
      <c r="H1528" s="9" t="n"/>
      <c r="I1528" s="10" t="n"/>
      <c r="J1528" s="5" t="n"/>
    </row>
    <row r="1529" ht="15.75" customHeight="1">
      <c r="A1529" s="5" t="n"/>
      <c r="B1529" s="6" t="n"/>
      <c r="C1529" s="5" t="n"/>
      <c r="D1529" s="14" t="n">
        <v>112644486</v>
      </c>
      <c r="E1529" s="8" t="n"/>
      <c r="H1529" s="9" t="n"/>
      <c r="I1529" s="10" t="n"/>
      <c r="J1529" s="5" t="n"/>
    </row>
    <row r="1530" ht="15.75" customHeight="1">
      <c r="A1530" s="5" t="n"/>
      <c r="B1530" s="6" t="n"/>
      <c r="C1530" s="5" t="n"/>
      <c r="D1530" s="14" t="n">
        <v>112644479</v>
      </c>
      <c r="E1530" s="8" t="n"/>
      <c r="H1530" s="9" t="n"/>
      <c r="I1530" s="10" t="n"/>
      <c r="J1530" s="5" t="n"/>
    </row>
    <row r="1531">
      <c r="A1531" s="5" t="n"/>
      <c r="B1531" s="6" t="n"/>
      <c r="C1531" s="5" t="n"/>
      <c r="D1531" s="7" t="n"/>
      <c r="E1531" s="8" t="n"/>
      <c r="H1531" s="9" t="n"/>
      <c r="I1531" s="10" t="n"/>
      <c r="J1531" s="5" t="n"/>
    </row>
    <row r="1532">
      <c r="A1532" s="5" t="inlineStr">
        <is>
          <t>CCAJ-SC39/38/2023</t>
        </is>
      </c>
      <c r="B1532" s="6" t="n">
        <v>44950.84612251158</v>
      </c>
      <c r="C1532" s="5" t="inlineStr">
        <is>
          <t>1386 EINAR CHOQUETIJLLA - COBRADOR</t>
        </is>
      </c>
      <c r="D1532" s="7" t="n"/>
      <c r="E1532" s="8" t="n"/>
      <c r="G1532" s="9" t="n">
        <v>992.8</v>
      </c>
      <c r="I1532" s="10" t="inlineStr">
        <is>
          <t>CHEQUE</t>
        </is>
      </c>
      <c r="J1532" s="5" t="inlineStr">
        <is>
          <t>4307 PEDRO GALARZA TERCEROS</t>
        </is>
      </c>
    </row>
    <row r="1533">
      <c r="A1533" s="5" t="inlineStr">
        <is>
          <t>CCAJ-SC39/38/2023</t>
        </is>
      </c>
      <c r="B1533" s="6" t="n">
        <v>44950.84612251158</v>
      </c>
      <c r="C1533" s="5" t="inlineStr">
        <is>
          <t>1386 EINAR CHOQUETIJLLA - COBRADOR</t>
        </is>
      </c>
      <c r="D1533" s="7" t="n"/>
      <c r="E1533" s="8" t="n"/>
      <c r="G1533" s="9" t="n">
        <v>994</v>
      </c>
      <c r="I1533" s="10" t="inlineStr">
        <is>
          <t>CHEQUE</t>
        </is>
      </c>
      <c r="J1533" s="8" t="inlineStr">
        <is>
          <t>4309 RODRIGO RAMOS - T03</t>
        </is>
      </c>
    </row>
    <row r="1534">
      <c r="A1534" s="5" t="inlineStr">
        <is>
          <t>CCAJ-SC39/38/202</t>
        </is>
      </c>
      <c r="B1534" s="6" t="n">
        <v>44950.84612251158</v>
      </c>
      <c r="C1534" s="5" t="inlineStr">
        <is>
          <t xml:space="preserve">1386 EINAR CHOQUETIJLLA - </t>
        </is>
      </c>
      <c r="D1534" s="15" t="n">
        <v>297501005830024</v>
      </c>
      <c r="E1534" s="5" t="inlineStr">
        <is>
          <t>PAGO EXPRESS M/E-101020203</t>
        </is>
      </c>
      <c r="H1534" s="9" t="n">
        <v>2784</v>
      </c>
      <c r="I1534" s="5" t="inlineStr">
        <is>
          <t>DEPÓSITO BANCARIO</t>
        </is>
      </c>
      <c r="J1534" s="5" t="inlineStr">
        <is>
          <t>4863 MOISES MENACHO MONTAÑO</t>
        </is>
      </c>
    </row>
    <row r="1535">
      <c r="A1535" s="5" t="inlineStr">
        <is>
          <t>CCAJ-SC39/38/2023</t>
        </is>
      </c>
      <c r="B1535" s="6" t="n">
        <v>44950.84612251158</v>
      </c>
      <c r="C1535" s="5" t="inlineStr">
        <is>
          <t>1386 EINAR CHOQUETIJLLA - COBRADOR</t>
        </is>
      </c>
      <c r="D1535" s="15" t="n">
        <v>45113277473</v>
      </c>
      <c r="E1535" s="5" t="inlineStr">
        <is>
          <t>BANCO INDUSTRIAL-100070049</t>
        </is>
      </c>
      <c r="H1535" s="9" t="n">
        <v>410.9</v>
      </c>
      <c r="I1535" s="5" t="inlineStr">
        <is>
          <t>DEPÓSITO BANCARIO</t>
        </is>
      </c>
      <c r="J1535" s="5" t="inlineStr">
        <is>
          <t>4307 PEDRO GALARZA TERCEROS</t>
        </is>
      </c>
    </row>
    <row r="1536">
      <c r="A1536" s="5" t="inlineStr">
        <is>
          <t>CCAJ-SC39/38/2023</t>
        </is>
      </c>
      <c r="B1536" s="6" t="n">
        <v>44950.84612251158</v>
      </c>
      <c r="C1536" s="5" t="inlineStr">
        <is>
          <t>1386 EINAR CHOQUETIJLLA - COBRADOR</t>
        </is>
      </c>
      <c r="D1536" s="15" t="n">
        <v>45143494754</v>
      </c>
      <c r="E1536" s="5" t="inlineStr">
        <is>
          <t>BANCO INDUSTRIAL-100070049</t>
        </is>
      </c>
      <c r="H1536" s="9" t="n">
        <v>11644.2</v>
      </c>
      <c r="I1536" s="5" t="inlineStr">
        <is>
          <t>DEPÓSITO BANCARIO</t>
        </is>
      </c>
      <c r="J1536" s="5" t="inlineStr">
        <is>
          <t>4307 PEDRO GALARZA TERCEROS</t>
        </is>
      </c>
    </row>
    <row r="1537">
      <c r="A1537" s="5" t="inlineStr">
        <is>
          <t>CCAJ-SC39/38/2023</t>
        </is>
      </c>
      <c r="B1537" s="6" t="n">
        <v>44950.84612251158</v>
      </c>
      <c r="C1537" s="5" t="inlineStr">
        <is>
          <t>1386 EINAR CHOQUETIJLLA - COBRADOR</t>
        </is>
      </c>
      <c r="D1537" s="15" t="n">
        <v>45143495810</v>
      </c>
      <c r="E1537" s="5" t="inlineStr">
        <is>
          <t>BANCO INDUSTRIAL-100070049</t>
        </is>
      </c>
      <c r="H1537" s="9" t="n">
        <v>1195.14</v>
      </c>
      <c r="I1537" s="5" t="inlineStr">
        <is>
          <t>DEPÓSITO BANCARIO</t>
        </is>
      </c>
      <c r="J1537" s="5" t="inlineStr">
        <is>
          <t>4307 PEDRO GALARZA TERCEROS</t>
        </is>
      </c>
    </row>
    <row r="1538">
      <c r="A1538" s="5" t="inlineStr">
        <is>
          <t>CCAJ-SC39/38/2023</t>
        </is>
      </c>
      <c r="B1538" s="6" t="n">
        <v>44950.84612251158</v>
      </c>
      <c r="C1538" s="5" t="inlineStr">
        <is>
          <t>1386 EINAR CHOQUETIJLLA - COBRADOR</t>
        </is>
      </c>
      <c r="D1538" s="15" t="n">
        <v>45113274808</v>
      </c>
      <c r="E1538" s="5" t="inlineStr">
        <is>
          <t>BANCO INDUSTRIAL-100070049</t>
        </is>
      </c>
      <c r="H1538" s="9" t="n">
        <v>10068.6</v>
      </c>
      <c r="I1538" s="5" t="inlineStr">
        <is>
          <t>DEPÓSITO BANCARIO</t>
        </is>
      </c>
      <c r="J1538" s="8" t="inlineStr">
        <is>
          <t>1973 BASILIA CRUZ AJARACHI</t>
        </is>
      </c>
    </row>
    <row r="1539">
      <c r="A1539" s="5" t="inlineStr">
        <is>
          <t>CCAJ-SC39/38/2023</t>
        </is>
      </c>
      <c r="B1539" s="6" t="n">
        <v>44950.84612251158</v>
      </c>
      <c r="C1539" s="5" t="inlineStr">
        <is>
          <t>1386 EINAR CHOQUETIJLLA - COBRADOR</t>
        </is>
      </c>
      <c r="D1539" s="7" t="n">
        <v>447209</v>
      </c>
      <c r="E1539" s="5" t="inlineStr">
        <is>
          <t>BANCO DE CREDITO-7015054675359</t>
        </is>
      </c>
      <c r="H1539" s="9" t="n">
        <v>2000</v>
      </c>
      <c r="I1539" s="5" t="inlineStr">
        <is>
          <t>DEPÓSITO BANCARIO</t>
        </is>
      </c>
      <c r="J1539" s="8" t="inlineStr">
        <is>
          <t>1972 FLAVIA GALEAN MALLON</t>
        </is>
      </c>
    </row>
    <row r="1540">
      <c r="A1540" s="5" t="inlineStr">
        <is>
          <t>CCAJ-SC39/38/2023</t>
        </is>
      </c>
      <c r="B1540" s="6" t="n">
        <v>44950.84612251158</v>
      </c>
      <c r="C1540" s="5" t="inlineStr">
        <is>
          <t>1386 EINAR CHOQUETIJLLA - COBRADOR</t>
        </is>
      </c>
      <c r="D1540" s="15" t="n">
        <v>45143495670</v>
      </c>
      <c r="E1540" s="5" t="inlineStr">
        <is>
          <t>BANCO INDUSTRIAL-100070049</t>
        </is>
      </c>
      <c r="H1540" s="9" t="n">
        <v>18050.86</v>
      </c>
      <c r="I1540" s="5" t="inlineStr">
        <is>
          <t>DEPÓSITO BANCARIO</t>
        </is>
      </c>
      <c r="J1540" s="5" t="inlineStr">
        <is>
          <t>4863 MOISES MENACHO MONTAÑO</t>
        </is>
      </c>
    </row>
    <row r="1541">
      <c r="A1541" s="5" t="inlineStr">
        <is>
          <t>CCAJ-SC39/38/2023</t>
        </is>
      </c>
      <c r="B1541" s="6" t="n">
        <v>44950.84612251158</v>
      </c>
      <c r="C1541" s="5" t="inlineStr">
        <is>
          <t>1386 EINAR CHOQUETIJLLA - COBRADOR</t>
        </is>
      </c>
      <c r="D1541" s="15" t="n">
        <v>45153119744</v>
      </c>
      <c r="E1541" s="5" t="inlineStr">
        <is>
          <t>BANCO INDUSTRIAL-100070049</t>
        </is>
      </c>
      <c r="H1541" s="9" t="n">
        <v>4963.84</v>
      </c>
      <c r="I1541" s="5" t="inlineStr">
        <is>
          <t>DEPÓSITO BANCARIO</t>
        </is>
      </c>
      <c r="J1541" s="8" t="inlineStr">
        <is>
          <t>1973 BASILIA CRUZ AJARACHI</t>
        </is>
      </c>
    </row>
    <row r="1542">
      <c r="A1542" s="5" t="inlineStr">
        <is>
          <t>CCAJ-SC39/38/2023</t>
        </is>
      </c>
      <c r="B1542" s="6" t="n">
        <v>44950.84612251158</v>
      </c>
      <c r="C1542" s="5" t="inlineStr">
        <is>
          <t>1386 EINAR CHOQUETIJLLA - COBRADOR</t>
        </is>
      </c>
      <c r="D1542" s="15" t="n">
        <v>45153119744</v>
      </c>
      <c r="E1542" s="5" t="inlineStr">
        <is>
          <t>BANCO INDUSTRIAL-100070049</t>
        </is>
      </c>
      <c r="H1542" s="9" t="n">
        <v>8005.34</v>
      </c>
      <c r="I1542" s="5" t="inlineStr">
        <is>
          <t>DEPÓSITO BANCARIO</t>
        </is>
      </c>
      <c r="J1542" s="8" t="inlineStr">
        <is>
          <t>1973 BASILIA CRUZ AJARACHI</t>
        </is>
      </c>
    </row>
    <row r="1543">
      <c r="A1543" s="5" t="inlineStr">
        <is>
          <t>CCAJ-SC39/38/2023</t>
        </is>
      </c>
      <c r="B1543" s="6" t="n">
        <v>44950.84612251158</v>
      </c>
      <c r="C1543" s="5" t="inlineStr">
        <is>
          <t>1386 EINAR CHOQUETIJLLA - COBRADOR</t>
        </is>
      </c>
      <c r="D1543" s="15" t="n">
        <v>45153119744</v>
      </c>
      <c r="E1543" s="5" t="inlineStr">
        <is>
          <t>BANCO INDUSTRIAL-100070049</t>
        </is>
      </c>
      <c r="H1543" s="9" t="n">
        <v>10864.85</v>
      </c>
      <c r="I1543" s="5" t="inlineStr">
        <is>
          <t>DEPÓSITO BANCARIO</t>
        </is>
      </c>
      <c r="J1543" s="8" t="inlineStr">
        <is>
          <t>1973 BASILIA CRUZ AJARACHI</t>
        </is>
      </c>
    </row>
    <row r="1544">
      <c r="A1544" s="5" t="inlineStr">
        <is>
          <t>CCAJ-SC39/38/2023</t>
        </is>
      </c>
      <c r="B1544" s="6" t="n">
        <v>44950.84612251158</v>
      </c>
      <c r="C1544" s="5" t="inlineStr">
        <is>
          <t>1386 EINAR CHOQUETIJLLA - COBRADOR</t>
        </is>
      </c>
      <c r="D1544" s="15" t="n">
        <v>45153119744</v>
      </c>
      <c r="E1544" s="5" t="inlineStr">
        <is>
          <t>BANCO INDUSTRIAL-100070049</t>
        </is>
      </c>
      <c r="H1544" s="9" t="n">
        <v>8936.49</v>
      </c>
      <c r="I1544" s="5" t="inlineStr">
        <is>
          <t>DEPÓSITO BANCARIO</t>
        </is>
      </c>
      <c r="J1544" s="8" t="inlineStr">
        <is>
          <t>1973 BASILIA CRUZ AJARACHI</t>
        </is>
      </c>
    </row>
    <row r="1545">
      <c r="A1545" s="5" t="inlineStr">
        <is>
          <t>CCAJ-SC39/38/2023</t>
        </is>
      </c>
      <c r="B1545" s="6" t="n">
        <v>44950.84612251158</v>
      </c>
      <c r="C1545" s="5" t="inlineStr">
        <is>
          <t>1386 EINAR CHOQUETIJLLA - COBRADOR</t>
        </is>
      </c>
      <c r="D1545" s="15" t="n">
        <v>45153119744</v>
      </c>
      <c r="E1545" s="5" t="inlineStr">
        <is>
          <t>BANCO INDUSTRIAL-100070049</t>
        </is>
      </c>
      <c r="H1545" s="9" t="n">
        <v>5562.66</v>
      </c>
      <c r="I1545" s="5" t="inlineStr">
        <is>
          <t>DEPÓSITO BANCARIO</t>
        </is>
      </c>
      <c r="J1545" s="8" t="inlineStr">
        <is>
          <t>1973 BASILIA CRUZ AJARACHI</t>
        </is>
      </c>
    </row>
    <row r="1546">
      <c r="A1546" s="5" t="inlineStr">
        <is>
          <t>CCAJ-SC39/38/2023</t>
        </is>
      </c>
      <c r="B1546" s="6" t="n">
        <v>44950.84612251158</v>
      </c>
      <c r="C1546" s="5" t="inlineStr">
        <is>
          <t>1386 EINAR CHOQUETIJLLA - COBRADOR</t>
        </is>
      </c>
      <c r="D1546" s="15" t="n">
        <v>297501005830014</v>
      </c>
      <c r="E1546" s="5" t="inlineStr">
        <is>
          <t>PAGO EXPRESS M/N-101020101</t>
        </is>
      </c>
      <c r="H1546" s="9" t="n">
        <v>42172</v>
      </c>
      <c r="I1546" s="5" t="inlineStr">
        <is>
          <t>DEPÓSITO BANCARIO</t>
        </is>
      </c>
      <c r="J1546" s="5" t="inlineStr">
        <is>
          <t>3046 CLAUDIA ELEN CASTRO DELGADILLO</t>
        </is>
      </c>
    </row>
    <row r="1547">
      <c r="A1547" s="5" t="inlineStr">
        <is>
          <t>CCAJ-SC39/38/2023</t>
        </is>
      </c>
      <c r="B1547" s="6" t="n">
        <v>44950.84612251158</v>
      </c>
      <c r="C1547" s="5" t="inlineStr">
        <is>
          <t>1386 EINAR CHOQUETIJLLA - COBRADOR</t>
        </is>
      </c>
      <c r="D1547" s="15" t="n">
        <v>45163216851</v>
      </c>
      <c r="E1547" s="5" t="inlineStr">
        <is>
          <t>BANCO INDUSTRIAL-100070049</t>
        </is>
      </c>
      <c r="H1547" s="9" t="n">
        <v>500</v>
      </c>
      <c r="I1547" s="5" t="inlineStr">
        <is>
          <t>DEPÓSITO BANCARIO</t>
        </is>
      </c>
      <c r="J1547" s="5" t="inlineStr">
        <is>
          <t>4307 PEDRO GALARZA TERCEROS</t>
        </is>
      </c>
    </row>
    <row r="1548">
      <c r="A1548" s="5" t="inlineStr">
        <is>
          <t>CCAJ-SC39/38/2023</t>
        </is>
      </c>
      <c r="B1548" s="6" t="n">
        <v>44950.84612251158</v>
      </c>
      <c r="C1548" s="5" t="inlineStr">
        <is>
          <t>1386 EINAR CHOQUETIJLLA - COBRADOR</t>
        </is>
      </c>
      <c r="D1548" s="15" t="n">
        <v>45123260196</v>
      </c>
      <c r="E1548" s="5" t="inlineStr">
        <is>
          <t>BANCO INDUSTRIAL-100070049</t>
        </is>
      </c>
      <c r="H1548" s="9" t="n">
        <v>1700</v>
      </c>
      <c r="I1548" s="5" t="inlineStr">
        <is>
          <t>DEPÓSITO BANCARIO</t>
        </is>
      </c>
      <c r="J1548" s="5" t="inlineStr">
        <is>
          <t>4307 PEDRO GALARZA TERCEROS</t>
        </is>
      </c>
    </row>
    <row r="1549">
      <c r="A1549" s="5" t="inlineStr">
        <is>
          <t>CCAJ-SC39/38/2023</t>
        </is>
      </c>
      <c r="B1549" s="6" t="n">
        <v>44950.84612251158</v>
      </c>
      <c r="C1549" s="5" t="inlineStr">
        <is>
          <t>1386 EINAR CHOQUETIJLLA - COBRADOR</t>
        </is>
      </c>
      <c r="D1549" s="15" t="n">
        <v>45123260196</v>
      </c>
      <c r="E1549" s="5" t="inlineStr">
        <is>
          <t>BANCO INDUSTRIAL-100070049</t>
        </is>
      </c>
      <c r="H1549" s="9" t="n">
        <v>14869.2</v>
      </c>
      <c r="I1549" s="5" t="inlineStr">
        <is>
          <t>DEPÓSITO BANCARIO</t>
        </is>
      </c>
      <c r="J1549" s="5" t="inlineStr">
        <is>
          <t>4307 PEDRO GALARZA TERCEROS</t>
        </is>
      </c>
    </row>
    <row r="1550">
      <c r="A1550" s="5" t="inlineStr">
        <is>
          <t>CCAJ-SC39/38/2023</t>
        </is>
      </c>
      <c r="B1550" s="6" t="n">
        <v>44950.84612251158</v>
      </c>
      <c r="C1550" s="5" t="inlineStr">
        <is>
          <t>1386 EINAR CHOQUETIJLLA - COBRADOR</t>
        </is>
      </c>
      <c r="D1550" s="15" t="n">
        <v>45153122912</v>
      </c>
      <c r="E1550" s="5" t="inlineStr">
        <is>
          <t>BANCO INDUSTRIAL-100070049</t>
        </is>
      </c>
      <c r="H1550" s="9" t="n">
        <v>650</v>
      </c>
      <c r="I1550" s="5" t="inlineStr">
        <is>
          <t>DEPÓSITO BANCARIO</t>
        </is>
      </c>
      <c r="J1550" s="5" t="inlineStr">
        <is>
          <t>4307 PEDRO GALARZA TERCEROS</t>
        </is>
      </c>
    </row>
    <row r="1551">
      <c r="A1551" s="5" t="inlineStr">
        <is>
          <t>CCAJ-SC39/38/2023</t>
        </is>
      </c>
      <c r="B1551" s="6" t="n">
        <v>44950.84612251158</v>
      </c>
      <c r="C1551" s="5" t="inlineStr">
        <is>
          <t>1386 EINAR CHOQUETIJLLA - COBRADOR</t>
        </is>
      </c>
      <c r="D1551" s="15" t="n">
        <v>45133124896</v>
      </c>
      <c r="E1551" s="5" t="inlineStr">
        <is>
          <t>BANCO INDUSTRIAL-100070049</t>
        </is>
      </c>
      <c r="H1551" s="9" t="n">
        <v>70310.89999999999</v>
      </c>
      <c r="I1551" s="5" t="inlineStr">
        <is>
          <t>DEPÓSITO BANCARIO</t>
        </is>
      </c>
      <c r="J1551" s="5" t="inlineStr">
        <is>
          <t>4307 PEDRO GALARZA TERCEROS</t>
        </is>
      </c>
    </row>
    <row r="1552">
      <c r="A1552" s="5" t="inlineStr">
        <is>
          <t>CCAJ-SC39/38/2023</t>
        </is>
      </c>
      <c r="B1552" s="6" t="n">
        <v>44950.84612251158</v>
      </c>
      <c r="C1552" s="5" t="inlineStr">
        <is>
          <t>1386 EINAR CHOQUETIJLLA - COBRADOR</t>
        </is>
      </c>
      <c r="D1552" s="15" t="n">
        <v>45123260304</v>
      </c>
      <c r="E1552" s="5" t="inlineStr">
        <is>
          <t>BANCO INDUSTRIAL-100070049</t>
        </is>
      </c>
      <c r="H1552" s="9" t="n">
        <v>90</v>
      </c>
      <c r="I1552" s="5" t="inlineStr">
        <is>
          <t>DEPÓSITO BANCARIO</t>
        </is>
      </c>
      <c r="J1552" s="5" t="inlineStr">
        <is>
          <t>4307 PEDRO GALARZA TERCEROS</t>
        </is>
      </c>
    </row>
    <row r="1553">
      <c r="A1553" s="5" t="inlineStr">
        <is>
          <t>CCAJ-SC39/38/2023</t>
        </is>
      </c>
      <c r="B1553" s="6" t="n">
        <v>44950.84612251158</v>
      </c>
      <c r="C1553" s="5" t="inlineStr">
        <is>
          <t>1386 EINAR CHOQUETIJLLA - COBRADOR</t>
        </is>
      </c>
      <c r="D1553" s="15" t="n">
        <v>297501005830024</v>
      </c>
      <c r="E1553" s="5" t="inlineStr">
        <is>
          <t>PAGO EXPRESS M/N-101020101</t>
        </is>
      </c>
      <c r="H1553" s="9" t="n">
        <v>26522.12</v>
      </c>
      <c r="I1553" s="5" t="inlineStr">
        <is>
          <t>DEPÓSITO BANCARIO</t>
        </is>
      </c>
      <c r="J1553" s="5" t="inlineStr">
        <is>
          <t>4863 MOISES MENACHO MONTAÑO</t>
        </is>
      </c>
    </row>
    <row r="1554">
      <c r="A1554" s="5" t="inlineStr">
        <is>
          <t>CCAJ-SC39/38/2023</t>
        </is>
      </c>
      <c r="B1554" s="6" t="n">
        <v>44950.84612251158</v>
      </c>
      <c r="C1554" s="5" t="inlineStr">
        <is>
          <t>1386 EINAR CHOQUETIJLLA - COBRADOR</t>
        </is>
      </c>
      <c r="D1554" s="15" t="n">
        <v>295401006820014</v>
      </c>
      <c r="E1554" s="5" t="inlineStr">
        <is>
          <t>PAGO EXPRESS M/N-101020101</t>
        </is>
      </c>
      <c r="H1554" s="9" t="n">
        <v>90885.38</v>
      </c>
      <c r="I1554" s="5" t="inlineStr">
        <is>
          <t>DEPÓSITO BANCARIO</t>
        </is>
      </c>
      <c r="J1554" s="8" t="inlineStr">
        <is>
          <t>1972 FLAVIA GALEAN MALLON</t>
        </is>
      </c>
    </row>
    <row r="1555">
      <c r="A1555" s="5" t="inlineStr">
        <is>
          <t>CCAJ-SC39/38/2023</t>
        </is>
      </c>
      <c r="B1555" s="6" t="n">
        <v>44950.84612251158</v>
      </c>
      <c r="C1555" s="5" t="inlineStr">
        <is>
          <t>1386 EINAR CHOQUETIJLLA - COBRADOR</t>
        </is>
      </c>
      <c r="D1555" s="15" t="n">
        <v>295401006820014</v>
      </c>
      <c r="E1555" s="5" t="inlineStr">
        <is>
          <t>PAGO EXPRESS M/E-101020203</t>
        </is>
      </c>
      <c r="H1555" s="9" t="n">
        <v>320.16</v>
      </c>
      <c r="I1555" s="5" t="inlineStr">
        <is>
          <t>DEPÓSITO BANCARIO</t>
        </is>
      </c>
      <c r="J1555" s="8" t="inlineStr">
        <is>
          <t>1972 FLAVIA GALEAN MALLON</t>
        </is>
      </c>
    </row>
    <row r="1556">
      <c r="A1556" s="5" t="inlineStr">
        <is>
          <t>CCAJ-SC39/38/2023</t>
        </is>
      </c>
      <c r="B1556" s="6" t="n">
        <v>44950.84612251158</v>
      </c>
      <c r="C1556" s="5" t="inlineStr">
        <is>
          <t>1386 EINAR CHOQUETIJLLA - COBRADOR</t>
        </is>
      </c>
      <c r="D1556" s="7" t="n">
        <v>35602897</v>
      </c>
      <c r="E1556" s="8" t="inlineStr">
        <is>
          <t>BANCO UNION-120271437</t>
        </is>
      </c>
      <c r="H1556" s="9" t="n">
        <v>6000</v>
      </c>
      <c r="I1556" s="5" t="inlineStr">
        <is>
          <t>DEPÓSITO BANCARIO</t>
        </is>
      </c>
      <c r="J1556" s="5" t="inlineStr">
        <is>
          <t>1271 SANDRA SALAZAR ESCOBAR</t>
        </is>
      </c>
    </row>
    <row r="1557">
      <c r="A1557" s="5" t="inlineStr">
        <is>
          <t>CCAJ-SC39/38/2023</t>
        </is>
      </c>
      <c r="B1557" s="6" t="n">
        <v>44950.84612251158</v>
      </c>
      <c r="C1557" s="5" t="inlineStr">
        <is>
          <t>1386 EINAR CHOQUETIJLLA - COBRADOR</t>
        </is>
      </c>
      <c r="D1557" s="7" t="n">
        <v>671451</v>
      </c>
      <c r="E1557" s="5" t="inlineStr">
        <is>
          <t>MERCANTIL SANTA CRUZ-4010678183</t>
        </is>
      </c>
      <c r="H1557" s="9" t="n">
        <v>35</v>
      </c>
      <c r="I1557" s="5" t="inlineStr">
        <is>
          <t>DEPÓSITO BANCARIO</t>
        </is>
      </c>
      <c r="J1557" s="5" t="inlineStr">
        <is>
          <t>1271 SANDRA SALAZAR ESCOBAR</t>
        </is>
      </c>
    </row>
    <row r="1558">
      <c r="A1558" s="5" t="inlineStr">
        <is>
          <t>CCAJ-SC39/38/2023</t>
        </is>
      </c>
      <c r="B1558" s="6" t="n">
        <v>44950.84612251158</v>
      </c>
      <c r="C1558" s="5" t="inlineStr">
        <is>
          <t>1386 EINAR CHOQUETIJLLA - COBRADOR</t>
        </is>
      </c>
      <c r="D1558" s="7" t="n">
        <v>140033</v>
      </c>
      <c r="E1558" s="5" t="inlineStr">
        <is>
          <t>BANCO DE CREDITO-7015054675359</t>
        </is>
      </c>
      <c r="H1558" s="9" t="n">
        <v>385</v>
      </c>
      <c r="I1558" s="5" t="inlineStr">
        <is>
          <t>DEPÓSITO BANCARIO</t>
        </is>
      </c>
      <c r="J1558" s="5" t="inlineStr">
        <is>
          <t>1271 SANDRA SALAZAR ESCOBAR</t>
        </is>
      </c>
    </row>
    <row r="1559">
      <c r="A1559" s="5" t="inlineStr">
        <is>
          <t>CCAJ-SC39/38/2023</t>
        </is>
      </c>
      <c r="B1559" s="6" t="n">
        <v>44950.84612251158</v>
      </c>
      <c r="C1559" s="5" t="inlineStr">
        <is>
          <t>1386 EINAR CHOQUETIJLLA - COBRADOR</t>
        </is>
      </c>
      <c r="D1559" s="7" t="n">
        <v>404988</v>
      </c>
      <c r="E1559" s="5" t="inlineStr">
        <is>
          <t>BANCO DE CREDITO-7015054675359</t>
        </is>
      </c>
      <c r="H1559" s="9" t="n">
        <v>385.14</v>
      </c>
      <c r="I1559" s="5" t="inlineStr">
        <is>
          <t>DEPÓSITO BANCARIO</t>
        </is>
      </c>
      <c r="J1559" s="5" t="inlineStr">
        <is>
          <t>1271 SANDRA SALAZAR ESCOBAR</t>
        </is>
      </c>
    </row>
    <row r="1560">
      <c r="A1560" s="5" t="inlineStr">
        <is>
          <t>CCAJ-SC39/38/2023</t>
        </is>
      </c>
      <c r="B1560" s="6" t="n">
        <v>44950.84612251158</v>
      </c>
      <c r="C1560" s="5" t="inlineStr">
        <is>
          <t>1386 EINAR CHOQUETIJLLA - COBRADOR</t>
        </is>
      </c>
      <c r="D1560" s="7" t="n">
        <v>464998</v>
      </c>
      <c r="E1560" s="5" t="inlineStr">
        <is>
          <t>BANCO DE CREDITO-7015054675359</t>
        </is>
      </c>
      <c r="H1560" s="9" t="n">
        <v>386.19</v>
      </c>
      <c r="I1560" s="5" t="inlineStr">
        <is>
          <t>DEPÓSITO BANCARIO</t>
        </is>
      </c>
      <c r="J1560" s="5" t="inlineStr">
        <is>
          <t>1271 SANDRA SALAZAR ESCOBAR</t>
        </is>
      </c>
    </row>
    <row r="1561">
      <c r="A1561" s="5" t="inlineStr">
        <is>
          <t>CCAJ-SC39/38/2023</t>
        </is>
      </c>
      <c r="B1561" s="6" t="n">
        <v>44950.84612251158</v>
      </c>
      <c r="C1561" s="5" t="inlineStr">
        <is>
          <t>1386 EINAR CHOQUETIJLLA - COBRADOR</t>
        </is>
      </c>
      <c r="D1561" s="7" t="n">
        <v>438669</v>
      </c>
      <c r="E1561" s="5" t="inlineStr">
        <is>
          <t>BANCO DE CREDITO-7015054675359</t>
        </is>
      </c>
      <c r="H1561" s="9" t="n">
        <v>333.88</v>
      </c>
      <c r="I1561" s="5" t="inlineStr">
        <is>
          <t>DEPÓSITO BANCARIO</t>
        </is>
      </c>
      <c r="J1561" s="5" t="inlineStr">
        <is>
          <t>1271 SANDRA SALAZAR ESCOBAR</t>
        </is>
      </c>
    </row>
    <row r="1562">
      <c r="A1562" s="5" t="inlineStr">
        <is>
          <t>CCAJ-SC39/38/2023</t>
        </is>
      </c>
      <c r="B1562" s="6" t="n">
        <v>44950.84612251158</v>
      </c>
      <c r="C1562" s="5" t="inlineStr">
        <is>
          <t>1386 EINAR CHOQUETIJLLA - COBRADOR</t>
        </is>
      </c>
      <c r="D1562" s="15" t="n">
        <v>45173185196</v>
      </c>
      <c r="E1562" s="5" t="inlineStr">
        <is>
          <t>BANCO INDUSTRIAL-100070049</t>
        </is>
      </c>
      <c r="H1562" s="9" t="n">
        <v>2163</v>
      </c>
      <c r="I1562" s="5" t="inlineStr">
        <is>
          <t>DEPÓSITO BANCARIO</t>
        </is>
      </c>
      <c r="J1562" s="5" t="inlineStr">
        <is>
          <t>1271 SANDRA SALAZAR ESCOBAR</t>
        </is>
      </c>
    </row>
    <row r="1563">
      <c r="A1563" s="5" t="inlineStr">
        <is>
          <t>CCAJ-SC39/38/2023</t>
        </is>
      </c>
      <c r="B1563" s="6" t="n">
        <v>44950.84612251158</v>
      </c>
      <c r="C1563" s="5" t="inlineStr">
        <is>
          <t>1386 EINAR CHOQUETIJLLA - COBRADOR</t>
        </is>
      </c>
      <c r="D1563" s="15" t="n">
        <v>45163213038</v>
      </c>
      <c r="E1563" s="5" t="inlineStr">
        <is>
          <t>BANCO INDUSTRIAL-100070049</t>
        </is>
      </c>
      <c r="H1563" s="9" t="n">
        <v>2230.59</v>
      </c>
      <c r="I1563" s="5" t="inlineStr">
        <is>
          <t>DEPÓSITO BANCARIO</t>
        </is>
      </c>
      <c r="J1563" s="5" t="inlineStr">
        <is>
          <t>1271 SANDRA SALAZAR ESCOBAR</t>
        </is>
      </c>
    </row>
    <row r="1564">
      <c r="A1564" s="5" t="inlineStr">
        <is>
          <t>CCAJ-SC39/38/2023</t>
        </is>
      </c>
      <c r="B1564" s="6" t="n">
        <v>44950.84612251158</v>
      </c>
      <c r="C1564" s="5" t="inlineStr">
        <is>
          <t>1386 EINAR CHOQUETIJLLA - COBRADOR</t>
        </is>
      </c>
      <c r="D1564" s="15" t="n">
        <v>45123256288</v>
      </c>
      <c r="E1564" s="5" t="inlineStr">
        <is>
          <t>BANCO INDUSTRIAL-100070049</t>
        </is>
      </c>
      <c r="H1564" s="9" t="n">
        <v>1841.86</v>
      </c>
      <c r="I1564" s="5" t="inlineStr">
        <is>
          <t>DEPÓSITO BANCARIO</t>
        </is>
      </c>
      <c r="J1564" s="5" t="inlineStr">
        <is>
          <t>1271 SANDRA SALAZAR ESCOBAR</t>
        </is>
      </c>
    </row>
    <row r="1565">
      <c r="A1565" s="5" t="inlineStr">
        <is>
          <t>CCAJ-SC39/38/2023</t>
        </is>
      </c>
      <c r="B1565" s="6" t="n">
        <v>44950.84612251158</v>
      </c>
      <c r="C1565" s="5" t="inlineStr">
        <is>
          <t>1386 EINAR CHOQUETIJLLA - COBRADOR</t>
        </is>
      </c>
      <c r="D1565" s="15" t="n">
        <v>45113274834</v>
      </c>
      <c r="E1565" s="5" t="inlineStr">
        <is>
          <t>BANCO INDUSTRIAL-100070049</t>
        </is>
      </c>
      <c r="H1565" s="9" t="n">
        <v>475</v>
      </c>
      <c r="I1565" s="5" t="inlineStr">
        <is>
          <t>DEPÓSITO BANCARIO</t>
        </is>
      </c>
      <c r="J1565" s="5" t="inlineStr">
        <is>
          <t>1271 SANDRA SALAZAR ESCOBAR</t>
        </is>
      </c>
    </row>
    <row r="1566">
      <c r="A1566" s="5" t="inlineStr">
        <is>
          <t>CCAJ-SC39/38/2023</t>
        </is>
      </c>
      <c r="B1566" s="6" t="n">
        <v>44950.84612251158</v>
      </c>
      <c r="C1566" s="5" t="inlineStr">
        <is>
          <t>1386 EINAR CHOQUETIJLLA - COBRADOR</t>
        </is>
      </c>
      <c r="D1566" s="15" t="n">
        <v>45113277723</v>
      </c>
      <c r="E1566" s="5" t="inlineStr">
        <is>
          <t>BANCO INDUSTRIAL-100070049</t>
        </is>
      </c>
      <c r="H1566" s="9" t="n">
        <v>393.96</v>
      </c>
      <c r="I1566" s="5" t="inlineStr">
        <is>
          <t>DEPÓSITO BANCARIO</t>
        </is>
      </c>
      <c r="J1566" s="5" t="inlineStr">
        <is>
          <t>1271 SANDRA SALAZAR ESCOBAR</t>
        </is>
      </c>
    </row>
    <row r="1567">
      <c r="A1567" s="5" t="inlineStr">
        <is>
          <t>CCAJ-SC39/38/2023</t>
        </is>
      </c>
      <c r="B1567" s="6" t="n">
        <v>44950.84612251158</v>
      </c>
      <c r="C1567" s="5" t="inlineStr">
        <is>
          <t>1386 EINAR CHOQUETIJLLA - COBRADOR</t>
        </is>
      </c>
      <c r="D1567" s="15" t="n">
        <v>45123258429</v>
      </c>
      <c r="E1567" s="5" t="inlineStr">
        <is>
          <t>BANCO INDUSTRIAL-100070049</t>
        </is>
      </c>
      <c r="H1567" s="9" t="n">
        <v>421.34</v>
      </c>
      <c r="I1567" s="5" t="inlineStr">
        <is>
          <t>DEPÓSITO BANCARIO</t>
        </is>
      </c>
      <c r="J1567" s="5" t="inlineStr">
        <is>
          <t>4307 PEDRO GALARZA TERCEROS</t>
        </is>
      </c>
    </row>
    <row r="1568">
      <c r="A1568" s="5" t="inlineStr">
        <is>
          <t>CCAJ-SC39/38/2023</t>
        </is>
      </c>
      <c r="B1568" s="6" t="n">
        <v>44950.84612251158</v>
      </c>
      <c r="C1568" s="5" t="inlineStr">
        <is>
          <t>1386 EINAR CHOQUETIJLLA - COBRADOR</t>
        </is>
      </c>
      <c r="D1568" s="15" t="n">
        <v>45143496129</v>
      </c>
      <c r="E1568" s="5" t="inlineStr">
        <is>
          <t>BANCO INDUSTRIAL-100070049</t>
        </is>
      </c>
      <c r="H1568" s="9" t="n">
        <v>396.26</v>
      </c>
      <c r="I1568" s="5" t="inlineStr">
        <is>
          <t>DEPÓSITO BANCARIO</t>
        </is>
      </c>
      <c r="J1568" s="5" t="inlineStr">
        <is>
          <t>1271 SANDRA SALAZAR ESCOBAR</t>
        </is>
      </c>
    </row>
    <row r="1569">
      <c r="A1569" s="5" t="inlineStr">
        <is>
          <t>CCAJ-SC39/38/2023</t>
        </is>
      </c>
      <c r="B1569" s="6" t="n">
        <v>44950.84612251158</v>
      </c>
      <c r="C1569" s="5" t="inlineStr">
        <is>
          <t>1386 EINAR CHOQUETIJLLA - COBRADOR</t>
        </is>
      </c>
      <c r="D1569" s="15" t="n">
        <v>45173189297</v>
      </c>
      <c r="E1569" s="5" t="inlineStr">
        <is>
          <t>BANCO INDUSTRIAL-100070049</t>
        </is>
      </c>
      <c r="H1569" s="9" t="n">
        <v>2989</v>
      </c>
      <c r="I1569" s="5" t="inlineStr">
        <is>
          <t>DEPÓSITO BANCARIO</t>
        </is>
      </c>
      <c r="J1569" s="5" t="inlineStr">
        <is>
          <t>1271 SANDRA SALAZAR ESCOBAR</t>
        </is>
      </c>
    </row>
    <row r="1570">
      <c r="A1570" s="5" t="inlineStr">
        <is>
          <t>CCAJ-SC39/38/2023</t>
        </is>
      </c>
      <c r="B1570" s="6" t="n">
        <v>44950.84612251158</v>
      </c>
      <c r="C1570" s="5" t="inlineStr">
        <is>
          <t>1386 EINAR CHOQUETIJLLA - COBRADOR</t>
        </is>
      </c>
      <c r="D1570" s="15" t="n">
        <v>45123259765</v>
      </c>
      <c r="E1570" s="5" t="inlineStr">
        <is>
          <t>BANCO INDUSTRIAL-100070049</t>
        </is>
      </c>
      <c r="H1570" s="9" t="n">
        <v>371.7</v>
      </c>
      <c r="I1570" s="5" t="inlineStr">
        <is>
          <t>DEPÓSITO BANCARIO</t>
        </is>
      </c>
      <c r="J1570" s="5" t="inlineStr">
        <is>
          <t>1271 SANDRA SALAZAR ESCOBAR</t>
        </is>
      </c>
    </row>
    <row r="1571">
      <c r="A1571" s="5" t="inlineStr">
        <is>
          <t>CCAJ-SC39/38/2023</t>
        </is>
      </c>
      <c r="B1571" s="6" t="n">
        <v>44950.84612251158</v>
      </c>
      <c r="C1571" s="5" t="inlineStr">
        <is>
          <t>1386 EINAR CHOQUETIJLLA - COBRADOR</t>
        </is>
      </c>
      <c r="D1571" s="15" t="n">
        <v>12610418840</v>
      </c>
      <c r="E1571" s="5" t="inlineStr">
        <is>
          <t>BANCO INDUSTRIAL-100070049</t>
        </is>
      </c>
      <c r="H1571" s="9" t="n">
        <v>9714</v>
      </c>
      <c r="I1571" s="5" t="inlineStr">
        <is>
          <t>DEPÓSITO BANCARIO</t>
        </is>
      </c>
      <c r="J1571" s="5" t="inlineStr">
        <is>
          <t>1271 SANDRA SALAZAR ESCOBAR</t>
        </is>
      </c>
    </row>
    <row r="1572">
      <c r="A1572" s="5" t="inlineStr">
        <is>
          <t>CCAJ-SC39/38/2023</t>
        </is>
      </c>
      <c r="B1572" s="6" t="n">
        <v>44950.84612251158</v>
      </c>
      <c r="C1572" s="5" t="inlineStr">
        <is>
          <t>1386 EINAR CHOQUETIJLLA - COBRADOR</t>
        </is>
      </c>
      <c r="D1572" s="15" t="n">
        <v>52516723201</v>
      </c>
      <c r="E1572" s="5" t="inlineStr">
        <is>
          <t>BANCO INDUSTRIAL-100070049</t>
        </is>
      </c>
      <c r="H1572" s="9" t="n">
        <v>374.4</v>
      </c>
      <c r="I1572" s="5" t="inlineStr">
        <is>
          <t>DEPÓSITO BANCARIO</t>
        </is>
      </c>
      <c r="J1572" s="5" t="inlineStr">
        <is>
          <t>1271 SANDRA SALAZAR ESCOBAR</t>
        </is>
      </c>
    </row>
    <row r="1573">
      <c r="A1573" s="5" t="inlineStr">
        <is>
          <t>CCAJ-SC39/38/2023</t>
        </is>
      </c>
      <c r="B1573" s="6" t="n">
        <v>44950.84612251158</v>
      </c>
      <c r="C1573" s="5" t="inlineStr">
        <is>
          <t>1386 EINAR CHOQUETIJLLA - COBRADOR</t>
        </is>
      </c>
      <c r="D1573" s="15" t="n">
        <v>45163217155</v>
      </c>
      <c r="E1573" s="5" t="inlineStr">
        <is>
          <t>BANCO INDUSTRIAL-100070049</t>
        </is>
      </c>
      <c r="H1573" s="9" t="n">
        <v>734.08</v>
      </c>
      <c r="I1573" s="5" t="inlineStr">
        <is>
          <t>DEPÓSITO BANCARIO</t>
        </is>
      </c>
      <c r="J1573" s="5" t="inlineStr">
        <is>
          <t>1271 SANDRA SALAZAR ESCOBAR</t>
        </is>
      </c>
    </row>
    <row r="1574">
      <c r="A1574" s="5" t="inlineStr">
        <is>
          <t>CCAJ-SC39/38/2023</t>
        </is>
      </c>
      <c r="B1574" s="6" t="n">
        <v>44950.84612251158</v>
      </c>
      <c r="C1574" s="5" t="inlineStr">
        <is>
          <t>1386 EINAR CHOQUETIJLLA - COBRADOR</t>
        </is>
      </c>
      <c r="D1574" s="15" t="n">
        <v>45163217166</v>
      </c>
      <c r="E1574" s="5" t="inlineStr">
        <is>
          <t>BANCO INDUSTRIAL-100070049</t>
        </is>
      </c>
      <c r="H1574" s="9" t="n">
        <v>77112</v>
      </c>
      <c r="I1574" s="5" t="inlineStr">
        <is>
          <t>DEPÓSITO BANCARIO</t>
        </is>
      </c>
      <c r="J1574" s="5" t="inlineStr">
        <is>
          <t>1271 SANDRA SALAZAR ESCOBAR</t>
        </is>
      </c>
    </row>
    <row r="1575">
      <c r="A1575" s="5" t="inlineStr">
        <is>
          <t>CCAJ-SC39/38/2023</t>
        </is>
      </c>
      <c r="B1575" s="6" t="n">
        <v>44950.84612251158</v>
      </c>
      <c r="C1575" s="5" t="inlineStr">
        <is>
          <t>1386 EINAR CHOQUETIJLLA - COBRADOR</t>
        </is>
      </c>
      <c r="D1575" s="15" t="n">
        <v>45173189716</v>
      </c>
      <c r="E1575" s="5" t="inlineStr">
        <is>
          <t>BANCO INDUSTRIAL-100070049</t>
        </is>
      </c>
      <c r="H1575" s="9" t="n">
        <v>1435.15</v>
      </c>
      <c r="I1575" s="5" t="inlineStr">
        <is>
          <t>DEPÓSITO BANCARIO</t>
        </is>
      </c>
      <c r="J1575" s="5" t="inlineStr">
        <is>
          <t>1271 SANDRA SALAZAR ESCOBAR</t>
        </is>
      </c>
    </row>
    <row r="1576">
      <c r="A1576" s="5" t="inlineStr">
        <is>
          <t>CCAJ-SC39/38/2023</t>
        </is>
      </c>
      <c r="B1576" s="6" t="n">
        <v>44950.84612251158</v>
      </c>
      <c r="C1576" s="5" t="inlineStr">
        <is>
          <t>1386 EINAR CHOQUETIJLLA - COBRADOR</t>
        </is>
      </c>
      <c r="D1576" s="15" t="n">
        <v>45163217251</v>
      </c>
      <c r="E1576" s="5" t="inlineStr">
        <is>
          <t>BANCO INDUSTRIAL-100070049</t>
        </is>
      </c>
      <c r="H1576" s="9" t="n">
        <v>599.26</v>
      </c>
      <c r="I1576" s="5" t="inlineStr">
        <is>
          <t>DEPÓSITO BANCARIO</t>
        </is>
      </c>
      <c r="J1576" s="5" t="inlineStr">
        <is>
          <t>1271 SANDRA SALAZAR ESCOBAR</t>
        </is>
      </c>
    </row>
    <row r="1577">
      <c r="A1577" s="5" t="inlineStr">
        <is>
          <t>CCAJ-SC39/38/2023</t>
        </is>
      </c>
      <c r="B1577" s="6" t="n">
        <v>44950.84612251158</v>
      </c>
      <c r="C1577" s="5" t="inlineStr">
        <is>
          <t>1386 EINAR CHOQUETIJLLA - COBRADOR</t>
        </is>
      </c>
      <c r="D1577" s="15" t="n">
        <v>51517421031</v>
      </c>
      <c r="E1577" s="5" t="inlineStr">
        <is>
          <t>BANCO INDUSTRIAL-100070049</t>
        </is>
      </c>
      <c r="H1577" s="9" t="n">
        <v>348.27</v>
      </c>
      <c r="I1577" s="5" t="inlineStr">
        <is>
          <t>DEPÓSITO BANCARIO</t>
        </is>
      </c>
      <c r="J1577" s="5" t="inlineStr">
        <is>
          <t>1271 SANDRA SALAZAR ESCOBAR</t>
        </is>
      </c>
    </row>
    <row r="1578">
      <c r="A1578" s="5" t="inlineStr">
        <is>
          <t>CCAJ-SC39/38/2023</t>
        </is>
      </c>
      <c r="B1578" s="6" t="n">
        <v>44950.84612251158</v>
      </c>
      <c r="C1578" s="5" t="inlineStr">
        <is>
          <t>1386 EINAR CHOQUETIJLLA - COBRADOR</t>
        </is>
      </c>
      <c r="D1578" s="15" t="n">
        <v>45173189880</v>
      </c>
      <c r="E1578" s="5" t="inlineStr">
        <is>
          <t>BANCO INDUSTRIAL-100070049</t>
        </is>
      </c>
      <c r="H1578" s="9" t="n">
        <v>4079.6</v>
      </c>
      <c r="I1578" s="5" t="inlineStr">
        <is>
          <t>DEPÓSITO BANCARIO</t>
        </is>
      </c>
      <c r="J1578" s="5" t="inlineStr">
        <is>
          <t>1271 SANDRA SALAZAR ESCOBAR</t>
        </is>
      </c>
    </row>
    <row r="1579">
      <c r="A1579" s="5" t="inlineStr">
        <is>
          <t>CCAJ-SC39/38/202</t>
        </is>
      </c>
      <c r="B1579" s="6" t="n">
        <v>44950.84612251158</v>
      </c>
      <c r="C1579" s="5" t="inlineStr">
        <is>
          <t xml:space="preserve">1386 EINAR CHOQUETIJLLA - </t>
        </is>
      </c>
      <c r="D1579" s="7" t="n"/>
      <c r="E1579" s="8" t="n"/>
      <c r="F1579" s="9" t="n">
        <v>11106.6</v>
      </c>
      <c r="I1579" s="10" t="inlineStr">
        <is>
          <t>EFECTIVO</t>
        </is>
      </c>
      <c r="J1579" s="8" t="inlineStr">
        <is>
          <t>4309 RODRIGO RAMOS - T15</t>
        </is>
      </c>
    </row>
    <row r="1580">
      <c r="A1580" s="5" t="inlineStr">
        <is>
          <t>CCAJ-SC39/38/2023</t>
        </is>
      </c>
      <c r="B1580" s="6" t="n">
        <v>44950.84612251158</v>
      </c>
      <c r="C1580" s="5" t="inlineStr">
        <is>
          <t>1386 EINAR CHOQUETIJLLA - COBRADOR</t>
        </is>
      </c>
      <c r="D1580" s="7" t="n"/>
      <c r="E1580" s="8" t="n"/>
      <c r="F1580" s="9" t="n">
        <v>10683</v>
      </c>
      <c r="I1580" s="10" t="inlineStr">
        <is>
          <t>EFECTIVO</t>
        </is>
      </c>
      <c r="J1580" s="8" t="inlineStr">
        <is>
          <t>2551 EDMUNDO CAYANI M.</t>
        </is>
      </c>
    </row>
    <row r="1581">
      <c r="A1581" s="5" t="inlineStr">
        <is>
          <t>CCAJ-SC39/38/2023</t>
        </is>
      </c>
      <c r="B1581" s="6" t="n">
        <v>44950.84612251158</v>
      </c>
      <c r="C1581" s="5" t="inlineStr">
        <is>
          <t>1386 EINAR CHOQUETIJLLA - COBRADOR</t>
        </is>
      </c>
      <c r="D1581" s="7" t="n"/>
      <c r="E1581" s="8" t="n"/>
      <c r="F1581" s="9" t="n">
        <v>21139.8</v>
      </c>
      <c r="I1581" s="10" t="inlineStr">
        <is>
          <t>EFECTIVO</t>
        </is>
      </c>
      <c r="J1581" s="5" t="inlineStr">
        <is>
          <t>2552 ALVARO JAVIER LOAYZA CACERES</t>
        </is>
      </c>
    </row>
    <row r="1582">
      <c r="A1582" s="5" t="inlineStr">
        <is>
          <t>CCAJ-SC39/38/2023</t>
        </is>
      </c>
      <c r="B1582" s="6" t="n">
        <v>44950.84612251158</v>
      </c>
      <c r="C1582" s="5" t="inlineStr">
        <is>
          <t>1386 EINAR CHOQUETIJLLA - COBRADOR</t>
        </is>
      </c>
      <c r="D1582" s="7" t="n"/>
      <c r="E1582" s="8" t="n"/>
      <c r="F1582" s="9" t="n">
        <v>6168.6</v>
      </c>
      <c r="I1582" s="10" t="inlineStr">
        <is>
          <t>EFECTIVO</t>
        </is>
      </c>
      <c r="J1582" s="5" t="inlineStr">
        <is>
          <t>2917 MILAN HUANCOLLO JUCUMARI</t>
        </is>
      </c>
    </row>
    <row r="1583">
      <c r="A1583" s="5" t="inlineStr">
        <is>
          <t>CCAJ-SC39/38/2023</t>
        </is>
      </c>
      <c r="B1583" s="6" t="n">
        <v>44950.84612251158</v>
      </c>
      <c r="C1583" s="5" t="inlineStr">
        <is>
          <t>1386 EINAR CHOQUETIJLLA - COBRADOR</t>
        </is>
      </c>
      <c r="D1583" s="7" t="n"/>
      <c r="E1583" s="8" t="n"/>
      <c r="F1583" s="9" t="n">
        <v>19671.5</v>
      </c>
      <c r="I1583" s="10" t="inlineStr">
        <is>
          <t>EFECTIVO</t>
        </is>
      </c>
      <c r="J1583" s="8" t="inlineStr">
        <is>
          <t>2932 EUGENIO LOPEZ CESPEDES</t>
        </is>
      </c>
    </row>
    <row r="1584">
      <c r="A1584" s="5" t="inlineStr">
        <is>
          <t>CCAJ-SC39/38/2023</t>
        </is>
      </c>
      <c r="B1584" s="6" t="n">
        <v>44950.84612251158</v>
      </c>
      <c r="C1584" s="5" t="inlineStr">
        <is>
          <t>1386 EINAR CHOQUETIJLLA - COBRADOR</t>
        </is>
      </c>
      <c r="D1584" s="7" t="n"/>
      <c r="E1584" s="8" t="n"/>
      <c r="F1584" s="9" t="n">
        <v>8747.5</v>
      </c>
      <c r="I1584" s="10" t="inlineStr">
        <is>
          <t>EFECTIVO</t>
        </is>
      </c>
      <c r="J1584" s="5" t="inlineStr">
        <is>
          <t>2994 CRISTIAN DEIBY PARDO VILLEGAS</t>
        </is>
      </c>
    </row>
    <row r="1585">
      <c r="A1585" s="5" t="inlineStr">
        <is>
          <t>CCAJ-SC39/38/2023</t>
        </is>
      </c>
      <c r="B1585" s="6" t="n">
        <v>44950.84612251158</v>
      </c>
      <c r="C1585" s="5" t="inlineStr">
        <is>
          <t>1386 EINAR CHOQUETIJLLA - COBRADOR</t>
        </is>
      </c>
      <c r="D1585" s="7" t="n"/>
      <c r="E1585" s="8" t="n"/>
      <c r="F1585" s="9" t="n">
        <v>32041.7</v>
      </c>
      <c r="I1585" s="10" t="inlineStr">
        <is>
          <t>EFECTIVO</t>
        </is>
      </c>
      <c r="J1585" s="8" t="inlineStr">
        <is>
          <t>3211 PEDRO CAYALO COCA</t>
        </is>
      </c>
    </row>
    <row r="1586">
      <c r="A1586" s="5" t="inlineStr">
        <is>
          <t>CCAJ-SC39/38/2023</t>
        </is>
      </c>
      <c r="B1586" s="6" t="n">
        <v>44950.84612251158</v>
      </c>
      <c r="C1586" s="5" t="inlineStr">
        <is>
          <t>1386 EINAR CHOQUETIJLLA - COBRADOR</t>
        </is>
      </c>
      <c r="D1586" s="7" t="n"/>
      <c r="E1586" s="8" t="n"/>
      <c r="F1586" s="9" t="n">
        <v>1755</v>
      </c>
      <c r="I1586" s="10" t="inlineStr">
        <is>
          <t>EFECTIVO</t>
        </is>
      </c>
      <c r="J1586" s="5" t="inlineStr">
        <is>
          <t>4307 PEDRO GALARZA TERCEROS</t>
        </is>
      </c>
    </row>
    <row r="1587">
      <c r="A1587" s="5" t="inlineStr">
        <is>
          <t>CCAJ-SC39/38/2023</t>
        </is>
      </c>
      <c r="B1587" s="6" t="n">
        <v>44950.84612251158</v>
      </c>
      <c r="C1587" s="5" t="inlineStr">
        <is>
          <t>1386 EINAR CHOQUETIJLLA - COBRADOR</t>
        </is>
      </c>
      <c r="D1587" s="7" t="n"/>
      <c r="E1587" s="8" t="n"/>
      <c r="F1587" s="9" t="n">
        <v>1249</v>
      </c>
      <c r="I1587" s="10" t="inlineStr">
        <is>
          <t>EFECTIVO</t>
        </is>
      </c>
      <c r="J1587" s="8" t="inlineStr">
        <is>
          <t>4309 RODRIGO RAMOS - T03</t>
        </is>
      </c>
    </row>
    <row r="1588">
      <c r="A1588" s="5" t="inlineStr">
        <is>
          <t>CCAJ-SC39/38/2023</t>
        </is>
      </c>
      <c r="B1588" s="6" t="n">
        <v>44950.84612251158</v>
      </c>
      <c r="C1588" s="5" t="inlineStr">
        <is>
          <t>1386 EINAR CHOQUETIJLLA - COBRADOR</t>
        </is>
      </c>
      <c r="D1588" s="7" t="n"/>
      <c r="E1588" s="8" t="n"/>
      <c r="F1588" s="9" t="n">
        <v>11747.2</v>
      </c>
      <c r="I1588" s="10" t="inlineStr">
        <is>
          <t>EFECTIVO</t>
        </is>
      </c>
      <c r="J1588" s="8" t="inlineStr">
        <is>
          <t>4309 RODRIGO RAMOS - T04</t>
        </is>
      </c>
    </row>
    <row r="1589">
      <c r="A1589" s="5" t="inlineStr">
        <is>
          <t>CCAJ-SC39/38/2023</t>
        </is>
      </c>
      <c r="B1589" s="6" t="n">
        <v>44950.84612251158</v>
      </c>
      <c r="C1589" s="5" t="inlineStr">
        <is>
          <t>1386 EINAR CHOQUETIJLLA - COBRADOR</t>
        </is>
      </c>
      <c r="D1589" s="7" t="n"/>
      <c r="E1589" s="8" t="n"/>
      <c r="F1589" s="9" t="n">
        <v>9423</v>
      </c>
      <c r="I1589" s="10" t="inlineStr">
        <is>
          <t>EFECTIVO</t>
        </is>
      </c>
      <c r="J1589" s="8" t="inlineStr">
        <is>
          <t>4309 RODRIGO RAMOS - T05</t>
        </is>
      </c>
    </row>
    <row r="1590">
      <c r="A1590" s="5" t="inlineStr">
        <is>
          <t>CCAJ-SC39/38/2023</t>
        </is>
      </c>
      <c r="B1590" s="6" t="n">
        <v>44950.84612251158</v>
      </c>
      <c r="C1590" s="5" t="inlineStr">
        <is>
          <t>1386 EINAR CHOQUETIJLLA - COBRADOR</t>
        </is>
      </c>
      <c r="D1590" s="7" t="n"/>
      <c r="E1590" s="8" t="n"/>
      <c r="F1590" s="9" t="n">
        <v>14029.5</v>
      </c>
      <c r="I1590" s="10" t="inlineStr">
        <is>
          <t>EFECTIVO</t>
        </is>
      </c>
      <c r="J1590" s="8" t="inlineStr">
        <is>
          <t>4309 RODRIGO RAMOS - T07</t>
        </is>
      </c>
    </row>
    <row r="1591">
      <c r="A1591" s="5" t="inlineStr">
        <is>
          <t>CCAJ-SC39/38/2023</t>
        </is>
      </c>
      <c r="B1591" s="6" t="n">
        <v>44950.84612251158</v>
      </c>
      <c r="C1591" s="5" t="inlineStr">
        <is>
          <t>1386 EINAR CHOQUETIJLLA - COBRADOR</t>
        </is>
      </c>
      <c r="D1591" s="7" t="n"/>
      <c r="E1591" s="8" t="n"/>
      <c r="F1591" s="9" t="n">
        <v>13110.7</v>
      </c>
      <c r="I1591" s="10" t="inlineStr">
        <is>
          <t>EFECTIVO</t>
        </is>
      </c>
      <c r="J1591" s="8" t="inlineStr">
        <is>
          <t>4309 RODRIGO RAMOS - T09</t>
        </is>
      </c>
    </row>
    <row r="1592">
      <c r="A1592" s="5" t="inlineStr">
        <is>
          <t>CCAJ-SC39/38/2023</t>
        </is>
      </c>
      <c r="B1592" s="6" t="n">
        <v>44950.84612251158</v>
      </c>
      <c r="C1592" s="5" t="inlineStr">
        <is>
          <t>1386 EINAR CHOQUETIJLLA - COBRADOR</t>
        </is>
      </c>
      <c r="D1592" s="7" t="n"/>
      <c r="E1592" s="8" t="n"/>
      <c r="F1592" s="9" t="n">
        <v>15165.4</v>
      </c>
      <c r="I1592" s="10" t="inlineStr">
        <is>
          <t>EFECTIVO</t>
        </is>
      </c>
      <c r="J1592" s="8" t="inlineStr">
        <is>
          <t>4309 RODRIGO RAMOS - T10</t>
        </is>
      </c>
    </row>
    <row r="1593">
      <c r="A1593" s="5" t="inlineStr">
        <is>
          <t>CCAJ-SC39/38/2023</t>
        </is>
      </c>
      <c r="B1593" s="6" t="n">
        <v>44950.84612251158</v>
      </c>
      <c r="C1593" s="5" t="inlineStr">
        <is>
          <t>1386 EINAR CHOQUETIJLLA - COBRADOR</t>
        </is>
      </c>
      <c r="D1593" s="7" t="n"/>
      <c r="E1593" s="8" t="n"/>
      <c r="F1593" s="9" t="n">
        <v>11423.8</v>
      </c>
      <c r="I1593" s="10" t="inlineStr">
        <is>
          <t>EFECTIVO</t>
        </is>
      </c>
      <c r="J1593" s="8" t="inlineStr">
        <is>
          <t>4309 RODRIGO RAMOS - T11</t>
        </is>
      </c>
    </row>
    <row r="1594">
      <c r="A1594" s="5" t="inlineStr">
        <is>
          <t>CCAJ-SC39/38/2023</t>
        </is>
      </c>
      <c r="B1594" s="6" t="n">
        <v>44950.84612251158</v>
      </c>
      <c r="C1594" s="5" t="inlineStr">
        <is>
          <t>1386 EINAR CHOQUETIJLLA - COBRADOR</t>
        </is>
      </c>
      <c r="D1594" s="7" t="n"/>
      <c r="E1594" s="8" t="n"/>
      <c r="F1594" s="9" t="n">
        <v>7184.9</v>
      </c>
      <c r="I1594" s="10" t="inlineStr">
        <is>
          <t>EFECTIVO</t>
        </is>
      </c>
      <c r="J1594" s="8" t="inlineStr">
        <is>
          <t>4309 RODRIGO RAMOS - T14</t>
        </is>
      </c>
    </row>
    <row r="1595">
      <c r="A1595" s="5" t="inlineStr">
        <is>
          <t>CCAJ-SC39/38/2023</t>
        </is>
      </c>
      <c r="B1595" s="6" t="n">
        <v>44950.84612251158</v>
      </c>
      <c r="C1595" s="5" t="inlineStr">
        <is>
          <t>1386 EINAR CHOQUETIJLLA - COBRADOR</t>
        </is>
      </c>
      <c r="D1595" s="7" t="n"/>
      <c r="E1595" s="8" t="n"/>
      <c r="F1595" s="9" t="n">
        <v>4768.8</v>
      </c>
      <c r="I1595" s="10" t="inlineStr">
        <is>
          <t>EFECTIVO</t>
        </is>
      </c>
      <c r="J1595" s="8" t="inlineStr">
        <is>
          <t>4309 RODRIGO RAMOS - T16</t>
        </is>
      </c>
    </row>
    <row r="1596">
      <c r="A1596" s="5" t="inlineStr">
        <is>
          <t>CCAJ-SC39/38/2023</t>
        </is>
      </c>
      <c r="B1596" s="6" t="n">
        <v>44950.84612251158</v>
      </c>
      <c r="C1596" s="5" t="inlineStr">
        <is>
          <t>1386 EINAR CHOQUETIJLLA - COBRADOR</t>
        </is>
      </c>
      <c r="D1596" s="7" t="n"/>
      <c r="E1596" s="8" t="n"/>
      <c r="F1596" s="9" t="n">
        <v>25235.6</v>
      </c>
      <c r="I1596" s="10" t="inlineStr">
        <is>
          <t>EFECTIVO</t>
        </is>
      </c>
      <c r="J1596" s="8" t="inlineStr">
        <is>
          <t>4309 RODRIGO RAMOS - T18</t>
        </is>
      </c>
    </row>
    <row r="1597">
      <c r="A1597" s="5" t="inlineStr">
        <is>
          <t>CCAJ-SC39/38/2023</t>
        </is>
      </c>
      <c r="B1597" s="6" t="n">
        <v>44950.84612251158</v>
      </c>
      <c r="C1597" s="5" t="inlineStr">
        <is>
          <t>1386 EINAR CHOQUETIJLLA - COBRADOR</t>
        </is>
      </c>
      <c r="D1597" s="7" t="n"/>
      <c r="E1597" s="8" t="n"/>
      <c r="F1597" s="9" t="n">
        <v>1709.9</v>
      </c>
      <c r="I1597" s="10" t="inlineStr">
        <is>
          <t>EFECTIVO</t>
        </is>
      </c>
      <c r="J1597" s="8" t="inlineStr">
        <is>
          <t>4309 RODRIGO RAMOS - T21</t>
        </is>
      </c>
    </row>
    <row r="1598">
      <c r="A1598" s="5" t="inlineStr">
        <is>
          <t>CCAJ-SC39/38/2023</t>
        </is>
      </c>
      <c r="B1598" s="6" t="n">
        <v>44950.84612251158</v>
      </c>
      <c r="C1598" s="5" t="inlineStr">
        <is>
          <t>1386 EINAR CHOQUETIJLLA - COBRADOR</t>
        </is>
      </c>
      <c r="D1598" s="7" t="n"/>
      <c r="E1598" s="8" t="n"/>
      <c r="F1598" s="9" t="n">
        <v>4264.8</v>
      </c>
      <c r="I1598" s="10" t="inlineStr">
        <is>
          <t>EFECTIVO</t>
        </is>
      </c>
      <c r="J1598" s="8" t="inlineStr">
        <is>
          <t>4309 RODRIGO RAMOS - T23</t>
        </is>
      </c>
    </row>
    <row r="1599">
      <c r="A1599" s="5" t="inlineStr">
        <is>
          <t>CCAJ-SC39/38/2023</t>
        </is>
      </c>
      <c r="B1599" s="6" t="n">
        <v>44950.84612251158</v>
      </c>
      <c r="C1599" s="5" t="inlineStr">
        <is>
          <t>1386 EINAR CHOQUETIJLLA - COBRADOR</t>
        </is>
      </c>
      <c r="D1599" s="7" t="n"/>
      <c r="E1599" s="8" t="n"/>
      <c r="F1599" s="9" t="n">
        <v>4218</v>
      </c>
      <c r="I1599" s="10" t="inlineStr">
        <is>
          <t>EFECTIVO</t>
        </is>
      </c>
      <c r="J1599" s="8" t="inlineStr">
        <is>
          <t>4309 RODRIGO RAMOS - T24</t>
        </is>
      </c>
    </row>
    <row r="1600">
      <c r="A1600" s="5" t="inlineStr">
        <is>
          <t>CCAJ-SC39/38/2023</t>
        </is>
      </c>
      <c r="B1600" s="6" t="n">
        <v>44950.84612251158</v>
      </c>
      <c r="C1600" s="5" t="inlineStr">
        <is>
          <t>1386 EINAR CHOQUETIJLLA - COBRADOR</t>
        </is>
      </c>
      <c r="D1600" s="7" t="n"/>
      <c r="E1600" s="8" t="n"/>
      <c r="F1600" s="9" t="n">
        <v>32316.3</v>
      </c>
      <c r="I1600" s="10" t="inlineStr">
        <is>
          <t>EFECTIVO</t>
        </is>
      </c>
      <c r="J1600" s="8" t="inlineStr">
        <is>
          <t>4309 RODRIGO RAMOS - T25</t>
        </is>
      </c>
    </row>
    <row r="1601">
      <c r="A1601" s="11" t="inlineStr">
        <is>
          <t>SAP</t>
        </is>
      </c>
      <c r="B1601" s="3" t="n"/>
      <c r="C1601" s="3" t="n"/>
      <c r="D1601" s="19">
        <f>268451.4+696</f>
        <v/>
      </c>
      <c r="E1601" s="8" t="n"/>
      <c r="F1601" s="12">
        <f>SUM(F1532:G1600)</f>
        <v/>
      </c>
      <c r="H1601" s="9" t="n"/>
      <c r="I1601" s="10" t="n"/>
      <c r="J1601" s="5" t="n"/>
    </row>
    <row r="1602">
      <c r="A1602" s="13" t="inlineStr">
        <is>
          <t>FECHA</t>
        </is>
      </c>
      <c r="B1602" s="13" t="inlineStr">
        <is>
          <t>CIERRE DE CAJA</t>
        </is>
      </c>
      <c r="C1602" s="13" t="inlineStr">
        <is>
          <t>IMPORTE</t>
        </is>
      </c>
      <c r="D1602" s="7" t="n"/>
      <c r="E1602" s="8" t="n"/>
      <c r="H1602" s="9" t="n"/>
      <c r="I1602" s="10" t="n"/>
      <c r="J1602" s="5" t="n"/>
    </row>
    <row r="1603" ht="15.75" customHeight="1">
      <c r="D1603" s="14" t="n">
        <v>112651340</v>
      </c>
    </row>
    <row r="1604" ht="15.75" customHeight="1">
      <c r="D1604" s="14" t="n">
        <v>112651415</v>
      </c>
    </row>
    <row r="1605" ht="15.75" customHeight="1">
      <c r="C1605" s="73" t="inlineStr">
        <is>
          <t>COMP. ETV M/N</t>
        </is>
      </c>
      <c r="D1605" s="72" t="n">
        <v>112651265</v>
      </c>
    </row>
    <row r="1606" ht="15.75" customHeight="1">
      <c r="C1606" s="74" t="inlineStr">
        <is>
          <t>COMP. ETV M/E</t>
        </is>
      </c>
      <c r="D1606" s="75" t="n">
        <v>112651270</v>
      </c>
    </row>
    <row r="1607" ht="15.75" customHeight="1">
      <c r="D1607" s="14" t="n"/>
    </row>
    <row r="1608">
      <c r="A1608" s="1" t="inlineStr">
        <is>
          <t>Cierre Caja</t>
        </is>
      </c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3" t="inlineStr">
        <is>
          <t>Del 25/01/2023</t>
        </is>
      </c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98" t="inlineStr">
        <is>
          <t>Cierre Caja</t>
        </is>
      </c>
      <c r="B1610" s="98" t="inlineStr">
        <is>
          <t>Fecha</t>
        </is>
      </c>
      <c r="C1610" s="98" t="inlineStr">
        <is>
          <t>Cajero</t>
        </is>
      </c>
      <c r="D1610" s="98" t="inlineStr">
        <is>
          <t>Nro Voucher</t>
        </is>
      </c>
      <c r="E1610" s="98" t="inlineStr">
        <is>
          <t>Nro Cuenta</t>
        </is>
      </c>
      <c r="F1610" s="98" t="inlineStr">
        <is>
          <t>Tipo Ingreso</t>
        </is>
      </c>
      <c r="G1610" s="99" t="n"/>
      <c r="H1610" s="100" t="n"/>
      <c r="I1610" s="98" t="inlineStr">
        <is>
          <t>TIPO DE INGRESO</t>
        </is>
      </c>
      <c r="J1610" s="98" t="inlineStr">
        <is>
          <t>Cobrador</t>
        </is>
      </c>
    </row>
    <row r="1611">
      <c r="A1611" s="101" t="n"/>
      <c r="B1611" s="101" t="n"/>
      <c r="C1611" s="101" t="n"/>
      <c r="D1611" s="101" t="n"/>
      <c r="E1611" s="101" t="n"/>
      <c r="F1611" s="4" t="inlineStr">
        <is>
          <t>EFECTIVO</t>
        </is>
      </c>
      <c r="G1611" s="4" t="inlineStr">
        <is>
          <t>CHEQUE</t>
        </is>
      </c>
      <c r="H1611" s="4" t="inlineStr">
        <is>
          <t>TRANSFERENCIA</t>
        </is>
      </c>
      <c r="I1611" s="101" t="n"/>
      <c r="J1611" s="101" t="n"/>
    </row>
    <row r="1612">
      <c r="A1612" s="5" t="inlineStr">
        <is>
          <t>CCAJ-SC39/39/2023</t>
        </is>
      </c>
      <c r="B1612" s="6" t="n">
        <v>44951.42140890046</v>
      </c>
      <c r="C1612" s="5" t="inlineStr">
        <is>
          <t>1386 EINAR CHOQUETIJLLA - COBRADOR</t>
        </is>
      </c>
      <c r="D1612" s="10" t="n"/>
      <c r="E1612" s="8" t="n"/>
      <c r="F1612" s="9" t="n">
        <v>3493.6</v>
      </c>
      <c r="I1612" s="10" t="inlineStr">
        <is>
          <t>EFECTIVO</t>
        </is>
      </c>
      <c r="J1612" s="5" t="inlineStr">
        <is>
          <t>2917 MILAN HUANCOLLO JUCUMARI</t>
        </is>
      </c>
    </row>
    <row r="1613">
      <c r="A1613" s="5" t="inlineStr">
        <is>
          <t>CCAJ-SC39/39/2023</t>
        </is>
      </c>
      <c r="B1613" s="6" t="n">
        <v>44951.42140890046</v>
      </c>
      <c r="C1613" s="5" t="inlineStr">
        <is>
          <t>1386 EINAR CHOQUETIJLLA - COBRADOR</t>
        </is>
      </c>
      <c r="D1613" s="10" t="n"/>
      <c r="E1613" s="8" t="n"/>
      <c r="F1613" s="9" t="n">
        <v>600</v>
      </c>
      <c r="I1613" s="10" t="inlineStr">
        <is>
          <t>EFECTIVO</t>
        </is>
      </c>
      <c r="J1613" s="8" t="inlineStr">
        <is>
          <t>4309 RODRIGO RAMOS - T02</t>
        </is>
      </c>
    </row>
    <row r="1614">
      <c r="A1614" s="5" t="inlineStr">
        <is>
          <t>CCAJ-SC39/39/2023</t>
        </is>
      </c>
      <c r="B1614" s="6" t="n">
        <v>44951.42140890046</v>
      </c>
      <c r="C1614" s="5" t="inlineStr">
        <is>
          <t>1386 EINAR CHOQUETIJLLA - COBRADOR</t>
        </is>
      </c>
      <c r="D1614" s="10" t="n"/>
      <c r="E1614" s="8" t="n"/>
      <c r="F1614" s="9" t="n">
        <v>17023.1</v>
      </c>
      <c r="I1614" s="10" t="inlineStr">
        <is>
          <t>EFECTIVO</t>
        </is>
      </c>
      <c r="J1614" s="8" t="inlineStr">
        <is>
          <t>4309 RODRIGO RAMOS - T06</t>
        </is>
      </c>
    </row>
    <row r="1615">
      <c r="A1615" s="5" t="inlineStr">
        <is>
          <t>CCAJ-SC39/39/2023</t>
        </is>
      </c>
      <c r="B1615" s="6" t="n">
        <v>44951.42140890046</v>
      </c>
      <c r="C1615" s="5" t="inlineStr">
        <is>
          <t>1386 EINAR CHOQUETIJLLA - COBRADOR</t>
        </is>
      </c>
      <c r="D1615" s="10" t="n"/>
      <c r="E1615" s="8" t="n"/>
      <c r="F1615" s="9" t="n">
        <v>38056.2</v>
      </c>
      <c r="I1615" s="10" t="inlineStr">
        <is>
          <t>EFECTIVO</t>
        </is>
      </c>
      <c r="J1615" s="8" t="inlineStr">
        <is>
          <t>4309 RODRIGO RAMOS - T09</t>
        </is>
      </c>
    </row>
    <row r="1616">
      <c r="A1616" s="11" t="inlineStr">
        <is>
          <t>SAP</t>
        </is>
      </c>
      <c r="B1616" s="3" t="n"/>
      <c r="C1616" s="3" t="n"/>
      <c r="D1616" s="19">
        <f>57780.9+1392</f>
        <v/>
      </c>
      <c r="E1616" s="8" t="n"/>
      <c r="F1616" s="37">
        <f>SUM(F1612:G1615)</f>
        <v/>
      </c>
      <c r="H1616" s="9" t="n"/>
      <c r="I1616" s="10" t="n"/>
      <c r="J1616" s="5" t="n"/>
    </row>
    <row r="1617">
      <c r="A1617" s="13" t="inlineStr">
        <is>
          <t>FECHA</t>
        </is>
      </c>
      <c r="B1617" s="13" t="inlineStr">
        <is>
          <t>CIERRE DE CAJA</t>
        </is>
      </c>
      <c r="C1617" s="13" t="inlineStr">
        <is>
          <t>IMPORTE</t>
        </is>
      </c>
      <c r="D1617" s="7" t="n"/>
      <c r="E1617" s="8" t="n"/>
      <c r="H1617" s="9" t="n"/>
      <c r="I1617" s="10" t="n"/>
      <c r="J1617" s="5" t="n"/>
    </row>
    <row r="1618" ht="15.75" customHeight="1">
      <c r="A1618" s="5" t="n"/>
      <c r="B1618" s="6" t="n"/>
      <c r="C1618" s="5" t="n"/>
      <c r="D1618" s="14" t="n">
        <v>112651344</v>
      </c>
      <c r="E1618" s="8" t="n"/>
      <c r="H1618" s="9" t="n"/>
      <c r="I1618" s="10" t="n"/>
      <c r="J1618" s="5" t="n"/>
    </row>
    <row r="1619" ht="15.75" customHeight="1">
      <c r="A1619" s="5" t="n"/>
      <c r="B1619" s="6" t="n"/>
      <c r="C1619" s="5" t="n"/>
      <c r="D1619" s="14" t="n">
        <v>112651418</v>
      </c>
      <c r="E1619" s="8" t="n"/>
      <c r="H1619" s="9" t="n"/>
      <c r="I1619" s="10" t="n"/>
      <c r="J1619" s="5" t="n"/>
    </row>
    <row r="1620" ht="15.75" customHeight="1">
      <c r="A1620" s="5" t="n"/>
      <c r="B1620" s="6" t="n"/>
      <c r="C1620" s="73" t="inlineStr">
        <is>
          <t>COMP. ETV M/N</t>
        </is>
      </c>
      <c r="D1620" s="72" t="n">
        <v>112651266</v>
      </c>
      <c r="E1620" s="8" t="n"/>
      <c r="H1620" s="9" t="n"/>
      <c r="I1620" s="10" t="n"/>
      <c r="J1620" s="5" t="n"/>
    </row>
    <row r="1621" ht="15.75" customHeight="1">
      <c r="A1621" s="5" t="n"/>
      <c r="B1621" s="6" t="n"/>
      <c r="C1621" s="74" t="inlineStr">
        <is>
          <t>COMP. ETV M/E</t>
        </is>
      </c>
      <c r="D1621" s="75" t="n">
        <v>112651274</v>
      </c>
      <c r="E1621" s="8" t="n"/>
      <c r="H1621" s="9" t="n"/>
      <c r="I1621" s="10" t="n"/>
      <c r="J1621" s="5" t="n"/>
    </row>
    <row r="1622">
      <c r="A1622" s="5" t="n"/>
      <c r="B1622" s="6" t="n"/>
      <c r="C1622" s="5" t="n"/>
      <c r="D1622" s="7" t="n"/>
      <c r="E1622" s="8" t="n"/>
      <c r="H1622" s="9" t="n"/>
      <c r="I1622" s="10" t="n"/>
      <c r="J1622" s="5" t="n"/>
    </row>
    <row r="1623">
      <c r="A1623" s="5" t="inlineStr">
        <is>
          <t>CCAJ-SC39/40/2023</t>
        </is>
      </c>
      <c r="B1623" s="6" t="n">
        <v>44951.89313653935</v>
      </c>
      <c r="C1623" s="5" t="inlineStr">
        <is>
          <t>1386 EINAR CHOQUETIJLLA - COBRADOR</t>
        </is>
      </c>
      <c r="D1623" s="7" t="n"/>
      <c r="E1623" s="8" t="n"/>
      <c r="G1623" s="9" t="n">
        <v>1166.08</v>
      </c>
      <c r="I1623" s="10" t="inlineStr">
        <is>
          <t>CHEQUE</t>
        </is>
      </c>
      <c r="J1623" s="5" t="inlineStr">
        <is>
          <t>4307 PEDRO GALARZA TERCEROS</t>
        </is>
      </c>
    </row>
    <row r="1624">
      <c r="A1624" s="5" t="inlineStr">
        <is>
          <t>CCAJ-SC39/40/2023</t>
        </is>
      </c>
      <c r="B1624" s="6" t="n">
        <v>44951.89313653935</v>
      </c>
      <c r="C1624" s="5" t="inlineStr">
        <is>
          <t>1386 EINAR CHOQUETIJLLA - COBRADOR</t>
        </is>
      </c>
      <c r="D1624" s="7" t="n"/>
      <c r="E1624" s="8" t="n"/>
      <c r="G1624" s="9" t="n">
        <v>829.4</v>
      </c>
      <c r="I1624" s="10" t="inlineStr">
        <is>
          <t>CHEQUE</t>
        </is>
      </c>
      <c r="J1624" s="8" t="inlineStr">
        <is>
          <t>4309 RODRIGO RAMOS - T03</t>
        </is>
      </c>
    </row>
    <row r="1625">
      <c r="A1625" s="5" t="inlineStr">
        <is>
          <t>CCAJ-SC39/40/2023</t>
        </is>
      </c>
      <c r="B1625" s="6" t="n">
        <v>44951.89313653935</v>
      </c>
      <c r="C1625" s="5" t="inlineStr">
        <is>
          <t>1386 EINAR CHOQUETIJLLA - COBRADOR</t>
        </is>
      </c>
      <c r="D1625" s="7" t="n"/>
      <c r="E1625" s="8" t="n"/>
      <c r="G1625" s="9" t="n">
        <v>709.48</v>
      </c>
      <c r="I1625" s="10" t="inlineStr">
        <is>
          <t>CHEQUE</t>
        </is>
      </c>
      <c r="J1625" s="8" t="inlineStr">
        <is>
          <t>4309 RODRIGO RAMOS - T18</t>
        </is>
      </c>
    </row>
    <row r="1626">
      <c r="A1626" s="5" t="inlineStr">
        <is>
          <t>CCAJ-SC39/40/202</t>
        </is>
      </c>
      <c r="B1626" s="6" t="n">
        <v>44951.89313653935</v>
      </c>
      <c r="C1626" s="5" t="inlineStr">
        <is>
          <t xml:space="preserve">1386 EINAR CHOQUETIJLLA - </t>
        </is>
      </c>
      <c r="D1626" s="15" t="n">
        <v>45133130337</v>
      </c>
      <c r="E1626" s="5" t="inlineStr">
        <is>
          <t>BANCO INDUSTRIAL-100070049</t>
        </is>
      </c>
      <c r="H1626" s="9" t="n">
        <v>652.9</v>
      </c>
      <c r="I1626" s="5" t="inlineStr">
        <is>
          <t>DEPÓSITO BANCARIO</t>
        </is>
      </c>
      <c r="J1626" s="5" t="inlineStr">
        <is>
          <t>4307 PEDRO GALARZA TERCEROS</t>
        </is>
      </c>
    </row>
    <row r="1627">
      <c r="A1627" s="5" t="inlineStr">
        <is>
          <t>CCAJ-SC39/40/202</t>
        </is>
      </c>
      <c r="B1627" s="6" t="n">
        <v>44951.89313653935</v>
      </c>
      <c r="C1627" s="5" t="inlineStr">
        <is>
          <t xml:space="preserve">1386 EINAR CHOQUETIJLLA - </t>
        </is>
      </c>
      <c r="D1627" s="15" t="n">
        <v>45163218773</v>
      </c>
      <c r="E1627" s="5" t="inlineStr">
        <is>
          <t>BANCO INDUSTRIAL-100070049</t>
        </is>
      </c>
      <c r="H1627" s="9" t="n">
        <v>3684.24</v>
      </c>
      <c r="I1627" s="5" t="inlineStr">
        <is>
          <t>DEPÓSITO BANCARIO</t>
        </is>
      </c>
      <c r="J1627" s="8" t="inlineStr">
        <is>
          <t>1973 BASILIA CRUZ AJARACHI</t>
        </is>
      </c>
    </row>
    <row r="1628">
      <c r="A1628" s="5" t="inlineStr">
        <is>
          <t>CCAJ-SC39/40/2023</t>
        </is>
      </c>
      <c r="B1628" s="6" t="n">
        <v>44951.89313653935</v>
      </c>
      <c r="C1628" s="5" t="inlineStr">
        <is>
          <t>1386 EINAR CHOQUETIJLLA - COBRADOR</t>
        </is>
      </c>
      <c r="D1628" s="7" t="n">
        <v>146200</v>
      </c>
      <c r="E1628" s="5" t="inlineStr">
        <is>
          <t>BANCO DE CREDITO-7015054675359</t>
        </is>
      </c>
      <c r="H1628" s="9" t="n">
        <v>4080.36</v>
      </c>
      <c r="I1628" s="5" t="inlineStr">
        <is>
          <t>DEPÓSITO BANCARIO</t>
        </is>
      </c>
      <c r="J1628" s="5" t="inlineStr">
        <is>
          <t>4863 MOISES MENACHO MONTAÑO</t>
        </is>
      </c>
    </row>
    <row r="1629">
      <c r="A1629" s="5" t="inlineStr">
        <is>
          <t>CCAJ-SC39/40/2023</t>
        </is>
      </c>
      <c r="B1629" s="6" t="n">
        <v>44951.89313653935</v>
      </c>
      <c r="C1629" s="5" t="inlineStr">
        <is>
          <t>1386 EINAR CHOQUETIJLLA - COBRADOR</t>
        </is>
      </c>
      <c r="D1629" s="7" t="n">
        <v>36206782</v>
      </c>
      <c r="E1629" s="8" t="inlineStr">
        <is>
          <t>BANCO UNION-120271437</t>
        </is>
      </c>
      <c r="H1629" s="9" t="n">
        <v>20000</v>
      </c>
      <c r="I1629" s="5" t="inlineStr">
        <is>
          <t>DEPÓSITO BANCARIO</t>
        </is>
      </c>
      <c r="J1629" s="5" t="inlineStr">
        <is>
          <t>3046 CLAUDIA ELEN CASTRO DELGADILLO</t>
        </is>
      </c>
    </row>
    <row r="1630">
      <c r="A1630" s="5" t="inlineStr">
        <is>
          <t>CCAJ-SC39/40/2023</t>
        </is>
      </c>
      <c r="B1630" s="6" t="n">
        <v>44951.89313653935</v>
      </c>
      <c r="C1630" s="5" t="inlineStr">
        <is>
          <t>1386 EINAR CHOQUETIJLLA - COBRADOR</t>
        </is>
      </c>
      <c r="D1630" s="15" t="n">
        <v>45113279986</v>
      </c>
      <c r="E1630" s="5" t="inlineStr">
        <is>
          <t>BANCO INDUSTRIAL-100070049</t>
        </is>
      </c>
      <c r="H1630" s="9" t="n">
        <v>10458.6</v>
      </c>
      <c r="I1630" s="5" t="inlineStr">
        <is>
          <t>DEPÓSITO BANCARIO</t>
        </is>
      </c>
      <c r="J1630" s="5" t="inlineStr">
        <is>
          <t>4307 PEDRO GALARZA TERCEROS</t>
        </is>
      </c>
    </row>
    <row r="1631">
      <c r="A1631" s="5" t="inlineStr">
        <is>
          <t>CCAJ-SC39/40/2023</t>
        </is>
      </c>
      <c r="B1631" s="6" t="n">
        <v>44951.89313653935</v>
      </c>
      <c r="C1631" s="5" t="inlineStr">
        <is>
          <t>1386 EINAR CHOQUETIJLLA - COBRADOR</t>
        </is>
      </c>
      <c r="D1631" s="15" t="n">
        <v>45133130544</v>
      </c>
      <c r="E1631" s="5" t="inlineStr">
        <is>
          <t>BANCO INDUSTRIAL-100070049</t>
        </is>
      </c>
      <c r="H1631" s="9" t="n">
        <v>43632</v>
      </c>
      <c r="I1631" s="5" t="inlineStr">
        <is>
          <t>DEPÓSITO BANCARIO</t>
        </is>
      </c>
      <c r="J1631" s="5" t="inlineStr">
        <is>
          <t>4307 PEDRO GALARZA TERCEROS</t>
        </is>
      </c>
    </row>
    <row r="1632">
      <c r="A1632" s="5" t="inlineStr">
        <is>
          <t>CCAJ-SC39/40/2023</t>
        </is>
      </c>
      <c r="B1632" s="6" t="n">
        <v>44951.89313653935</v>
      </c>
      <c r="C1632" s="5" t="inlineStr">
        <is>
          <t>1386 EINAR CHOQUETIJLLA - COBRADOR</t>
        </is>
      </c>
      <c r="D1632" s="15" t="n">
        <v>45173190811</v>
      </c>
      <c r="E1632" s="5" t="inlineStr">
        <is>
          <t>BANCO INDUSTRIAL-100070049</t>
        </is>
      </c>
      <c r="H1632" s="9" t="n">
        <v>2636.8</v>
      </c>
      <c r="I1632" s="5" t="inlineStr">
        <is>
          <t>DEPÓSITO BANCARIO</t>
        </is>
      </c>
      <c r="J1632" s="5" t="inlineStr">
        <is>
          <t>4307 PEDRO GALARZA TERCEROS</t>
        </is>
      </c>
    </row>
    <row r="1633">
      <c r="A1633" s="5" t="inlineStr">
        <is>
          <t>CCAJ-SC39/40/2023</t>
        </is>
      </c>
      <c r="B1633" s="6" t="n">
        <v>44951.89313653935</v>
      </c>
      <c r="C1633" s="5" t="inlineStr">
        <is>
          <t>1386 EINAR CHOQUETIJLLA - COBRADOR</t>
        </is>
      </c>
      <c r="D1633" s="7" t="n">
        <v>455401</v>
      </c>
      <c r="E1633" s="5" t="inlineStr">
        <is>
          <t>BANCO DE CREDITO-7015054675359</t>
        </is>
      </c>
      <c r="H1633" s="9" t="n">
        <v>726</v>
      </c>
      <c r="I1633" s="5" t="inlineStr">
        <is>
          <t>DEPÓSITO BANCARIO</t>
        </is>
      </c>
      <c r="J1633" s="5" t="inlineStr">
        <is>
          <t>1271 SANDRA SALAZAR ESCOBAR</t>
        </is>
      </c>
    </row>
    <row r="1634">
      <c r="A1634" s="5" t="inlineStr">
        <is>
          <t>CCAJ-SC39/40/2023</t>
        </is>
      </c>
      <c r="B1634" s="6" t="n">
        <v>44951.89313653935</v>
      </c>
      <c r="C1634" s="5" t="inlineStr">
        <is>
          <t>1386 EINAR CHOQUETIJLLA - COBRADOR</t>
        </is>
      </c>
      <c r="D1634" s="7" t="n">
        <v>285372</v>
      </c>
      <c r="E1634" s="5" t="inlineStr">
        <is>
          <t>BANCO DE CREDITO-7015054675359</t>
        </is>
      </c>
      <c r="H1634" s="9" t="n">
        <v>646</v>
      </c>
      <c r="I1634" s="5" t="inlineStr">
        <is>
          <t>DEPÓSITO BANCARIO</t>
        </is>
      </c>
      <c r="J1634" s="5" t="inlineStr">
        <is>
          <t>1271 SANDRA SALAZAR ESCOBAR</t>
        </is>
      </c>
    </row>
    <row r="1635">
      <c r="A1635" s="5" t="inlineStr">
        <is>
          <t>CCAJ-SC39/40/2023</t>
        </is>
      </c>
      <c r="B1635" s="6" t="n">
        <v>44951.89313653935</v>
      </c>
      <c r="C1635" s="5" t="inlineStr">
        <is>
          <t>1386 EINAR CHOQUETIJLLA - COBRADOR</t>
        </is>
      </c>
      <c r="D1635" s="7" t="n">
        <v>276900</v>
      </c>
      <c r="E1635" s="5" t="inlineStr">
        <is>
          <t>BANCO DE CREDITO-7015054675359</t>
        </is>
      </c>
      <c r="H1635" s="9" t="n">
        <v>3196.8</v>
      </c>
      <c r="I1635" s="5" t="inlineStr">
        <is>
          <t>DEPÓSITO BANCARIO</t>
        </is>
      </c>
      <c r="J1635" s="5" t="inlineStr">
        <is>
          <t>1271 SANDRA SALAZAR ESCOBAR</t>
        </is>
      </c>
    </row>
    <row r="1636">
      <c r="A1636" s="5" t="inlineStr">
        <is>
          <t>CCAJ-SC39/40/2023</t>
        </is>
      </c>
      <c r="B1636" s="6" t="n">
        <v>44951.89313653935</v>
      </c>
      <c r="C1636" s="5" t="inlineStr">
        <is>
          <t>1386 EINAR CHOQUETIJLLA - COBRADOR</t>
        </is>
      </c>
      <c r="D1636" s="15" t="n">
        <v>45123259234</v>
      </c>
      <c r="E1636" s="5" t="inlineStr">
        <is>
          <t>BANCO INDUSTRIAL-100070049</t>
        </is>
      </c>
      <c r="H1636" s="9" t="n">
        <v>262.64</v>
      </c>
      <c r="I1636" s="5" t="inlineStr">
        <is>
          <t>DEPÓSITO BANCARIO</t>
        </is>
      </c>
      <c r="J1636" s="5" t="inlineStr">
        <is>
          <t>1271 SANDRA SALAZAR ESCOBAR</t>
        </is>
      </c>
    </row>
    <row r="1637">
      <c r="A1637" s="5" t="inlineStr">
        <is>
          <t>CCAJ-SC39/40/2023</t>
        </is>
      </c>
      <c r="B1637" s="6" t="n">
        <v>44951.89313653935</v>
      </c>
      <c r="C1637" s="5" t="inlineStr">
        <is>
          <t>1386 EINAR CHOQUETIJLLA - COBRADOR</t>
        </is>
      </c>
      <c r="D1637" s="15" t="n">
        <v>45173191425</v>
      </c>
      <c r="E1637" s="5" t="inlineStr">
        <is>
          <t>BANCO INDUSTRIAL-100070049</t>
        </is>
      </c>
      <c r="H1637" s="9" t="n">
        <v>1566.96</v>
      </c>
      <c r="I1637" s="5" t="inlineStr">
        <is>
          <t>DEPÓSITO BANCARIO</t>
        </is>
      </c>
      <c r="J1637" s="5" t="inlineStr">
        <is>
          <t>4307 PEDRO GALARZA TERCEROS</t>
        </is>
      </c>
    </row>
    <row r="1638">
      <c r="A1638" s="5" t="inlineStr">
        <is>
          <t>CCAJ-SC39/40/2023</t>
        </is>
      </c>
      <c r="B1638" s="6" t="n">
        <v>44951.89313653935</v>
      </c>
      <c r="C1638" s="5" t="inlineStr">
        <is>
          <t>1386 EINAR CHOQUETIJLLA - COBRADOR</t>
        </is>
      </c>
      <c r="D1638" s="15" t="n">
        <v>45133129731</v>
      </c>
      <c r="E1638" s="5" t="inlineStr">
        <is>
          <t>BANCO INDUSTRIAL-100070049</t>
        </is>
      </c>
      <c r="H1638" s="9" t="n">
        <v>271.12</v>
      </c>
      <c r="I1638" s="5" t="inlineStr">
        <is>
          <t>DEPÓSITO BANCARIO</t>
        </is>
      </c>
      <c r="J1638" s="5" t="inlineStr">
        <is>
          <t>1271 SANDRA SALAZAR ESCOBAR</t>
        </is>
      </c>
    </row>
    <row r="1639">
      <c r="A1639" s="5" t="inlineStr">
        <is>
          <t>CCAJ-SC39/40/2023</t>
        </is>
      </c>
      <c r="B1639" s="6" t="n">
        <v>44951.89313653935</v>
      </c>
      <c r="C1639" s="5" t="inlineStr">
        <is>
          <t>1386 EINAR CHOQUETIJLLA - COBRADOR</t>
        </is>
      </c>
      <c r="D1639" s="15" t="n">
        <v>45123260384</v>
      </c>
      <c r="E1639" s="5" t="inlineStr">
        <is>
          <t>BANCO INDUSTRIAL-100070049</t>
        </is>
      </c>
      <c r="H1639" s="9" t="n">
        <v>247.45</v>
      </c>
      <c r="I1639" s="5" t="inlineStr">
        <is>
          <t>DEPÓSITO BANCARIO</t>
        </is>
      </c>
      <c r="J1639" s="5" t="inlineStr">
        <is>
          <t>1271 SANDRA SALAZAR ESCOBAR</t>
        </is>
      </c>
    </row>
    <row r="1640">
      <c r="A1640" s="5" t="inlineStr">
        <is>
          <t>CCAJ-SC39/40/2023</t>
        </is>
      </c>
      <c r="B1640" s="6" t="n">
        <v>44951.89313653935</v>
      </c>
      <c r="C1640" s="5" t="inlineStr">
        <is>
          <t>1386 EINAR CHOQUETIJLLA - COBRADOR</t>
        </is>
      </c>
      <c r="D1640" s="15" t="n">
        <v>45173190043</v>
      </c>
      <c r="E1640" s="5" t="inlineStr">
        <is>
          <t>BANCO INDUSTRIAL-100070049</t>
        </is>
      </c>
      <c r="H1640" s="9" t="n">
        <v>55.02</v>
      </c>
      <c r="I1640" s="5" t="inlineStr">
        <is>
          <t>DEPÓSITO BANCARIO</t>
        </is>
      </c>
      <c r="J1640" s="5" t="inlineStr">
        <is>
          <t>1271 SANDRA SALAZAR ESCOBAR</t>
        </is>
      </c>
    </row>
    <row r="1641">
      <c r="A1641" s="5" t="inlineStr">
        <is>
          <t>CCAJ-SC39/40/2023</t>
        </is>
      </c>
      <c r="B1641" s="6" t="n">
        <v>44951.89313653935</v>
      </c>
      <c r="C1641" s="5" t="inlineStr">
        <is>
          <t>1386 EINAR CHOQUETIJLLA - COBRADOR</t>
        </is>
      </c>
      <c r="D1641" s="15" t="n">
        <v>45173190043</v>
      </c>
      <c r="E1641" s="5" t="inlineStr">
        <is>
          <t>BANCO INDUSTRIAL-100070049</t>
        </is>
      </c>
      <c r="H1641" s="9" t="n">
        <v>136.68</v>
      </c>
      <c r="I1641" s="5" t="inlineStr">
        <is>
          <t>DEPÓSITO BANCARIO</t>
        </is>
      </c>
      <c r="J1641" s="5" t="inlineStr">
        <is>
          <t>1271 SANDRA SALAZAR ESCOBAR</t>
        </is>
      </c>
    </row>
    <row r="1642">
      <c r="A1642" s="5" t="inlineStr">
        <is>
          <t>CCAJ-SC39/40/2023</t>
        </is>
      </c>
      <c r="B1642" s="6" t="n">
        <v>44951.89313653935</v>
      </c>
      <c r="C1642" s="5" t="inlineStr">
        <is>
          <t>1386 EINAR CHOQUETIJLLA - COBRADOR</t>
        </is>
      </c>
      <c r="D1642" s="15" t="n">
        <v>45173190043</v>
      </c>
      <c r="E1642" s="5" t="inlineStr">
        <is>
          <t>BANCO INDUSTRIAL-100070049</t>
        </is>
      </c>
      <c r="H1642" s="9" t="n">
        <v>324.8</v>
      </c>
      <c r="I1642" s="5" t="inlineStr">
        <is>
          <t>DEPÓSITO BANCARIO</t>
        </is>
      </c>
      <c r="J1642" s="5" t="inlineStr">
        <is>
          <t>1271 SANDRA SALAZAR ESCOBAR</t>
        </is>
      </c>
    </row>
    <row r="1643">
      <c r="A1643" s="5" t="inlineStr">
        <is>
          <t>CCAJ-SC39/40/2023</t>
        </is>
      </c>
      <c r="B1643" s="6" t="n">
        <v>44951.89313653935</v>
      </c>
      <c r="C1643" s="5" t="inlineStr">
        <is>
          <t>1386 EINAR CHOQUETIJLLA - COBRADOR</t>
        </is>
      </c>
      <c r="D1643" s="15" t="n">
        <v>45173190043</v>
      </c>
      <c r="E1643" s="5" t="inlineStr">
        <is>
          <t>BANCO INDUSTRIAL-100070049</t>
        </is>
      </c>
      <c r="H1643" s="9" t="n">
        <v>199</v>
      </c>
      <c r="I1643" s="5" t="inlineStr">
        <is>
          <t>DEPÓSITO BANCARIO</t>
        </is>
      </c>
      <c r="J1643" s="5" t="inlineStr">
        <is>
          <t>1271 SANDRA SALAZAR ESCOBAR</t>
        </is>
      </c>
    </row>
    <row r="1644">
      <c r="A1644" s="5" t="inlineStr">
        <is>
          <t>CCAJ-SC39/40/2023</t>
        </is>
      </c>
      <c r="B1644" s="6" t="n">
        <v>44951.89313653935</v>
      </c>
      <c r="C1644" s="5" t="inlineStr">
        <is>
          <t>1386 EINAR CHOQUETIJLLA - COBRADOR</t>
        </is>
      </c>
      <c r="D1644" s="15" t="n">
        <v>45173190043</v>
      </c>
      <c r="E1644" s="5" t="inlineStr">
        <is>
          <t>BANCO INDUSTRIAL-100070049</t>
        </is>
      </c>
      <c r="H1644" s="9" t="n">
        <v>113.28</v>
      </c>
      <c r="I1644" s="5" t="inlineStr">
        <is>
          <t>DEPÓSITO BANCARIO</t>
        </is>
      </c>
      <c r="J1644" s="5" t="inlineStr">
        <is>
          <t>1271 SANDRA SALAZAR ESCOBAR</t>
        </is>
      </c>
    </row>
    <row r="1645">
      <c r="A1645" s="5" t="inlineStr">
        <is>
          <t>CCAJ-SC39/40/2023</t>
        </is>
      </c>
      <c r="B1645" s="6" t="n">
        <v>44951.89313653935</v>
      </c>
      <c r="C1645" s="5" t="inlineStr">
        <is>
          <t>1386 EINAR CHOQUETIJLLA - COBRADOR</t>
        </is>
      </c>
      <c r="D1645" s="15" t="n">
        <v>45173190043</v>
      </c>
      <c r="E1645" s="5" t="inlineStr">
        <is>
          <t>BANCO INDUSTRIAL-100070049</t>
        </is>
      </c>
      <c r="H1645" s="9" t="n">
        <v>183.4</v>
      </c>
      <c r="I1645" s="5" t="inlineStr">
        <is>
          <t>DEPÓSITO BANCARIO</t>
        </is>
      </c>
      <c r="J1645" s="5" t="inlineStr">
        <is>
          <t>1271 SANDRA SALAZAR ESCOBAR</t>
        </is>
      </c>
    </row>
    <row r="1646">
      <c r="A1646" s="5" t="inlineStr">
        <is>
          <t>CCAJ-SC39/40/2023</t>
        </is>
      </c>
      <c r="B1646" s="6" t="n">
        <v>44951.89313653935</v>
      </c>
      <c r="C1646" s="5" t="inlineStr">
        <is>
          <t>1386 EINAR CHOQUETIJLLA - COBRADOR</t>
        </is>
      </c>
      <c r="D1646" s="15" t="n">
        <v>45173190043</v>
      </c>
      <c r="E1646" s="5" t="inlineStr">
        <is>
          <t>BANCO INDUSTRIAL-100070049</t>
        </is>
      </c>
      <c r="H1646" s="9" t="n">
        <v>702.75</v>
      </c>
      <c r="I1646" s="5" t="inlineStr">
        <is>
          <t>DEPÓSITO BANCARIO</t>
        </is>
      </c>
      <c r="J1646" s="5" t="inlineStr">
        <is>
          <t>1271 SANDRA SALAZAR ESCOBAR</t>
        </is>
      </c>
    </row>
    <row r="1647">
      <c r="A1647" s="5" t="inlineStr">
        <is>
          <t>CCAJ-SC39/40/2023</t>
        </is>
      </c>
      <c r="B1647" s="6" t="n">
        <v>44951.89313653935</v>
      </c>
      <c r="C1647" s="5" t="inlineStr">
        <is>
          <t>1386 EINAR CHOQUETIJLLA - COBRADOR</t>
        </is>
      </c>
      <c r="D1647" s="15" t="n">
        <v>45173190043</v>
      </c>
      <c r="E1647" s="5" t="inlineStr">
        <is>
          <t>BANCO INDUSTRIAL-100070049</t>
        </is>
      </c>
      <c r="H1647" s="9" t="n">
        <v>173.04</v>
      </c>
      <c r="I1647" s="5" t="inlineStr">
        <is>
          <t>DEPÓSITO BANCARIO</t>
        </is>
      </c>
      <c r="J1647" s="5" t="inlineStr">
        <is>
          <t>1271 SANDRA SALAZAR ESCOBAR</t>
        </is>
      </c>
    </row>
    <row r="1648">
      <c r="A1648" s="5" t="inlineStr">
        <is>
          <t>CCAJ-SC39/40/2023</t>
        </is>
      </c>
      <c r="B1648" s="6" t="n">
        <v>44951.89313653935</v>
      </c>
      <c r="C1648" s="5" t="inlineStr">
        <is>
          <t>1386 EINAR CHOQUETIJLLA - COBRADOR</t>
        </is>
      </c>
      <c r="D1648" s="15" t="n">
        <v>45173190043</v>
      </c>
      <c r="E1648" s="5" t="inlineStr">
        <is>
          <t>BANCO INDUSTRIAL-100070049</t>
        </is>
      </c>
      <c r="H1648" s="9" t="n">
        <v>211.56</v>
      </c>
      <c r="I1648" s="5" t="inlineStr">
        <is>
          <t>DEPÓSITO BANCARIO</t>
        </is>
      </c>
      <c r="J1648" s="5" t="inlineStr">
        <is>
          <t>1271 SANDRA SALAZAR ESCOBAR</t>
        </is>
      </c>
    </row>
    <row r="1649">
      <c r="A1649" s="5" t="inlineStr">
        <is>
          <t>CCAJ-SC39/40/2023</t>
        </is>
      </c>
      <c r="B1649" s="6" t="n">
        <v>44951.89313653935</v>
      </c>
      <c r="C1649" s="5" t="inlineStr">
        <is>
          <t>1386 EINAR CHOQUETIJLLA - COBRADOR</t>
        </is>
      </c>
      <c r="D1649" s="15" t="n">
        <v>45163212248</v>
      </c>
      <c r="E1649" s="5" t="inlineStr">
        <is>
          <t>BANCO INDUSTRIAL-100070049</t>
        </is>
      </c>
      <c r="H1649" s="9" t="n">
        <v>350.22</v>
      </c>
      <c r="I1649" s="5" t="inlineStr">
        <is>
          <t>DEPÓSITO BANCARIO</t>
        </is>
      </c>
      <c r="J1649" s="8" t="inlineStr">
        <is>
          <t>1973 BASILIA CRUZ AJARACHI</t>
        </is>
      </c>
    </row>
    <row r="1650">
      <c r="A1650" s="5" t="inlineStr">
        <is>
          <t>CCAJ-SC39/40/2023</t>
        </is>
      </c>
      <c r="B1650" s="6" t="n">
        <v>44951.89313653935</v>
      </c>
      <c r="C1650" s="5" t="inlineStr">
        <is>
          <t>1386 EINAR CHOQUETIJLLA - COBRADOR</t>
        </is>
      </c>
      <c r="D1650" s="15" t="n">
        <v>45173190043</v>
      </c>
      <c r="E1650" s="5" t="inlineStr">
        <is>
          <t>BANCO INDUSTRIAL-100070049</t>
        </is>
      </c>
      <c r="H1650" s="9" t="n">
        <v>276.21</v>
      </c>
      <c r="I1650" s="5" t="inlineStr">
        <is>
          <t>DEPÓSITO BANCARIO</t>
        </is>
      </c>
      <c r="J1650" s="5" t="inlineStr">
        <is>
          <t>1271 SANDRA SALAZAR ESCOBAR</t>
        </is>
      </c>
    </row>
    <row r="1651">
      <c r="A1651" s="5" t="inlineStr">
        <is>
          <t>CCAJ-SC39/40/2023</t>
        </is>
      </c>
      <c r="B1651" s="6" t="n">
        <v>44951.89313653935</v>
      </c>
      <c r="C1651" s="5" t="inlineStr">
        <is>
          <t>1386 EINAR CHOQUETIJLLA - COBRADOR</t>
        </is>
      </c>
      <c r="D1651" s="15" t="n">
        <v>451632122481</v>
      </c>
      <c r="E1651" s="5" t="inlineStr">
        <is>
          <t>BANCO INDUSTRIAL-100070049</t>
        </is>
      </c>
      <c r="H1651" s="9" t="n">
        <v>350.22</v>
      </c>
      <c r="I1651" s="5" t="inlineStr">
        <is>
          <t>DEPÓSITO BANCARIO</t>
        </is>
      </c>
      <c r="J1651" s="8" t="inlineStr">
        <is>
          <t>1973 BASILIA CRUZ AJARACHI</t>
        </is>
      </c>
    </row>
    <row r="1652">
      <c r="A1652" s="5" t="inlineStr">
        <is>
          <t>CCAJ-SC39/40/2023</t>
        </is>
      </c>
      <c r="B1652" s="6" t="n">
        <v>44951.89313653935</v>
      </c>
      <c r="C1652" s="5" t="inlineStr">
        <is>
          <t>1386 EINAR CHOQUETIJLLA - COBRADOR</t>
        </is>
      </c>
      <c r="D1652" s="15" t="n">
        <v>45173190043</v>
      </c>
      <c r="E1652" s="5" t="inlineStr">
        <is>
          <t>BANCO INDUSTRIAL-100070049</t>
        </is>
      </c>
      <c r="H1652" s="9" t="n">
        <v>1755.53</v>
      </c>
      <c r="I1652" s="5" t="inlineStr">
        <is>
          <t>DEPÓSITO BANCARIO</t>
        </is>
      </c>
      <c r="J1652" s="5" t="inlineStr">
        <is>
          <t>1271 SANDRA SALAZAR ESCOBAR</t>
        </is>
      </c>
    </row>
    <row r="1653">
      <c r="A1653" s="5" t="inlineStr">
        <is>
          <t>CCAJ-SC39/40/2023</t>
        </is>
      </c>
      <c r="B1653" s="6" t="n">
        <v>44951.89313653935</v>
      </c>
      <c r="C1653" s="5" t="inlineStr">
        <is>
          <t>1386 EINAR CHOQUETIJLLA - COBRADOR</t>
        </is>
      </c>
      <c r="D1653" s="15" t="n">
        <v>45173190043</v>
      </c>
      <c r="E1653" s="5" t="inlineStr">
        <is>
          <t>BANCO INDUSTRIAL-100070049</t>
        </is>
      </c>
      <c r="H1653" s="9" t="n">
        <v>307.76</v>
      </c>
      <c r="I1653" s="5" t="inlineStr">
        <is>
          <t>DEPÓSITO BANCARIO</t>
        </is>
      </c>
      <c r="J1653" s="5" t="inlineStr">
        <is>
          <t>1271 SANDRA SALAZAR ESCOBAR</t>
        </is>
      </c>
    </row>
    <row r="1654">
      <c r="A1654" s="5" t="inlineStr">
        <is>
          <t>CCAJ-SC39/40/2023</t>
        </is>
      </c>
      <c r="B1654" s="6" t="n">
        <v>44951.89313653935</v>
      </c>
      <c r="C1654" s="5" t="inlineStr">
        <is>
          <t>1386 EINAR CHOQUETIJLLA - COBRADOR</t>
        </is>
      </c>
      <c r="D1654" s="15" t="n">
        <v>45173190043</v>
      </c>
      <c r="E1654" s="5" t="inlineStr">
        <is>
          <t>BANCO INDUSTRIAL-100070049</t>
        </is>
      </c>
      <c r="H1654" s="9" t="n">
        <v>168.56</v>
      </c>
      <c r="I1654" s="5" t="inlineStr">
        <is>
          <t>DEPÓSITO BANCARIO</t>
        </is>
      </c>
      <c r="J1654" s="5" t="inlineStr">
        <is>
          <t>1271 SANDRA SALAZAR ESCOBAR</t>
        </is>
      </c>
    </row>
    <row r="1655">
      <c r="A1655" s="5" t="inlineStr">
        <is>
          <t>CCAJ-SC39/40/2023</t>
        </is>
      </c>
      <c r="B1655" s="6" t="n">
        <v>44951.89313653935</v>
      </c>
      <c r="C1655" s="5" t="inlineStr">
        <is>
          <t>1386 EINAR CHOQUETIJLLA - COBRADOR</t>
        </is>
      </c>
      <c r="D1655" s="15" t="n">
        <v>45163212248</v>
      </c>
      <c r="E1655" s="5" t="inlineStr">
        <is>
          <t>BANCO INDUSTRIAL-100070049</t>
        </is>
      </c>
      <c r="H1655" s="9" t="n">
        <v>4.62</v>
      </c>
      <c r="I1655" s="5" t="inlineStr">
        <is>
          <t>DEPÓSITO BANCARIO</t>
        </is>
      </c>
      <c r="J1655" s="8" t="inlineStr">
        <is>
          <t>1973 BASILIA CRUZ AJARACHI</t>
        </is>
      </c>
    </row>
    <row r="1656">
      <c r="A1656" s="5" t="inlineStr">
        <is>
          <t>CCAJ-SC39/40/2023</t>
        </is>
      </c>
      <c r="B1656" s="6" t="n">
        <v>44951.89313653935</v>
      </c>
      <c r="C1656" s="5" t="inlineStr">
        <is>
          <t>1386 EINAR CHOQUETIJLLA - COBRADOR</t>
        </is>
      </c>
      <c r="D1656" s="15" t="n">
        <v>45173190043</v>
      </c>
      <c r="E1656" s="5" t="inlineStr">
        <is>
          <t>BANCO INDUSTRIAL-100070049</t>
        </is>
      </c>
      <c r="H1656" s="9" t="n">
        <v>224.86</v>
      </c>
      <c r="I1656" s="5" t="inlineStr">
        <is>
          <t>DEPÓSITO BANCARIO</t>
        </is>
      </c>
      <c r="J1656" s="5" t="inlineStr">
        <is>
          <t>1271 SANDRA SALAZAR ESCOBAR</t>
        </is>
      </c>
    </row>
    <row r="1657">
      <c r="A1657" s="5" t="inlineStr">
        <is>
          <t>CCAJ-SC39/40/2023</t>
        </is>
      </c>
      <c r="B1657" s="6" t="n">
        <v>44951.89313653935</v>
      </c>
      <c r="C1657" s="5" t="inlineStr">
        <is>
          <t>1386 EINAR CHOQUETIJLLA - COBRADOR</t>
        </is>
      </c>
      <c r="D1657" s="15" t="n">
        <v>45173190043</v>
      </c>
      <c r="E1657" s="5" t="inlineStr">
        <is>
          <t>BANCO INDUSTRIAL-100070049</t>
        </is>
      </c>
      <c r="H1657" s="9" t="n">
        <v>129.36</v>
      </c>
      <c r="I1657" s="5" t="inlineStr">
        <is>
          <t>DEPÓSITO BANCARIO</t>
        </is>
      </c>
      <c r="J1657" s="5" t="inlineStr">
        <is>
          <t>1271 SANDRA SALAZAR ESCOBAR</t>
        </is>
      </c>
    </row>
    <row r="1658">
      <c r="A1658" s="5" t="inlineStr">
        <is>
          <t>CCAJ-SC39/40/2023</t>
        </is>
      </c>
      <c r="B1658" s="6" t="n">
        <v>44951.89313653935</v>
      </c>
      <c r="C1658" s="5" t="inlineStr">
        <is>
          <t>1386 EINAR CHOQUETIJLLA - COBRADOR</t>
        </is>
      </c>
      <c r="D1658" s="15" t="n">
        <v>45163212248</v>
      </c>
      <c r="E1658" s="5" t="inlineStr">
        <is>
          <t>BANCO INDUSTRIAL-100070049</t>
        </is>
      </c>
      <c r="H1658" s="9" t="n">
        <v>302.22</v>
      </c>
      <c r="I1658" s="5" t="inlineStr">
        <is>
          <t>DEPÓSITO BANCARIO</t>
        </is>
      </c>
      <c r="J1658" s="8" t="inlineStr">
        <is>
          <t>1973 BASILIA CRUZ AJARACHI</t>
        </is>
      </c>
    </row>
    <row r="1659">
      <c r="A1659" s="5" t="inlineStr">
        <is>
          <t>CCAJ-SC39/40/2023</t>
        </is>
      </c>
      <c r="B1659" s="6" t="n">
        <v>44951.89313653935</v>
      </c>
      <c r="C1659" s="5" t="inlineStr">
        <is>
          <t>1386 EINAR CHOQUETIJLLA - COBRADOR</t>
        </is>
      </c>
      <c r="D1659" s="15" t="n">
        <v>45173190043</v>
      </c>
      <c r="E1659" s="5" t="inlineStr">
        <is>
          <t>BANCO INDUSTRIAL-100070049</t>
        </is>
      </c>
      <c r="H1659" s="9" t="n">
        <v>148.44</v>
      </c>
      <c r="I1659" s="5" t="inlineStr">
        <is>
          <t>DEPÓSITO BANCARIO</t>
        </is>
      </c>
      <c r="J1659" s="5" t="inlineStr">
        <is>
          <t>1271 SANDRA SALAZAR ESCOBAR</t>
        </is>
      </c>
    </row>
    <row r="1660">
      <c r="A1660" s="5" t="inlineStr">
        <is>
          <t>CCAJ-SC39/40/2023</t>
        </is>
      </c>
      <c r="B1660" s="6" t="n">
        <v>44951.89313653935</v>
      </c>
      <c r="C1660" s="5" t="inlineStr">
        <is>
          <t>1386 EINAR CHOQUETIJLLA - COBRADOR</t>
        </is>
      </c>
      <c r="D1660" s="15" t="n">
        <v>45173190043</v>
      </c>
      <c r="E1660" s="5" t="inlineStr">
        <is>
          <t>BANCO INDUSTRIAL-100070049</t>
        </is>
      </c>
      <c r="H1660" s="9" t="n">
        <v>98.09</v>
      </c>
      <c r="I1660" s="5" t="inlineStr">
        <is>
          <t>DEPÓSITO BANCARIO</t>
        </is>
      </c>
      <c r="J1660" s="5" t="inlineStr">
        <is>
          <t>1271 SANDRA SALAZAR ESCOBAR</t>
        </is>
      </c>
    </row>
    <row r="1661">
      <c r="A1661" s="5" t="inlineStr">
        <is>
          <t>CCAJ-SC39/40/2023</t>
        </is>
      </c>
      <c r="B1661" s="6" t="n">
        <v>44951.89313653935</v>
      </c>
      <c r="C1661" s="5" t="inlineStr">
        <is>
          <t>1386 EINAR CHOQUETIJLLA - COBRADOR</t>
        </is>
      </c>
      <c r="D1661" s="15" t="n">
        <v>451632122482</v>
      </c>
      <c r="E1661" s="5" t="inlineStr">
        <is>
          <t>BANCO INDUSTRIAL-100070049</t>
        </is>
      </c>
      <c r="H1661" s="9" t="n">
        <v>350.22</v>
      </c>
      <c r="I1661" s="5" t="inlineStr">
        <is>
          <t>DEPÓSITO BANCARIO</t>
        </is>
      </c>
      <c r="J1661" s="8" t="inlineStr">
        <is>
          <t>1973 BASILIA CRUZ AJARACHI</t>
        </is>
      </c>
    </row>
    <row r="1662">
      <c r="A1662" s="5" t="inlineStr">
        <is>
          <t>CCAJ-SC39/40/2023</t>
        </is>
      </c>
      <c r="B1662" s="6" t="n">
        <v>44951.89313653935</v>
      </c>
      <c r="C1662" s="5" t="inlineStr">
        <is>
          <t>1386 EINAR CHOQUETIJLLA - COBRADOR</t>
        </is>
      </c>
      <c r="D1662" s="15" t="n">
        <v>45163212248</v>
      </c>
      <c r="E1662" s="5" t="inlineStr">
        <is>
          <t>BANCO INDUSTRIAL-100070049</t>
        </is>
      </c>
      <c r="H1662" s="9" t="n">
        <v>254.22</v>
      </c>
      <c r="I1662" s="5" t="inlineStr">
        <is>
          <t>DEPÓSITO BANCARIO</t>
        </is>
      </c>
      <c r="J1662" s="8" t="inlineStr">
        <is>
          <t>1973 BASILIA CRUZ AJARACHI</t>
        </is>
      </c>
    </row>
    <row r="1663">
      <c r="A1663" s="5" t="inlineStr">
        <is>
          <t>CCAJ-SC39/40/2023</t>
        </is>
      </c>
      <c r="B1663" s="6" t="n">
        <v>44951.89313653935</v>
      </c>
      <c r="C1663" s="5" t="inlineStr">
        <is>
          <t>1386 EINAR CHOQUETIJLLA - COBRADOR</t>
        </is>
      </c>
      <c r="D1663" s="15" t="n">
        <v>45173190043</v>
      </c>
      <c r="E1663" s="5" t="inlineStr">
        <is>
          <t>BANCO INDUSTRIAL-100070049</t>
        </is>
      </c>
      <c r="H1663" s="9" t="n">
        <v>198</v>
      </c>
      <c r="I1663" s="5" t="inlineStr">
        <is>
          <t>DEPÓSITO BANCARIO</t>
        </is>
      </c>
      <c r="J1663" s="5" t="inlineStr">
        <is>
          <t>1271 SANDRA SALAZAR ESCOBAR</t>
        </is>
      </c>
    </row>
    <row r="1664">
      <c r="A1664" s="5" t="inlineStr">
        <is>
          <t>CCAJ-SC39/40/2023</t>
        </is>
      </c>
      <c r="B1664" s="6" t="n">
        <v>44951.89313653935</v>
      </c>
      <c r="C1664" s="5" t="inlineStr">
        <is>
          <t>1386 EINAR CHOQUETIJLLA - COBRADOR</t>
        </is>
      </c>
      <c r="D1664" s="15" t="n">
        <v>45113279328</v>
      </c>
      <c r="E1664" s="5" t="inlineStr">
        <is>
          <t>BANCO INDUSTRIAL-100070049</t>
        </is>
      </c>
      <c r="H1664" s="9" t="n">
        <v>62.4</v>
      </c>
      <c r="I1664" s="5" t="inlineStr">
        <is>
          <t>DEPÓSITO BANCARIO</t>
        </is>
      </c>
      <c r="J1664" s="5" t="inlineStr">
        <is>
          <t>1271 SANDRA SALAZAR ESCOBAR</t>
        </is>
      </c>
    </row>
    <row r="1665">
      <c r="A1665" s="5" t="inlineStr">
        <is>
          <t>CCAJ-SC39/40/2023</t>
        </is>
      </c>
      <c r="B1665" s="6" t="n">
        <v>44951.89313653935</v>
      </c>
      <c r="C1665" s="5" t="inlineStr">
        <is>
          <t>1386 EINAR CHOQUETIJLLA - COBRADOR</t>
        </is>
      </c>
      <c r="D1665" s="15" t="n">
        <v>45153123994</v>
      </c>
      <c r="E1665" s="5" t="inlineStr">
        <is>
          <t>BANCO INDUSTRIAL-100070049</t>
        </is>
      </c>
      <c r="H1665" s="9" t="n">
        <v>480</v>
      </c>
      <c r="I1665" s="5" t="inlineStr">
        <is>
          <t>DEPÓSITO BANCARIO</t>
        </is>
      </c>
      <c r="J1665" s="5" t="inlineStr">
        <is>
          <t>1271 SANDRA SALAZAR ESCOBAR</t>
        </is>
      </c>
    </row>
    <row r="1666">
      <c r="A1666" s="5" t="inlineStr">
        <is>
          <t>CCAJ-SC39/40/2023</t>
        </is>
      </c>
      <c r="B1666" s="6" t="n">
        <v>44951.89313653935</v>
      </c>
      <c r="C1666" s="5" t="inlineStr">
        <is>
          <t>1386 EINAR CHOQUETIJLLA - COBRADOR</t>
        </is>
      </c>
      <c r="D1666" s="15" t="n">
        <v>45163218773</v>
      </c>
      <c r="E1666" s="5" t="inlineStr">
        <is>
          <t>BANCO INDUSTRIAL-100070049</t>
        </is>
      </c>
      <c r="H1666" s="9" t="n">
        <v>2809.45</v>
      </c>
      <c r="I1666" s="5" t="inlineStr">
        <is>
          <t>DEPÓSITO BANCARIO</t>
        </is>
      </c>
      <c r="J1666" s="8" t="inlineStr">
        <is>
          <t>1973 BASILIA CRUZ AJARACHI</t>
        </is>
      </c>
    </row>
    <row r="1667">
      <c r="A1667" s="5" t="inlineStr">
        <is>
          <t>CCAJ-SC39/40/2023</t>
        </is>
      </c>
      <c r="B1667" s="6" t="n">
        <v>44951.89313653935</v>
      </c>
      <c r="C1667" s="5" t="inlineStr">
        <is>
          <t>1386 EINAR CHOQUETIJLLA - COBRADOR</t>
        </is>
      </c>
      <c r="D1667" s="15" t="n">
        <v>45163218267</v>
      </c>
      <c r="E1667" s="5" t="inlineStr">
        <is>
          <t>BANCO INDUSTRIAL-100070049</t>
        </is>
      </c>
      <c r="H1667" s="9" t="n">
        <v>110.58</v>
      </c>
      <c r="I1667" s="5" t="inlineStr">
        <is>
          <t>DEPÓSITO BANCARIO</t>
        </is>
      </c>
      <c r="J1667" s="5" t="inlineStr">
        <is>
          <t>1271 SANDRA SALAZAR ESCOBAR</t>
        </is>
      </c>
    </row>
    <row r="1668">
      <c r="A1668" s="5" t="inlineStr">
        <is>
          <t>CCAJ-SC39/40/2023</t>
        </is>
      </c>
      <c r="B1668" s="6" t="n">
        <v>44951.89313653935</v>
      </c>
      <c r="C1668" s="5" t="inlineStr">
        <is>
          <t>1386 EINAR CHOQUETIJLLA - COBRADOR</t>
        </is>
      </c>
      <c r="D1668" s="15" t="n">
        <v>45123261238</v>
      </c>
      <c r="E1668" s="5" t="inlineStr">
        <is>
          <t>BANCO INDUSTRIAL-100070049</t>
        </is>
      </c>
      <c r="H1668" s="9" t="n">
        <v>808</v>
      </c>
      <c r="I1668" s="5" t="inlineStr">
        <is>
          <t>DEPÓSITO BANCARIO</t>
        </is>
      </c>
      <c r="J1668" s="5" t="inlineStr">
        <is>
          <t>1271 SANDRA SALAZAR ESCOBAR</t>
        </is>
      </c>
    </row>
    <row r="1669">
      <c r="A1669" s="5" t="inlineStr">
        <is>
          <t>CCAJ-SC39/40/2023</t>
        </is>
      </c>
      <c r="B1669" s="6" t="n">
        <v>44951.89313653935</v>
      </c>
      <c r="C1669" s="5" t="inlineStr">
        <is>
          <t>1386 EINAR CHOQUETIJLLA - COBRADOR</t>
        </is>
      </c>
      <c r="D1669" s="15" t="n">
        <v>45163218773</v>
      </c>
      <c r="E1669" s="5" t="inlineStr">
        <is>
          <t>BANCO INDUSTRIAL-100070049</t>
        </is>
      </c>
      <c r="H1669" s="9" t="n">
        <v>3221.48</v>
      </c>
      <c r="I1669" s="5" t="inlineStr">
        <is>
          <t>DEPÓSITO BANCARIO</t>
        </is>
      </c>
      <c r="J1669" s="8" t="inlineStr">
        <is>
          <t>1973 BASILIA CRUZ AJARACHI</t>
        </is>
      </c>
    </row>
    <row r="1670">
      <c r="A1670" s="5" t="inlineStr">
        <is>
          <t>CCAJ-SC39/40/2023</t>
        </is>
      </c>
      <c r="B1670" s="6" t="n">
        <v>44951.89313653935</v>
      </c>
      <c r="C1670" s="5" t="inlineStr">
        <is>
          <t>1386 EINAR CHOQUETIJLLA - COBRADOR</t>
        </is>
      </c>
      <c r="D1670" s="15" t="n">
        <v>45113279612</v>
      </c>
      <c r="E1670" s="5" t="inlineStr">
        <is>
          <t>BANCO INDUSTRIAL-100070049</t>
        </is>
      </c>
      <c r="H1670" s="9" t="n">
        <v>2055.8</v>
      </c>
      <c r="I1670" s="5" t="inlineStr">
        <is>
          <t>DEPÓSITO BANCARIO</t>
        </is>
      </c>
      <c r="J1670" s="5" t="inlineStr">
        <is>
          <t>1271 SANDRA SALAZAR ESCOBAR</t>
        </is>
      </c>
    </row>
    <row r="1671">
      <c r="A1671" s="5" t="inlineStr">
        <is>
          <t>CCAJ-SC39/40/2023</t>
        </is>
      </c>
      <c r="B1671" s="6" t="n">
        <v>44951.89313653935</v>
      </c>
      <c r="C1671" s="5" t="inlineStr">
        <is>
          <t>1386 EINAR CHOQUETIJLLA - COBRADOR</t>
        </is>
      </c>
      <c r="D1671" s="15" t="n">
        <v>45163218773</v>
      </c>
      <c r="E1671" s="5" t="inlineStr">
        <is>
          <t>BANCO INDUSTRIAL-100070049</t>
        </is>
      </c>
      <c r="H1671" s="9" t="n">
        <v>2252.93</v>
      </c>
      <c r="I1671" s="5" t="inlineStr">
        <is>
          <t>DEPÓSITO BANCARIO</t>
        </is>
      </c>
      <c r="J1671" s="8" t="inlineStr">
        <is>
          <t>1973 BASILIA CRUZ AJARACHI</t>
        </is>
      </c>
    </row>
    <row r="1672">
      <c r="A1672" s="5" t="inlineStr">
        <is>
          <t>CCAJ-SC39/40/2023</t>
        </is>
      </c>
      <c r="B1672" s="6" t="n">
        <v>44951.89313653935</v>
      </c>
      <c r="C1672" s="5" t="inlineStr">
        <is>
          <t>1386 EINAR CHOQUETIJLLA - COBRADOR</t>
        </is>
      </c>
      <c r="D1672" s="15" t="n">
        <v>45163218773</v>
      </c>
      <c r="E1672" s="5" t="inlineStr">
        <is>
          <t>BANCO INDUSTRIAL-100070049</t>
        </is>
      </c>
      <c r="H1672" s="9" t="n">
        <v>3183.62</v>
      </c>
      <c r="I1672" s="5" t="inlineStr">
        <is>
          <t>DEPÓSITO BANCARIO</t>
        </is>
      </c>
      <c r="J1672" s="8" t="inlineStr">
        <is>
          <t>1973 BASILIA CRUZ AJARACHI</t>
        </is>
      </c>
    </row>
    <row r="1673">
      <c r="A1673" s="5" t="inlineStr">
        <is>
          <t>CCAJ-SC39/40/2023</t>
        </is>
      </c>
      <c r="B1673" s="6" t="n">
        <v>44951.89313653935</v>
      </c>
      <c r="C1673" s="5" t="inlineStr">
        <is>
          <t>1386 EINAR CHOQUETIJLLA - COBRADOR</t>
        </is>
      </c>
      <c r="D1673" s="15" t="n">
        <v>45163218773</v>
      </c>
      <c r="E1673" s="5" t="inlineStr">
        <is>
          <t>BANCO INDUSTRIAL-100070049</t>
        </is>
      </c>
      <c r="H1673" s="9" t="n">
        <v>6038.28</v>
      </c>
      <c r="I1673" s="5" t="inlineStr">
        <is>
          <t>DEPÓSITO BANCARIO</t>
        </is>
      </c>
      <c r="J1673" s="8" t="inlineStr">
        <is>
          <t>1973 BASILIA CRUZ AJARACHI</t>
        </is>
      </c>
    </row>
    <row r="1674">
      <c r="A1674" s="5" t="inlineStr">
        <is>
          <t>CCAJ-SC39/40/2023</t>
        </is>
      </c>
      <c r="B1674" s="6" t="n">
        <v>44951.89313653935</v>
      </c>
      <c r="C1674" s="5" t="inlineStr">
        <is>
          <t>1386 EINAR CHOQUETIJLLA - COBRADOR</t>
        </is>
      </c>
      <c r="D1674" s="15" t="n">
        <v>45163218773</v>
      </c>
      <c r="E1674" s="5" t="inlineStr">
        <is>
          <t>BANCO INDUSTRIAL-100070049</t>
        </is>
      </c>
      <c r="H1674" s="9" t="n">
        <v>6190.01</v>
      </c>
      <c r="I1674" s="5" t="inlineStr">
        <is>
          <t>DEPÓSITO BANCARIO</t>
        </is>
      </c>
      <c r="J1674" s="8" t="inlineStr">
        <is>
          <t>1973 BASILIA CRUZ AJARACHI</t>
        </is>
      </c>
    </row>
    <row r="1675">
      <c r="A1675" s="5" t="inlineStr">
        <is>
          <t>CCAJ-SC39/40/2023</t>
        </is>
      </c>
      <c r="B1675" s="6" t="n">
        <v>44951.89313653935</v>
      </c>
      <c r="C1675" s="5" t="inlineStr">
        <is>
          <t>1386 EINAR CHOQUETIJLLA - COBRADOR</t>
        </is>
      </c>
      <c r="D1675" s="15" t="n">
        <v>45133130738</v>
      </c>
      <c r="E1675" s="5" t="inlineStr">
        <is>
          <t>BANCO INDUSTRIAL-100070049</t>
        </is>
      </c>
      <c r="H1675" s="9" t="n">
        <v>575.38</v>
      </c>
      <c r="I1675" s="5" t="inlineStr">
        <is>
          <t>DEPÓSITO BANCARIO</t>
        </is>
      </c>
      <c r="J1675" s="5" t="inlineStr">
        <is>
          <t>1271 SANDRA SALAZAR ESCOBAR</t>
        </is>
      </c>
    </row>
    <row r="1676">
      <c r="A1676" s="5" t="inlineStr">
        <is>
          <t>CCAJ-SC39/40/2023</t>
        </is>
      </c>
      <c r="B1676" s="6" t="n">
        <v>44951.89313653935</v>
      </c>
      <c r="C1676" s="5" t="inlineStr">
        <is>
          <t>1386 EINAR CHOQUETIJLLA - COBRADOR</t>
        </is>
      </c>
      <c r="D1676" s="15" t="n">
        <v>45163218773</v>
      </c>
      <c r="E1676" s="5" t="inlineStr">
        <is>
          <t>BANCO INDUSTRIAL-100070049</t>
        </is>
      </c>
      <c r="H1676" s="9" t="n">
        <v>3150.21</v>
      </c>
      <c r="I1676" s="5" t="inlineStr">
        <is>
          <t>DEPÓSITO BANCARIO</t>
        </is>
      </c>
      <c r="J1676" s="8" t="inlineStr">
        <is>
          <t>1973 BASILIA CRUZ AJARACHI</t>
        </is>
      </c>
    </row>
    <row r="1677">
      <c r="A1677" s="5" t="inlineStr">
        <is>
          <t>CCAJ-SC39/40/2023</t>
        </is>
      </c>
      <c r="B1677" s="6" t="n">
        <v>44951.89313653935</v>
      </c>
      <c r="C1677" s="5" t="inlineStr">
        <is>
          <t>1386 EINAR CHOQUETIJLLA - COBRADOR</t>
        </is>
      </c>
      <c r="D1677" s="15" t="n">
        <v>45163218498</v>
      </c>
      <c r="E1677" s="5" t="inlineStr">
        <is>
          <t>BANCO INDUSTRIAL-100070049</t>
        </is>
      </c>
      <c r="H1677" s="9" t="n">
        <v>1404.48</v>
      </c>
      <c r="I1677" s="5" t="inlineStr">
        <is>
          <t>DEPÓSITO BANCARIO</t>
        </is>
      </c>
      <c r="J1677" s="5" t="inlineStr">
        <is>
          <t>1271 SANDRA SALAZAR ESCOBAR</t>
        </is>
      </c>
    </row>
    <row r="1678">
      <c r="A1678" s="5" t="inlineStr">
        <is>
          <t>CCAJ-SC39/40/2023</t>
        </is>
      </c>
      <c r="B1678" s="6" t="n">
        <v>44951.89313653935</v>
      </c>
      <c r="C1678" s="5" t="inlineStr">
        <is>
          <t>1386 EINAR CHOQUETIJLLA - COBRADOR</t>
        </is>
      </c>
      <c r="D1678" s="15" t="n">
        <v>45133130876</v>
      </c>
      <c r="E1678" s="5" t="inlineStr">
        <is>
          <t>BANCO INDUSTRIAL-100070049</t>
        </is>
      </c>
      <c r="H1678" s="9" t="n">
        <v>647.4</v>
      </c>
      <c r="I1678" s="5" t="inlineStr">
        <is>
          <t>DEPÓSITO BANCARIO</t>
        </is>
      </c>
      <c r="J1678" s="5" t="inlineStr">
        <is>
          <t>1271 SANDRA SALAZAR ESCOBAR</t>
        </is>
      </c>
    </row>
    <row r="1679">
      <c r="A1679" s="5" t="inlineStr">
        <is>
          <t>CCAJ-SC39/40/2023</t>
        </is>
      </c>
      <c r="B1679" s="6" t="n">
        <v>44951.89313653935</v>
      </c>
      <c r="C1679" s="5" t="inlineStr">
        <is>
          <t>1386 EINAR CHOQUETIJLLA - COBRADOR</t>
        </is>
      </c>
      <c r="D1679" s="15" t="n">
        <v>45163218773</v>
      </c>
      <c r="E1679" s="5" t="inlineStr">
        <is>
          <t>BANCO INDUSTRIAL-100070049</t>
        </is>
      </c>
      <c r="H1679" s="9" t="n">
        <v>5346</v>
      </c>
      <c r="I1679" s="5" t="inlineStr">
        <is>
          <t>DEPÓSITO BANCARIO</t>
        </is>
      </c>
      <c r="J1679" s="8" t="inlineStr">
        <is>
          <t>1973 BASILIA CRUZ AJARACHI</t>
        </is>
      </c>
    </row>
    <row r="1680">
      <c r="A1680" s="5" t="inlineStr">
        <is>
          <t>CCAJ-SC39/40/2023</t>
        </is>
      </c>
      <c r="B1680" s="6" t="n">
        <v>44951.89313653935</v>
      </c>
      <c r="C1680" s="5" t="inlineStr">
        <is>
          <t>1386 EINAR CHOQUETIJLLA - COBRADOR</t>
        </is>
      </c>
      <c r="D1680" s="15" t="n">
        <v>45173191119</v>
      </c>
      <c r="E1680" s="5" t="inlineStr">
        <is>
          <t>BANCO INDUSTRIAL-100070049</t>
        </is>
      </c>
      <c r="H1680" s="9" t="n">
        <v>148.47</v>
      </c>
      <c r="I1680" s="5" t="inlineStr">
        <is>
          <t>DEPÓSITO BANCARIO</t>
        </is>
      </c>
      <c r="J1680" s="5" t="inlineStr">
        <is>
          <t>1271 SANDRA SALAZAR ESCOBAR</t>
        </is>
      </c>
    </row>
    <row r="1681">
      <c r="A1681" s="5" t="inlineStr">
        <is>
          <t>CCAJ-SC39/40/2023</t>
        </is>
      </c>
      <c r="B1681" s="6" t="n">
        <v>44951.89313653935</v>
      </c>
      <c r="C1681" s="5" t="inlineStr">
        <is>
          <t>1386 EINAR CHOQUETIJLLA - COBRADOR</t>
        </is>
      </c>
      <c r="D1681" s="15" t="n">
        <v>45163218649</v>
      </c>
      <c r="E1681" s="5" t="inlineStr">
        <is>
          <t>BANCO INDUSTRIAL-100070049</t>
        </is>
      </c>
      <c r="H1681" s="9" t="n">
        <v>159.49</v>
      </c>
      <c r="I1681" s="5" t="inlineStr">
        <is>
          <t>DEPÓSITO BANCARIO</t>
        </is>
      </c>
      <c r="J1681" s="5" t="inlineStr">
        <is>
          <t>1271 SANDRA SALAZAR ESCOBAR</t>
        </is>
      </c>
    </row>
    <row r="1682">
      <c r="A1682" s="5" t="inlineStr">
        <is>
          <t>CCAJ-SC39/40/2023</t>
        </is>
      </c>
      <c r="B1682" s="6" t="n">
        <v>44951.89313653935</v>
      </c>
      <c r="C1682" s="5" t="inlineStr">
        <is>
          <t>1386 EINAR CHOQUETIJLLA - COBRADOR</t>
        </is>
      </c>
      <c r="D1682" s="15" t="n">
        <v>53712257771</v>
      </c>
      <c r="E1682" s="5" t="inlineStr">
        <is>
          <t>BANCO INDUSTRIAL-100070049</t>
        </is>
      </c>
      <c r="H1682" s="9" t="n">
        <v>697.64</v>
      </c>
      <c r="I1682" s="5" t="inlineStr">
        <is>
          <t>DEPÓSITO BANCARIO</t>
        </is>
      </c>
      <c r="J1682" s="5" t="inlineStr">
        <is>
          <t>1271 SANDRA SALAZAR ESCOBAR</t>
        </is>
      </c>
    </row>
    <row r="1683">
      <c r="A1683" s="5" t="inlineStr">
        <is>
          <t>CCAJ-SC39/40/2023</t>
        </is>
      </c>
      <c r="B1683" s="6" t="n">
        <v>44951.89313653935</v>
      </c>
      <c r="C1683" s="5" t="inlineStr">
        <is>
          <t>1386 EINAR CHOQUETIJLLA - COBRADOR</t>
        </is>
      </c>
      <c r="D1683" s="15" t="n">
        <v>45153124546</v>
      </c>
      <c r="E1683" s="5" t="inlineStr">
        <is>
          <t>BANCO INDUSTRIAL-100070049</t>
        </is>
      </c>
      <c r="H1683" s="9" t="n">
        <v>1327.82</v>
      </c>
      <c r="I1683" s="5" t="inlineStr">
        <is>
          <t>DEPÓSITO BANCARIO</t>
        </is>
      </c>
      <c r="J1683" s="5" t="inlineStr">
        <is>
          <t>1271 SANDRA SALAZAR ESCOBAR</t>
        </is>
      </c>
    </row>
    <row r="1684">
      <c r="A1684" s="5" t="inlineStr">
        <is>
          <t>CCAJ-SC39/40/2023</t>
        </is>
      </c>
      <c r="B1684" s="6" t="n">
        <v>44951.89313653935</v>
      </c>
      <c r="C1684" s="5" t="inlineStr">
        <is>
          <t>1386 EINAR CHOQUETIJLLA - COBRADOR</t>
        </is>
      </c>
      <c r="D1684" s="15" t="n">
        <v>45123261599</v>
      </c>
      <c r="E1684" s="5" t="inlineStr">
        <is>
          <t>BANCO INDUSTRIAL-100070049</t>
        </is>
      </c>
      <c r="H1684" s="9" t="n">
        <v>262</v>
      </c>
      <c r="I1684" s="5" t="inlineStr">
        <is>
          <t>DEPÓSITO BANCARIO</t>
        </is>
      </c>
      <c r="J1684" s="5" t="inlineStr">
        <is>
          <t>1271 SANDRA SALAZAR ESCOBAR</t>
        </is>
      </c>
    </row>
    <row r="1685">
      <c r="A1685" s="5" t="inlineStr">
        <is>
          <t>CCAJ-SC39/40/2023</t>
        </is>
      </c>
      <c r="B1685" s="6" t="n">
        <v>44951.89313653935</v>
      </c>
      <c r="C1685" s="5" t="inlineStr">
        <is>
          <t>1386 EINAR CHOQUETIJLLA - COBRADOR</t>
        </is>
      </c>
      <c r="D1685" s="15" t="n">
        <v>45163218746</v>
      </c>
      <c r="E1685" s="5" t="inlineStr">
        <is>
          <t>BANCO INDUSTRIAL-100070049</t>
        </is>
      </c>
      <c r="H1685" s="9" t="n">
        <v>195</v>
      </c>
      <c r="I1685" s="5" t="inlineStr">
        <is>
          <t>DEPÓSITO BANCARIO</t>
        </is>
      </c>
      <c r="J1685" s="5" t="inlineStr">
        <is>
          <t>1271 SANDRA SALAZAR ESCOBAR</t>
        </is>
      </c>
    </row>
    <row r="1686">
      <c r="A1686" s="5" t="inlineStr">
        <is>
          <t>CCAJ-SC39/40/2023</t>
        </is>
      </c>
      <c r="B1686" s="6" t="n">
        <v>44951.89313653935</v>
      </c>
      <c r="C1686" s="5" t="inlineStr">
        <is>
          <t>1386 EINAR CHOQUETIJLLA - COBRADOR</t>
        </is>
      </c>
      <c r="D1686" s="15" t="n">
        <v>45143498056</v>
      </c>
      <c r="E1686" s="5" t="inlineStr">
        <is>
          <t>BANCO INDUSTRIAL-100070049</t>
        </is>
      </c>
      <c r="H1686" s="9" t="n">
        <v>195</v>
      </c>
      <c r="I1686" s="5" t="inlineStr">
        <is>
          <t>DEPÓSITO BANCARIO</t>
        </is>
      </c>
      <c r="J1686" s="5" t="inlineStr">
        <is>
          <t>1271 SANDRA SALAZAR ESCOBAR</t>
        </is>
      </c>
    </row>
    <row r="1687">
      <c r="A1687" s="5" t="inlineStr">
        <is>
          <t>CCAJ-SC39/40/2023</t>
        </is>
      </c>
      <c r="B1687" s="6" t="n">
        <v>44951.89313653935</v>
      </c>
      <c r="C1687" s="5" t="inlineStr">
        <is>
          <t>1386 EINAR CHOQUETIJLLA - COBRADOR</t>
        </is>
      </c>
      <c r="D1687" s="15" t="n">
        <v>19320641237</v>
      </c>
      <c r="E1687" s="5" t="inlineStr">
        <is>
          <t>BANCO INDUSTRIAL-100070049</t>
        </is>
      </c>
      <c r="H1687" s="9" t="n">
        <v>7678.17</v>
      </c>
      <c r="I1687" s="5" t="inlineStr">
        <is>
          <t>DEPÓSITO BANCARIO</t>
        </is>
      </c>
      <c r="J1687" s="5" t="inlineStr">
        <is>
          <t>1271 SANDRA SALAZAR ESCOBAR</t>
        </is>
      </c>
    </row>
    <row r="1688">
      <c r="A1688" s="5" t="inlineStr">
        <is>
          <t>CCAJ-SC39/40/2023</t>
        </is>
      </c>
      <c r="B1688" s="6" t="n">
        <v>44951.89313653935</v>
      </c>
      <c r="C1688" s="5" t="inlineStr">
        <is>
          <t>1386 EINAR CHOQUETIJLLA - COBRADOR</t>
        </is>
      </c>
      <c r="D1688" s="15" t="n">
        <v>45113280336</v>
      </c>
      <c r="E1688" s="5" t="inlineStr">
        <is>
          <t>BANCO INDUSTRIAL-100070049</t>
        </is>
      </c>
      <c r="H1688" s="9" t="n">
        <v>436.12</v>
      </c>
      <c r="I1688" s="5" t="inlineStr">
        <is>
          <t>DEPÓSITO BANCARIO</t>
        </is>
      </c>
      <c r="J1688" s="5" t="inlineStr">
        <is>
          <t>4307 PEDRO GALARZA TERCEROS</t>
        </is>
      </c>
    </row>
    <row r="1689">
      <c r="A1689" s="5" t="inlineStr">
        <is>
          <t>CCAJ-SC39/40/2023</t>
        </is>
      </c>
      <c r="B1689" s="6" t="n">
        <v>44951.89313653935</v>
      </c>
      <c r="C1689" s="5" t="inlineStr">
        <is>
          <t>1386 EINAR CHOQUETIJLLA - COBRADOR</t>
        </is>
      </c>
      <c r="D1689" s="15" t="n">
        <v>295401006830013</v>
      </c>
      <c r="E1689" s="5" t="inlineStr">
        <is>
          <t>PAGO EXPRESS M/N-101020101</t>
        </is>
      </c>
      <c r="H1689" s="9" t="n">
        <v>35813.11</v>
      </c>
      <c r="I1689" s="5" t="inlineStr">
        <is>
          <t>DEPÓSITO BANCARIO</t>
        </is>
      </c>
      <c r="J1689" s="8" t="inlineStr">
        <is>
          <t>1972 FLAVIA GALEAN MALLON</t>
        </is>
      </c>
    </row>
    <row r="1690">
      <c r="A1690" s="5" t="inlineStr">
        <is>
          <t>CCAJ-SC39/40/2023</t>
        </is>
      </c>
      <c r="B1690" s="6" t="n">
        <v>44951.89313653935</v>
      </c>
      <c r="C1690" s="5" t="inlineStr">
        <is>
          <t>1386 EINAR CHOQUETIJLLA - COBRADOR</t>
        </is>
      </c>
      <c r="D1690" s="15" t="n">
        <v>295401006830013</v>
      </c>
      <c r="E1690" s="5" t="inlineStr">
        <is>
          <t>PAGO EXPRESS M/E-101020203</t>
        </is>
      </c>
      <c r="H1690" s="9" t="n">
        <v>696</v>
      </c>
      <c r="I1690" s="5" t="inlineStr">
        <is>
          <t>DEPÓSITO BANCARIO</t>
        </is>
      </c>
      <c r="J1690" s="8" t="inlineStr">
        <is>
          <t>1972 FLAVIA GALEAN MALLON</t>
        </is>
      </c>
    </row>
    <row r="1691">
      <c r="A1691" s="5" t="inlineStr">
        <is>
          <t>CCAJ-SC39/40/2023</t>
        </is>
      </c>
      <c r="B1691" s="6" t="n">
        <v>44951.89313653935</v>
      </c>
      <c r="C1691" s="5" t="inlineStr">
        <is>
          <t>1386 EINAR CHOQUETIJLLA - COBRADOR</t>
        </is>
      </c>
      <c r="D1691" s="15" t="n">
        <v>45153125084</v>
      </c>
      <c r="E1691" s="5" t="inlineStr">
        <is>
          <t>BANCO INDUSTRIAL-100070049</t>
        </is>
      </c>
      <c r="H1691" s="9" t="n">
        <v>548.4</v>
      </c>
      <c r="I1691" s="5" t="inlineStr">
        <is>
          <t>DEPÓSITO BANCARIO</t>
        </is>
      </c>
      <c r="J1691" s="5" t="inlineStr">
        <is>
          <t>4307 PEDRO GALARZA TERCEROS</t>
        </is>
      </c>
    </row>
    <row r="1692">
      <c r="A1692" s="5" t="inlineStr">
        <is>
          <t>CCAJ-SC39/40/2023</t>
        </is>
      </c>
      <c r="B1692" s="6" t="n">
        <v>44951.89313653935</v>
      </c>
      <c r="C1692" s="5" t="inlineStr">
        <is>
          <t>1386 EINAR CHOQUETIJLLA - COBRADOR</t>
        </is>
      </c>
      <c r="D1692" s="15" t="n">
        <v>297501005840002</v>
      </c>
      <c r="E1692" s="5" t="inlineStr">
        <is>
          <t>PAGO EXPRESS M/N-101020101</t>
        </is>
      </c>
      <c r="H1692" s="9" t="n">
        <v>122245</v>
      </c>
      <c r="I1692" s="5" t="inlineStr">
        <is>
          <t>DEPÓSITO BANCARIO</t>
        </is>
      </c>
      <c r="J1692" s="5" t="inlineStr">
        <is>
          <t>3046 CLAUDIA ELEN CASTRO DELGADILLO</t>
        </is>
      </c>
    </row>
    <row r="1693">
      <c r="A1693" s="5" t="inlineStr">
        <is>
          <t>CCAJ-SC39/40/2023</t>
        </is>
      </c>
      <c r="B1693" s="6" t="n">
        <v>44951.89313653935</v>
      </c>
      <c r="C1693" s="5" t="inlineStr">
        <is>
          <t>1386 EINAR CHOQUETIJLLA - COBRADOR</t>
        </is>
      </c>
      <c r="D1693" s="15" t="n">
        <v>297501005840003</v>
      </c>
      <c r="E1693" s="5" t="inlineStr">
        <is>
          <t>PAGO EXPRESS M/N-101020101</t>
        </is>
      </c>
      <c r="H1693" s="9" t="n">
        <v>38599.48</v>
      </c>
      <c r="I1693" s="5" t="inlineStr">
        <is>
          <t>DEPÓSITO BANCARIO</t>
        </is>
      </c>
      <c r="J1693" s="5" t="inlineStr">
        <is>
          <t>4863 MOISES MENACHO MONTAÑO</t>
        </is>
      </c>
    </row>
    <row r="1694">
      <c r="A1694" s="5" t="inlineStr">
        <is>
          <t>CCAJ-SC39/40/2023</t>
        </is>
      </c>
      <c r="B1694" s="6" t="n">
        <v>44951.89313653935</v>
      </c>
      <c r="C1694" s="5" t="inlineStr">
        <is>
          <t>1386 EINAR CHOQUETIJLLA - COBRADOR</t>
        </is>
      </c>
      <c r="D1694" s="15" t="n">
        <v>297501005840003</v>
      </c>
      <c r="E1694" s="5" t="inlineStr">
        <is>
          <t>PAGO EXPRESS M/E-101020203</t>
        </is>
      </c>
      <c r="H1694" s="9" t="n">
        <v>1740</v>
      </c>
      <c r="I1694" s="5" t="inlineStr">
        <is>
          <t>DEPÓSITO BANCARIO</t>
        </is>
      </c>
      <c r="J1694" s="5" t="inlineStr">
        <is>
          <t>4863 MOISES MENACHO MONTAÑO</t>
        </is>
      </c>
    </row>
    <row r="1695">
      <c r="A1695" s="5" t="inlineStr">
        <is>
          <t>CCAJ-SC39/40/202</t>
        </is>
      </c>
      <c r="B1695" s="6" t="n">
        <v>44951.89313653935</v>
      </c>
      <c r="C1695" s="5" t="inlineStr">
        <is>
          <t xml:space="preserve">1386 EINAR CHOQUETIJLLA - </t>
        </is>
      </c>
      <c r="D1695" s="7" t="n"/>
      <c r="E1695" s="8" t="n"/>
      <c r="F1695" s="9" t="n">
        <v>14492</v>
      </c>
      <c r="I1695" s="10" t="inlineStr">
        <is>
          <t>EFECTIVO</t>
        </is>
      </c>
      <c r="J1695" s="8" t="inlineStr">
        <is>
          <t>4309 RODRIGO RAMOS - T23</t>
        </is>
      </c>
    </row>
    <row r="1696">
      <c r="A1696" s="5" t="inlineStr">
        <is>
          <t>CCAJ-SC39/40/2023</t>
        </is>
      </c>
      <c r="B1696" s="6" t="n">
        <v>44951.89313653935</v>
      </c>
      <c r="C1696" s="5" t="inlineStr">
        <is>
          <t>1386 EINAR CHOQUETIJLLA - COBRADOR</t>
        </is>
      </c>
      <c r="D1696" s="7" t="n"/>
      <c r="E1696" s="8" t="n"/>
      <c r="F1696" s="9" t="n">
        <v>5287.6</v>
      </c>
      <c r="I1696" s="10" t="inlineStr">
        <is>
          <t>EFECTIVO</t>
        </is>
      </c>
      <c r="J1696" s="8" t="inlineStr">
        <is>
          <t>1970 CARLOS CAMPOS ORTIZ</t>
        </is>
      </c>
    </row>
    <row r="1697">
      <c r="A1697" s="5" t="inlineStr">
        <is>
          <t>CCAJ-SC39/40/2023</t>
        </is>
      </c>
      <c r="B1697" s="6" t="n">
        <v>44951.89313653935</v>
      </c>
      <c r="C1697" s="5" t="inlineStr">
        <is>
          <t>1386 EINAR CHOQUETIJLLA - COBRADOR</t>
        </is>
      </c>
      <c r="D1697" s="7" t="n"/>
      <c r="E1697" s="8" t="n"/>
      <c r="F1697" s="9" t="n">
        <v>28174</v>
      </c>
      <c r="I1697" s="10" t="inlineStr">
        <is>
          <t>EFECTIVO</t>
        </is>
      </c>
      <c r="J1697" s="8" t="inlineStr">
        <is>
          <t>2551 EDMUNDO CAYANI M.</t>
        </is>
      </c>
    </row>
    <row r="1698">
      <c r="A1698" s="5" t="inlineStr">
        <is>
          <t>CCAJ-SC39/40/2023</t>
        </is>
      </c>
      <c r="B1698" s="6" t="n">
        <v>44951.89313653935</v>
      </c>
      <c r="C1698" s="5" t="inlineStr">
        <is>
          <t>1386 EINAR CHOQUETIJLLA - COBRADOR</t>
        </is>
      </c>
      <c r="D1698" s="7" t="n"/>
      <c r="E1698" s="8" t="n"/>
      <c r="F1698" s="9" t="n">
        <v>6634.1</v>
      </c>
      <c r="I1698" s="10" t="inlineStr">
        <is>
          <t>EFECTIVO</t>
        </is>
      </c>
      <c r="J1698" s="8" t="inlineStr">
        <is>
          <t>2932 EUGENIO LOPEZ CESPEDES</t>
        </is>
      </c>
    </row>
    <row r="1699">
      <c r="A1699" s="5" t="inlineStr">
        <is>
          <t>CCAJ-SC39/40/2023</t>
        </is>
      </c>
      <c r="B1699" s="6" t="n">
        <v>44951.89313653935</v>
      </c>
      <c r="C1699" s="5" t="inlineStr">
        <is>
          <t>1386 EINAR CHOQUETIJLLA - COBRADOR</t>
        </is>
      </c>
      <c r="D1699" s="7" t="n"/>
      <c r="E1699" s="8" t="n"/>
      <c r="F1699" s="9" t="n">
        <v>44369.6</v>
      </c>
      <c r="I1699" s="10" t="inlineStr">
        <is>
          <t>EFECTIVO</t>
        </is>
      </c>
      <c r="J1699" s="8" t="inlineStr">
        <is>
          <t>3211 PEDRO CAYALO COCA</t>
        </is>
      </c>
    </row>
    <row r="1700">
      <c r="A1700" s="5" t="inlineStr">
        <is>
          <t>CCAJ-SC39/40/2023</t>
        </is>
      </c>
      <c r="B1700" s="6" t="n">
        <v>44951.89313653935</v>
      </c>
      <c r="C1700" s="5" t="inlineStr">
        <is>
          <t>1386 EINAR CHOQUETIJLLA - COBRADOR</t>
        </is>
      </c>
      <c r="D1700" s="7" t="n"/>
      <c r="E1700" s="8" t="n"/>
      <c r="F1700" s="9" t="n">
        <v>4934.3</v>
      </c>
      <c r="I1700" s="10" t="inlineStr">
        <is>
          <t>EFECTIVO</t>
        </is>
      </c>
      <c r="J1700" s="8" t="inlineStr">
        <is>
          <t>4309 RODRIGO RAMOS - T03</t>
        </is>
      </c>
    </row>
    <row r="1701">
      <c r="A1701" s="5" t="inlineStr">
        <is>
          <t>CCAJ-SC39/40/2023</t>
        </is>
      </c>
      <c r="B1701" s="6" t="n">
        <v>44951.89313653935</v>
      </c>
      <c r="C1701" s="5" t="inlineStr">
        <is>
          <t>1386 EINAR CHOQUETIJLLA - COBRADOR</t>
        </is>
      </c>
      <c r="D1701" s="7" t="n"/>
      <c r="E1701" s="8" t="n"/>
      <c r="F1701" s="9" t="n">
        <v>7243</v>
      </c>
      <c r="I1701" s="10" t="inlineStr">
        <is>
          <t>EFECTIVO</t>
        </is>
      </c>
      <c r="J1701" s="8" t="inlineStr">
        <is>
          <t>4309 RODRIGO RAMOS - T04</t>
        </is>
      </c>
    </row>
    <row r="1702">
      <c r="A1702" s="5" t="inlineStr">
        <is>
          <t>CCAJ-SC39/40/2023</t>
        </is>
      </c>
      <c r="B1702" s="6" t="n">
        <v>44951.89313653935</v>
      </c>
      <c r="C1702" s="5" t="inlineStr">
        <is>
          <t>1386 EINAR CHOQUETIJLLA - COBRADOR</t>
        </is>
      </c>
      <c r="D1702" s="7" t="n"/>
      <c r="E1702" s="8" t="n"/>
      <c r="F1702" s="9" t="n">
        <v>3989</v>
      </c>
      <c r="I1702" s="10" t="inlineStr">
        <is>
          <t>EFECTIVO</t>
        </is>
      </c>
      <c r="J1702" s="8" t="inlineStr">
        <is>
          <t>4309 RODRIGO RAMOS - T05</t>
        </is>
      </c>
    </row>
    <row r="1703">
      <c r="A1703" s="5" t="inlineStr">
        <is>
          <t>CCAJ-SC39/40/2023</t>
        </is>
      </c>
      <c r="B1703" s="6" t="n">
        <v>44951.89313653935</v>
      </c>
      <c r="C1703" s="5" t="inlineStr">
        <is>
          <t>1386 EINAR CHOQUETIJLLA - COBRADOR</t>
        </is>
      </c>
      <c r="D1703" s="7" t="n"/>
      <c r="E1703" s="8" t="n"/>
      <c r="F1703" s="9" t="n">
        <v>22753.5</v>
      </c>
      <c r="I1703" s="10" t="inlineStr">
        <is>
          <t>EFECTIVO</t>
        </is>
      </c>
      <c r="J1703" s="8" t="inlineStr">
        <is>
          <t>4309 RODRIGO RAMOS - T06</t>
        </is>
      </c>
    </row>
    <row r="1704">
      <c r="A1704" s="5" t="inlineStr">
        <is>
          <t>CCAJ-SC39/40/2023</t>
        </is>
      </c>
      <c r="B1704" s="6" t="n">
        <v>44951.89313653935</v>
      </c>
      <c r="C1704" s="5" t="inlineStr">
        <is>
          <t>1386 EINAR CHOQUETIJLLA - COBRADOR</t>
        </is>
      </c>
      <c r="D1704" s="7" t="n"/>
      <c r="E1704" s="8" t="n"/>
      <c r="F1704" s="9" t="n">
        <v>8954.700000000001</v>
      </c>
      <c r="I1704" s="10" t="inlineStr">
        <is>
          <t>EFECTIVO</t>
        </is>
      </c>
      <c r="J1704" s="8" t="inlineStr">
        <is>
          <t>4309 RODRIGO RAMOS - T07</t>
        </is>
      </c>
    </row>
    <row r="1705">
      <c r="A1705" s="5" t="inlineStr">
        <is>
          <t>CCAJ-SC39/40/2023</t>
        </is>
      </c>
      <c r="B1705" s="6" t="n">
        <v>44951.89313653935</v>
      </c>
      <c r="C1705" s="5" t="inlineStr">
        <is>
          <t>1386 EINAR CHOQUETIJLLA - COBRADOR</t>
        </is>
      </c>
      <c r="D1705" s="7" t="n"/>
      <c r="E1705" s="8" t="n"/>
      <c r="F1705" s="9" t="n">
        <v>4570.8</v>
      </c>
      <c r="I1705" s="10" t="inlineStr">
        <is>
          <t>EFECTIVO</t>
        </is>
      </c>
      <c r="J1705" s="8" t="inlineStr">
        <is>
          <t>4309 RODRIGO RAMOS - T10</t>
        </is>
      </c>
    </row>
    <row r="1706">
      <c r="A1706" s="5" t="inlineStr">
        <is>
          <t>CCAJ-SC39/40/2023</t>
        </is>
      </c>
      <c r="B1706" s="6" t="n">
        <v>44951.89313653935</v>
      </c>
      <c r="C1706" s="5" t="inlineStr">
        <is>
          <t>1386 EINAR CHOQUETIJLLA - COBRADOR</t>
        </is>
      </c>
      <c r="D1706" s="7" t="n"/>
      <c r="E1706" s="8" t="n"/>
      <c r="F1706" s="9" t="n">
        <v>9928.9</v>
      </c>
      <c r="I1706" s="10" t="inlineStr">
        <is>
          <t>EFECTIVO</t>
        </is>
      </c>
      <c r="J1706" s="8" t="inlineStr">
        <is>
          <t>4309 RODRIGO RAMOS - T11</t>
        </is>
      </c>
    </row>
    <row r="1707">
      <c r="A1707" s="5" t="inlineStr">
        <is>
          <t>CCAJ-SC39/40/2023</t>
        </is>
      </c>
      <c r="B1707" s="6" t="n">
        <v>44951.89313653935</v>
      </c>
      <c r="C1707" s="5" t="inlineStr">
        <is>
          <t>1386 EINAR CHOQUETIJLLA - COBRADOR</t>
        </is>
      </c>
      <c r="D1707" s="7" t="n"/>
      <c r="E1707" s="8" t="n"/>
      <c r="F1707" s="9" t="n">
        <v>4286.2</v>
      </c>
      <c r="I1707" s="10" t="inlineStr">
        <is>
          <t>EFECTIVO</t>
        </is>
      </c>
      <c r="J1707" s="8" t="inlineStr">
        <is>
          <t>4309 RODRIGO RAMOS - T14</t>
        </is>
      </c>
    </row>
    <row r="1708">
      <c r="A1708" s="5" t="inlineStr">
        <is>
          <t>CCAJ-SC39/40/2023</t>
        </is>
      </c>
      <c r="B1708" s="6" t="n">
        <v>44951.89313653935</v>
      </c>
      <c r="C1708" s="5" t="inlineStr">
        <is>
          <t>1386 EINAR CHOQUETIJLLA - COBRADOR</t>
        </is>
      </c>
      <c r="D1708" s="7" t="n"/>
      <c r="E1708" s="8" t="n"/>
      <c r="F1708" s="9" t="n">
        <v>3435</v>
      </c>
      <c r="I1708" s="10" t="inlineStr">
        <is>
          <t>EFECTIVO</t>
        </is>
      </c>
      <c r="J1708" s="8" t="inlineStr">
        <is>
          <t>4309 RODRIGO RAMOS - T16</t>
        </is>
      </c>
    </row>
    <row r="1709">
      <c r="A1709" s="5" t="inlineStr">
        <is>
          <t>CCAJ-SC39/40/2023</t>
        </is>
      </c>
      <c r="B1709" s="6" t="n">
        <v>44951.89313653935</v>
      </c>
      <c r="C1709" s="5" t="inlineStr">
        <is>
          <t>1386 EINAR CHOQUETIJLLA - COBRADOR</t>
        </is>
      </c>
      <c r="D1709" s="7" t="n"/>
      <c r="E1709" s="8" t="n"/>
      <c r="F1709" s="9" t="n">
        <v>81406.60000000001</v>
      </c>
      <c r="I1709" s="10" t="inlineStr">
        <is>
          <t>EFECTIVO</t>
        </is>
      </c>
      <c r="J1709" s="8" t="inlineStr">
        <is>
          <t>4309 RODRIGO RAMOS - T17</t>
        </is>
      </c>
    </row>
    <row r="1710">
      <c r="A1710" s="5" t="inlineStr">
        <is>
          <t>CCAJ-SC39/40/2023</t>
        </is>
      </c>
      <c r="B1710" s="6" t="n">
        <v>44951.89313653935</v>
      </c>
      <c r="C1710" s="5" t="inlineStr">
        <is>
          <t>1386 EINAR CHOQUETIJLLA - COBRADOR</t>
        </is>
      </c>
      <c r="D1710" s="7" t="n"/>
      <c r="E1710" s="8" t="n"/>
      <c r="F1710" s="9" t="n">
        <v>12216.6</v>
      </c>
      <c r="I1710" s="10" t="inlineStr">
        <is>
          <t>EFECTIVO</t>
        </is>
      </c>
      <c r="J1710" s="8" t="inlineStr">
        <is>
          <t>4309 RODRIGO RAMOS - T18</t>
        </is>
      </c>
    </row>
    <row r="1711">
      <c r="A1711" s="5" t="inlineStr">
        <is>
          <t>CCAJ-SC39/40/2023</t>
        </is>
      </c>
      <c r="B1711" s="6" t="n">
        <v>44951.89313653935</v>
      </c>
      <c r="C1711" s="5" t="inlineStr">
        <is>
          <t>1386 EINAR CHOQUETIJLLA - COBRADOR</t>
        </is>
      </c>
      <c r="D1711" s="7" t="n"/>
      <c r="E1711" s="8" t="n"/>
      <c r="F1711" s="9" t="n">
        <v>20647.5</v>
      </c>
      <c r="I1711" s="10" t="inlineStr">
        <is>
          <t>EFECTIVO</t>
        </is>
      </c>
      <c r="J1711" s="8" t="inlineStr">
        <is>
          <t>4309 RODRIGO RAMOS - T19</t>
        </is>
      </c>
    </row>
    <row r="1712">
      <c r="A1712" s="5" t="inlineStr">
        <is>
          <t>CCAJ-SC39/40/2023</t>
        </is>
      </c>
      <c r="B1712" s="6" t="n">
        <v>44951.89313653935</v>
      </c>
      <c r="C1712" s="5" t="inlineStr">
        <is>
          <t>1386 EINAR CHOQUETIJLLA - COBRADOR</t>
        </is>
      </c>
      <c r="D1712" s="7" t="n"/>
      <c r="E1712" s="8" t="n"/>
      <c r="F1712" s="9" t="n">
        <v>18701.7</v>
      </c>
      <c r="I1712" s="10" t="inlineStr">
        <is>
          <t>EFECTIVO</t>
        </is>
      </c>
      <c r="J1712" s="8" t="inlineStr">
        <is>
          <t>4309 RODRIGO RAMOS - T21</t>
        </is>
      </c>
    </row>
    <row r="1713">
      <c r="A1713" s="5" t="inlineStr">
        <is>
          <t>CCAJ-SC39/40/2023</t>
        </is>
      </c>
      <c r="B1713" s="6" t="n">
        <v>44951.89313653935</v>
      </c>
      <c r="C1713" s="5" t="inlineStr">
        <is>
          <t>1386 EINAR CHOQUETIJLLA - COBRADOR</t>
        </is>
      </c>
      <c r="D1713" s="7" t="n"/>
      <c r="E1713" s="8" t="n"/>
      <c r="F1713" s="9" t="n">
        <v>21693.3</v>
      </c>
      <c r="I1713" s="10" t="inlineStr">
        <is>
          <t>EFECTIVO</t>
        </is>
      </c>
      <c r="J1713" s="8" t="inlineStr">
        <is>
          <t>4309 RODRIGO RAMOS - T24</t>
        </is>
      </c>
    </row>
    <row r="1714">
      <c r="A1714" s="11" t="inlineStr">
        <is>
          <t>SAP</t>
        </is>
      </c>
      <c r="B1714" s="3" t="n"/>
      <c r="C1714" s="3" t="n"/>
      <c r="D1714" s="19">
        <f>324752.96+1670.4</f>
        <v/>
      </c>
      <c r="E1714" s="8" t="n"/>
      <c r="F1714" s="37">
        <f>SUM(F1623:G1713)</f>
        <v/>
      </c>
      <c r="H1714" s="9" t="n"/>
      <c r="I1714" s="10" t="n"/>
      <c r="J1714" s="5" t="n"/>
    </row>
    <row r="1715">
      <c r="A1715" s="13" t="inlineStr">
        <is>
          <t>FECHA</t>
        </is>
      </c>
      <c r="B1715" s="13" t="inlineStr">
        <is>
          <t>CIERRE DE CAJA</t>
        </is>
      </c>
      <c r="C1715" s="13" t="inlineStr">
        <is>
          <t>IMPORTE</t>
        </is>
      </c>
      <c r="D1715" s="7" t="n"/>
      <c r="E1715" s="8" t="n"/>
      <c r="H1715" s="9" t="n"/>
      <c r="I1715" s="10" t="n"/>
      <c r="J1715" s="5" t="n"/>
    </row>
    <row r="1716" ht="15.75" customHeight="1">
      <c r="D1716" s="14" t="n">
        <v>112659546</v>
      </c>
    </row>
    <row r="1717" ht="15.75" customHeight="1">
      <c r="D1717" s="14" t="n">
        <v>112659624</v>
      </c>
    </row>
    <row r="1719">
      <c r="A1719" s="1" t="inlineStr">
        <is>
          <t>Cierre Caja</t>
        </is>
      </c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3" t="inlineStr">
        <is>
          <t>Del 26/01/2023</t>
        </is>
      </c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98" t="inlineStr">
        <is>
          <t>Cierre Caja</t>
        </is>
      </c>
      <c r="B1721" s="98" t="inlineStr">
        <is>
          <t>Fecha</t>
        </is>
      </c>
      <c r="C1721" s="98" t="inlineStr">
        <is>
          <t>Cajero</t>
        </is>
      </c>
      <c r="D1721" s="98" t="inlineStr">
        <is>
          <t>Nro Voucher</t>
        </is>
      </c>
      <c r="E1721" s="98" t="inlineStr">
        <is>
          <t>Nro Cuenta</t>
        </is>
      </c>
      <c r="F1721" s="98" t="inlineStr">
        <is>
          <t>Tipo Ingreso</t>
        </is>
      </c>
      <c r="G1721" s="99" t="n"/>
      <c r="H1721" s="100" t="n"/>
      <c r="I1721" s="98" t="inlineStr">
        <is>
          <t>TIPO DE INGRESO</t>
        </is>
      </c>
      <c r="J1721" s="98" t="inlineStr">
        <is>
          <t>Cobrador</t>
        </is>
      </c>
    </row>
    <row r="1722">
      <c r="A1722" s="101" t="n"/>
      <c r="B1722" s="101" t="n"/>
      <c r="C1722" s="101" t="n"/>
      <c r="D1722" s="101" t="n"/>
      <c r="E1722" s="101" t="n"/>
      <c r="F1722" s="4" t="inlineStr">
        <is>
          <t>EFECTIVO</t>
        </is>
      </c>
      <c r="G1722" s="4" t="inlineStr">
        <is>
          <t>CHEQUE</t>
        </is>
      </c>
      <c r="H1722" s="4" t="inlineStr">
        <is>
          <t>TRANSFERENCIA</t>
        </is>
      </c>
      <c r="I1722" s="101" t="n"/>
      <c r="J1722" s="101" t="n"/>
    </row>
    <row r="1723">
      <c r="A1723" s="5" t="inlineStr">
        <is>
          <t>CCAJ-SC39/41/2023</t>
        </is>
      </c>
      <c r="B1723" s="6" t="n">
        <v>44952.44295295139</v>
      </c>
      <c r="C1723" s="5" t="inlineStr">
        <is>
          <t>1386 EINAR CHOQUETIJLLA - COBRADOR</t>
        </is>
      </c>
      <c r="D1723" s="15" t="n">
        <v>45153124844</v>
      </c>
      <c r="E1723" s="5" t="inlineStr">
        <is>
          <t>BANCO INDUSTRIAL-100070049</t>
        </is>
      </c>
      <c r="H1723" s="9" t="n">
        <v>748.8</v>
      </c>
      <c r="I1723" s="5" t="inlineStr">
        <is>
          <t>DEPÓSITO BANCARIO</t>
        </is>
      </c>
      <c r="J1723" s="5" t="inlineStr">
        <is>
          <t>1271 SANDRA SALAZAR ESCOBAR</t>
        </is>
      </c>
    </row>
    <row r="1724">
      <c r="A1724" s="5" t="inlineStr">
        <is>
          <t>CCAJ-SC39/41/2023</t>
        </is>
      </c>
      <c r="B1724" s="6" t="n">
        <v>44952.44295295139</v>
      </c>
      <c r="C1724" s="5" t="inlineStr">
        <is>
          <t>1386 EINAR CHOQUETIJLLA - COBRADOR</t>
        </is>
      </c>
      <c r="D1724" s="15" t="n">
        <v>45143498237</v>
      </c>
      <c r="E1724" s="5" t="inlineStr">
        <is>
          <t>BANCO INDUSTRIAL-100070049</t>
        </is>
      </c>
      <c r="H1724" s="9" t="n">
        <v>463</v>
      </c>
      <c r="I1724" s="5" t="inlineStr">
        <is>
          <t>DEPÓSITO BANCARIO</t>
        </is>
      </c>
      <c r="J1724" s="5" t="inlineStr">
        <is>
          <t>1271 SANDRA SALAZAR ESCOBAR</t>
        </is>
      </c>
    </row>
    <row r="1725">
      <c r="A1725" s="5" t="inlineStr">
        <is>
          <t>CCAJ-SC39/41/2023</t>
        </is>
      </c>
      <c r="B1725" s="6" t="n">
        <v>44952.44295295139</v>
      </c>
      <c r="C1725" s="5" t="inlineStr">
        <is>
          <t>1386 EINAR CHOQUETIJLLA - COBRADOR</t>
        </is>
      </c>
      <c r="D1725" s="15" t="n">
        <v>52116816400</v>
      </c>
      <c r="E1725" s="5" t="inlineStr">
        <is>
          <t>BANCO INDUSTRIAL-100070049</t>
        </is>
      </c>
      <c r="H1725" s="9" t="n">
        <v>2400</v>
      </c>
      <c r="I1725" s="5" t="inlineStr">
        <is>
          <t>DEPÓSITO BANCARIO</t>
        </is>
      </c>
      <c r="J1725" s="5" t="inlineStr">
        <is>
          <t>1271 SANDRA SALAZAR ESCOBAR</t>
        </is>
      </c>
    </row>
    <row r="1726">
      <c r="A1726" s="5" t="inlineStr">
        <is>
          <t>CCAJ-SC39/41/2023</t>
        </is>
      </c>
      <c r="B1726" s="6" t="n">
        <v>44952.44295295139</v>
      </c>
      <c r="C1726" s="5" t="inlineStr">
        <is>
          <t>1386 EINAR CHOQUETIJLLA - COBRADOR</t>
        </is>
      </c>
      <c r="D1726" s="15" t="n">
        <v>45133131407</v>
      </c>
      <c r="E1726" s="5" t="inlineStr">
        <is>
          <t>BANCO INDUSTRIAL-100070049</t>
        </is>
      </c>
      <c r="H1726" s="9" t="n">
        <v>393.96</v>
      </c>
      <c r="I1726" s="5" t="inlineStr">
        <is>
          <t>DEPÓSITO BANCARIO</t>
        </is>
      </c>
      <c r="J1726" s="5" t="inlineStr">
        <is>
          <t>1271 SANDRA SALAZAR ESCOBAR</t>
        </is>
      </c>
    </row>
    <row r="1727">
      <c r="A1727" s="5" t="inlineStr">
        <is>
          <t>CCAJ-SC39/41/2023</t>
        </is>
      </c>
      <c r="B1727" s="6" t="n">
        <v>44952.44295295139</v>
      </c>
      <c r="C1727" s="5" t="inlineStr">
        <is>
          <t>1386 EINAR CHOQUETIJLLA - COBRADOR</t>
        </is>
      </c>
      <c r="D1727" s="15" t="n">
        <v>45113280562</v>
      </c>
      <c r="E1727" s="5" t="inlineStr">
        <is>
          <t>BANCO INDUSTRIAL-100070049</t>
        </is>
      </c>
      <c r="H1727" s="9" t="n">
        <v>5656</v>
      </c>
      <c r="I1727" s="5" t="inlineStr">
        <is>
          <t>DEPÓSITO BANCARIO</t>
        </is>
      </c>
      <c r="J1727" s="5" t="inlineStr">
        <is>
          <t>1271 SANDRA SALAZAR ESCOBAR</t>
        </is>
      </c>
    </row>
    <row r="1728">
      <c r="A1728" s="5" t="inlineStr">
        <is>
          <t>CCAJ-SC39/41/2023</t>
        </is>
      </c>
      <c r="B1728" s="6" t="n">
        <v>44952.44295295139</v>
      </c>
      <c r="C1728" s="5" t="inlineStr">
        <is>
          <t>1386 EINAR CHOQUETIJLLA - COBRADOR</t>
        </is>
      </c>
      <c r="D1728" s="15" t="n">
        <v>45123262251</v>
      </c>
      <c r="E1728" s="5" t="inlineStr">
        <is>
          <t>BANCO INDUSTRIAL-100070049</t>
        </is>
      </c>
      <c r="H1728" s="9" t="n">
        <v>1</v>
      </c>
      <c r="I1728" s="5" t="inlineStr">
        <is>
          <t>DEPÓSITO BANCARIO</t>
        </is>
      </c>
      <c r="J1728" s="5" t="inlineStr">
        <is>
          <t>1271 SANDRA SALAZAR ESCOBAR</t>
        </is>
      </c>
    </row>
    <row r="1729">
      <c r="A1729" s="5" t="inlineStr">
        <is>
          <t>CCAJ-SC39/41/2023</t>
        </is>
      </c>
      <c r="B1729" s="6" t="n">
        <v>44952.44295295139</v>
      </c>
      <c r="C1729" s="5" t="inlineStr">
        <is>
          <t>1386 EINAR CHOQUETIJLLA - COBRADOR</t>
        </is>
      </c>
      <c r="D1729" s="15" t="n">
        <v>45143498601</v>
      </c>
      <c r="E1729" s="5" t="inlineStr">
        <is>
          <t>BANCO INDUSTRIAL-100070049</t>
        </is>
      </c>
      <c r="H1729" s="9" t="n">
        <v>196.98</v>
      </c>
      <c r="I1729" s="5" t="inlineStr">
        <is>
          <t>DEPÓSITO BANCARIO</t>
        </is>
      </c>
      <c r="J1729" s="5" t="inlineStr">
        <is>
          <t>1271 SANDRA SALAZAR ESCOBAR</t>
        </is>
      </c>
    </row>
    <row r="1730">
      <c r="A1730" s="5" t="inlineStr">
        <is>
          <t>CCAJ-SC39/41/2023</t>
        </is>
      </c>
      <c r="B1730" s="6" t="n">
        <v>44952.44295295139</v>
      </c>
      <c r="C1730" s="5" t="inlineStr">
        <is>
          <t>1386 EINAR CHOQUETIJLLA - COBRADOR</t>
        </is>
      </c>
      <c r="D1730" s="15" t="n">
        <v>45143498653</v>
      </c>
      <c r="E1730" s="5" t="inlineStr">
        <is>
          <t>BANCO INDUSTRIAL-100070049</t>
        </is>
      </c>
      <c r="H1730" s="9" t="n">
        <v>1384</v>
      </c>
      <c r="I1730" s="5" t="inlineStr">
        <is>
          <t>DEPÓSITO BANCARIO</t>
        </is>
      </c>
      <c r="J1730" s="5" t="inlineStr">
        <is>
          <t>1271 SANDRA SALAZAR ESCOBAR</t>
        </is>
      </c>
    </row>
    <row r="1731">
      <c r="A1731" s="5" t="inlineStr">
        <is>
          <t>CCAJ-SC39/41/2023</t>
        </is>
      </c>
      <c r="B1731" s="6" t="n">
        <v>44952.44295295139</v>
      </c>
      <c r="C1731" s="5" t="inlineStr">
        <is>
          <t>1386 EINAR CHOQUETIJLLA - COBRADOR</t>
        </is>
      </c>
      <c r="D1731" s="15" t="n">
        <v>45123263061</v>
      </c>
      <c r="E1731" s="5" t="inlineStr">
        <is>
          <t>BANCO INDUSTRIAL-100070049</t>
        </is>
      </c>
      <c r="H1731" s="9" t="n">
        <v>1512.96</v>
      </c>
      <c r="I1731" s="5" t="inlineStr">
        <is>
          <t>DEPÓSITO BANCARIO</t>
        </is>
      </c>
      <c r="J1731" s="5" t="inlineStr">
        <is>
          <t>1271 SANDRA SALAZAR ESCOBAR</t>
        </is>
      </c>
    </row>
    <row r="1732">
      <c r="A1732" s="5" t="inlineStr">
        <is>
          <t>CCAJ-SC39/41/2023</t>
        </is>
      </c>
      <c r="B1732" s="6" t="n">
        <v>44952.44295295139</v>
      </c>
      <c r="C1732" s="5" t="inlineStr">
        <is>
          <t>1386 EINAR CHOQUETIJLLA - COBRADOR</t>
        </is>
      </c>
      <c r="D1732" s="15" t="n">
        <v>45113281465</v>
      </c>
      <c r="E1732" s="5" t="inlineStr">
        <is>
          <t>BANCO INDUSTRIAL-100070049</t>
        </is>
      </c>
      <c r="H1732" s="9" t="n">
        <v>1114.39</v>
      </c>
      <c r="I1732" s="5" t="inlineStr">
        <is>
          <t>DEPÓSITO BANCARIO</t>
        </is>
      </c>
      <c r="J1732" s="5" t="inlineStr">
        <is>
          <t>1271 SANDRA SALAZAR ESCOBAR</t>
        </is>
      </c>
    </row>
    <row r="1733">
      <c r="A1733" s="5" t="inlineStr">
        <is>
          <t>CCAJ-SC39/41/2023</t>
        </is>
      </c>
      <c r="B1733" s="6" t="n">
        <v>44952.44295295139</v>
      </c>
      <c r="C1733" s="5" t="inlineStr">
        <is>
          <t>1386 EINAR CHOQUETIJLLA - COBRADOR</t>
        </is>
      </c>
      <c r="D1733" s="15" t="n">
        <v>45133131196</v>
      </c>
      <c r="E1733" s="5" t="inlineStr">
        <is>
          <t>BANCO INDUSTRIAL-100070049</t>
        </is>
      </c>
      <c r="H1733" s="9" t="n">
        <v>894</v>
      </c>
      <c r="I1733" s="5" t="inlineStr">
        <is>
          <t>DEPÓSITO BANCARIO</t>
        </is>
      </c>
      <c r="J1733" s="5" t="inlineStr">
        <is>
          <t>1271 SANDRA SALAZAR ESCOBAR</t>
        </is>
      </c>
    </row>
    <row r="1734">
      <c r="A1734" s="5" t="inlineStr">
        <is>
          <t>CCAJ-SC39/41/2023</t>
        </is>
      </c>
      <c r="B1734" s="6" t="n">
        <v>44952.44295295139</v>
      </c>
      <c r="C1734" s="5" t="inlineStr">
        <is>
          <t>1386 EINAR CHOQUETIJLLA - COBRADOR</t>
        </is>
      </c>
      <c r="D1734" s="7" t="n"/>
      <c r="E1734" s="8" t="n"/>
      <c r="F1734" s="9" t="n">
        <v>104969.2</v>
      </c>
      <c r="I1734" s="10" t="inlineStr">
        <is>
          <t>EFECTIVO</t>
        </is>
      </c>
      <c r="J1734" s="5" t="inlineStr">
        <is>
          <t>2552 ALVARO JAVIER LOAYZA CACERES</t>
        </is>
      </c>
    </row>
    <row r="1735">
      <c r="A1735" s="5" t="inlineStr">
        <is>
          <t>CCAJ-SC39/41/2023</t>
        </is>
      </c>
      <c r="B1735" s="6" t="n">
        <v>44952.44295295139</v>
      </c>
      <c r="C1735" s="5" t="inlineStr">
        <is>
          <t>1386 EINAR CHOQUETIJLLA - COBRADOR</t>
        </is>
      </c>
      <c r="D1735" s="7" t="n"/>
      <c r="E1735" s="8" t="n"/>
      <c r="F1735" s="9" t="n">
        <v>4842.6</v>
      </c>
      <c r="I1735" s="10" t="inlineStr">
        <is>
          <t>EFECTIVO</t>
        </is>
      </c>
      <c r="J1735" s="5" t="inlineStr">
        <is>
          <t>2917 MILAN HUANCOLLO JUCUMARI</t>
        </is>
      </c>
    </row>
    <row r="1736">
      <c r="A1736" s="5" t="inlineStr">
        <is>
          <t>CCAJ-SC39/41/2023</t>
        </is>
      </c>
      <c r="B1736" s="6" t="n">
        <v>44952.44295295139</v>
      </c>
      <c r="C1736" s="5" t="inlineStr">
        <is>
          <t>1386 EINAR CHOQUETIJLLA - COBRADOR</t>
        </is>
      </c>
      <c r="D1736" s="7" t="n"/>
      <c r="E1736" s="8" t="n"/>
      <c r="F1736" s="9" t="n">
        <v>6450</v>
      </c>
      <c r="I1736" s="10" t="inlineStr">
        <is>
          <t>EFECTIVO</t>
        </is>
      </c>
      <c r="J1736" s="5" t="inlineStr">
        <is>
          <t>2994 CRISTIAN DEIBY PARDO VILLEGAS</t>
        </is>
      </c>
    </row>
    <row r="1737">
      <c r="A1737" s="5" t="inlineStr">
        <is>
          <t>CCAJ-SC39/41/2023</t>
        </is>
      </c>
      <c r="B1737" s="6" t="n">
        <v>44952.44295295139</v>
      </c>
      <c r="C1737" s="5" t="inlineStr">
        <is>
          <t>1386 EINAR CHOQUETIJLLA - COBRADOR</t>
        </is>
      </c>
      <c r="D1737" s="7" t="n"/>
      <c r="E1737" s="8" t="n"/>
      <c r="F1737" s="9" t="n">
        <v>1299</v>
      </c>
      <c r="I1737" s="10" t="inlineStr">
        <is>
          <t>EFECTIVO</t>
        </is>
      </c>
      <c r="J1737" s="8" t="inlineStr">
        <is>
          <t>4309 RODRIGO RAMOS - T02</t>
        </is>
      </c>
    </row>
    <row r="1738">
      <c r="A1738" s="5" t="inlineStr">
        <is>
          <t>CCAJ-SC39/41/2023</t>
        </is>
      </c>
      <c r="B1738" s="6" t="n">
        <v>44952.44295295139</v>
      </c>
      <c r="C1738" s="5" t="inlineStr">
        <is>
          <t>1386 EINAR CHOQUETIJLLA - COBRADOR</t>
        </is>
      </c>
      <c r="D1738" s="7" t="n"/>
      <c r="E1738" s="8" t="n"/>
      <c r="F1738" s="9" t="n">
        <v>32055</v>
      </c>
      <c r="I1738" s="10" t="inlineStr">
        <is>
          <t>EFECTIVO</t>
        </is>
      </c>
      <c r="J1738" s="8" t="inlineStr">
        <is>
          <t>4309 RODRIGO RAMOS - T09</t>
        </is>
      </c>
    </row>
    <row r="1739">
      <c r="A1739" s="5" t="inlineStr">
        <is>
          <t>CCAJ-SC39/41/2023</t>
        </is>
      </c>
      <c r="B1739" s="6" t="n">
        <v>44952.44295295139</v>
      </c>
      <c r="C1739" s="5" t="inlineStr">
        <is>
          <t>1386 EINAR CHOQUETIJLLA - COBRADOR</t>
        </is>
      </c>
      <c r="D1739" s="7" t="n"/>
      <c r="E1739" s="8" t="n"/>
      <c r="F1739" s="9" t="n">
        <v>8908.5</v>
      </c>
      <c r="I1739" s="10" t="inlineStr">
        <is>
          <t>EFECTIVO</t>
        </is>
      </c>
      <c r="J1739" s="8" t="inlineStr">
        <is>
          <t>4309 RODRIGO RAMOS - T15</t>
        </is>
      </c>
    </row>
    <row r="1740">
      <c r="A1740" s="11" t="inlineStr">
        <is>
          <t>SAP</t>
        </is>
      </c>
      <c r="B1740" s="3" t="n"/>
      <c r="C1740" s="3" t="n"/>
      <c r="D1740" s="19">
        <f>117355.9+41168.4</f>
        <v/>
      </c>
      <c r="E1740" s="8" t="n"/>
      <c r="F1740" s="12">
        <f>SUM(F1723:G1739)</f>
        <v/>
      </c>
      <c r="H1740" s="9" t="n"/>
      <c r="I1740" s="10" t="n"/>
      <c r="J1740" s="5" t="n"/>
    </row>
    <row r="1741">
      <c r="A1741" s="13" t="inlineStr">
        <is>
          <t>FECHA</t>
        </is>
      </c>
      <c r="B1741" s="13" t="inlineStr">
        <is>
          <t>CIERRE DE CAJA</t>
        </is>
      </c>
      <c r="C1741" s="13" t="inlineStr">
        <is>
          <t>IMPORTE</t>
        </is>
      </c>
      <c r="D1741" s="7" t="n"/>
      <c r="E1741" s="8" t="n"/>
      <c r="H1741" s="9" t="n"/>
      <c r="I1741" s="10" t="n"/>
      <c r="J1741" s="5" t="n"/>
    </row>
    <row r="1742" ht="15.75" customHeight="1">
      <c r="A1742" s="5" t="n"/>
      <c r="B1742" s="6" t="n"/>
      <c r="C1742" s="5" t="n"/>
      <c r="D1742" s="14" t="n">
        <v>112659549</v>
      </c>
      <c r="E1742" s="8" t="n"/>
      <c r="H1742" s="9" t="n"/>
      <c r="I1742" s="10" t="n"/>
      <c r="J1742" s="5" t="n"/>
    </row>
    <row r="1743" ht="15.75" customHeight="1">
      <c r="A1743" s="5" t="n"/>
      <c r="B1743" s="6" t="n"/>
      <c r="C1743" s="5" t="n"/>
      <c r="D1743" s="14" t="n">
        <v>112659625</v>
      </c>
      <c r="E1743" s="8" t="n"/>
      <c r="H1743" s="9" t="n"/>
      <c r="I1743" s="10" t="n"/>
      <c r="J1743" s="5" t="n"/>
    </row>
    <row r="1744">
      <c r="A1744" s="5" t="n"/>
      <c r="B1744" s="6" t="n"/>
      <c r="C1744" s="5" t="n"/>
      <c r="D1744" s="7" t="n"/>
      <c r="E1744" s="8" t="n"/>
      <c r="H1744" s="9" t="n"/>
      <c r="I1744" s="10" t="n"/>
      <c r="J1744" s="5" t="n"/>
    </row>
    <row r="1745">
      <c r="A1745" s="5" t="inlineStr">
        <is>
          <t>CCAJ-SC39/42/2023</t>
        </is>
      </c>
      <c r="B1745" s="6" t="n">
        <v>44952.89988538194</v>
      </c>
      <c r="C1745" s="5" t="inlineStr">
        <is>
          <t>1386 EINAR CHOQUETIJLLA - COBRADOR</t>
        </is>
      </c>
      <c r="D1745" s="7" t="n"/>
      <c r="E1745" s="8" t="n"/>
      <c r="G1745" s="9" t="n">
        <v>25706.4</v>
      </c>
      <c r="I1745" s="10" t="inlineStr">
        <is>
          <t>CHEQUE</t>
        </is>
      </c>
      <c r="J1745" s="5" t="inlineStr">
        <is>
          <t>4307 PEDRO GALARZA TERCEROS</t>
        </is>
      </c>
    </row>
    <row r="1746">
      <c r="A1746" s="5" t="inlineStr">
        <is>
          <t>CCAJ-SC39/42/2023</t>
        </is>
      </c>
      <c r="B1746" s="6" t="n">
        <v>44952.89988538194</v>
      </c>
      <c r="C1746" s="5" t="inlineStr">
        <is>
          <t>1386 EINAR CHOQUETIJLLA - COBRADOR</t>
        </is>
      </c>
      <c r="D1746" s="7" t="n"/>
      <c r="E1746" s="8" t="n"/>
      <c r="G1746" s="9" t="n">
        <v>5674</v>
      </c>
      <c r="I1746" s="10" t="inlineStr">
        <is>
          <t>CHEQUE</t>
        </is>
      </c>
      <c r="J1746" s="8" t="inlineStr">
        <is>
          <t>4309 RODRIGO RAMOS - T02</t>
        </is>
      </c>
    </row>
    <row r="1747">
      <c r="A1747" s="5" t="inlineStr">
        <is>
          <t>CCAJ-SC39/42/202</t>
        </is>
      </c>
      <c r="B1747" s="6" t="n">
        <v>44952.89988538194</v>
      </c>
      <c r="C1747" s="5" t="inlineStr">
        <is>
          <t xml:space="preserve">1386 EINAR CHOQUETIJLLA - </t>
        </is>
      </c>
      <c r="D1747" s="15" t="n">
        <v>45123262068</v>
      </c>
      <c r="E1747" s="5" t="inlineStr">
        <is>
          <t>BANCO INDUSTRIAL-100070049</t>
        </is>
      </c>
      <c r="H1747" s="9" t="n">
        <v>2328.3</v>
      </c>
      <c r="I1747" s="5" t="inlineStr">
        <is>
          <t>DEPÓSITO BANCARIO</t>
        </is>
      </c>
      <c r="J1747" s="8" t="inlineStr">
        <is>
          <t>1973 BASILIA CRUZ AJARACHI</t>
        </is>
      </c>
    </row>
    <row r="1748">
      <c r="A1748" s="5" t="inlineStr">
        <is>
          <t>CCAJ-SC39/42/202</t>
        </is>
      </c>
      <c r="B1748" s="6" t="n">
        <v>44952.89988538194</v>
      </c>
      <c r="C1748" s="5" t="inlineStr">
        <is>
          <t xml:space="preserve">1386 EINAR CHOQUETIJLLA - </t>
        </is>
      </c>
      <c r="D1748" s="7" t="n">
        <v>654537</v>
      </c>
      <c r="E1748" s="5" t="inlineStr">
        <is>
          <t>MERCANTIL SANTA CRUZ-4010678183</t>
        </is>
      </c>
      <c r="H1748" s="9" t="n">
        <v>960</v>
      </c>
      <c r="I1748" s="5" t="inlineStr">
        <is>
          <t>DEPÓSITO BANCARIO</t>
        </is>
      </c>
      <c r="J1748" s="8" t="inlineStr">
        <is>
          <t>1973 BASILIA CRUZ AJARACHI</t>
        </is>
      </c>
    </row>
    <row r="1749">
      <c r="A1749" s="5" t="inlineStr">
        <is>
          <t>CCAJ-SC39/42/202</t>
        </is>
      </c>
      <c r="B1749" s="6" t="n">
        <v>44952.89988538194</v>
      </c>
      <c r="C1749" s="5" t="inlineStr">
        <is>
          <t xml:space="preserve">1386 EINAR CHOQUETIJLLA - </t>
        </is>
      </c>
      <c r="D1749" s="15" t="n">
        <v>18260503126</v>
      </c>
      <c r="E1749" s="5" t="inlineStr">
        <is>
          <t>BANCO INDUSTRIAL-100070049</t>
        </is>
      </c>
      <c r="H1749" s="9" t="n">
        <v>8575.799999999999</v>
      </c>
      <c r="I1749" s="5" t="inlineStr">
        <is>
          <t>DEPÓSITO BANCARIO</t>
        </is>
      </c>
      <c r="J1749" s="5" t="inlineStr">
        <is>
          <t>4307 PEDRO GALARZA TERCEROS</t>
        </is>
      </c>
    </row>
    <row r="1750">
      <c r="A1750" s="5" t="inlineStr">
        <is>
          <t>CCAJ-SC39/42/2023</t>
        </is>
      </c>
      <c r="B1750" s="6" t="n">
        <v>44952.89988538194</v>
      </c>
      <c r="C1750" s="5" t="inlineStr">
        <is>
          <t>1386 EINAR CHOQUETIJLLA - COBRADOR</t>
        </is>
      </c>
      <c r="D1750" s="15" t="n">
        <v>45143499114</v>
      </c>
      <c r="E1750" s="5" t="inlineStr">
        <is>
          <t>BANCO INDUSTRIAL-100070049</t>
        </is>
      </c>
      <c r="H1750" s="9" t="n">
        <v>7819</v>
      </c>
      <c r="I1750" s="5" t="inlineStr">
        <is>
          <t>DEPÓSITO BANCARIO</t>
        </is>
      </c>
      <c r="J1750" s="5" t="inlineStr">
        <is>
          <t>3046 CLAUDIA ELEN CASTRO DELGADILLO</t>
        </is>
      </c>
    </row>
    <row r="1751">
      <c r="A1751" s="5" t="inlineStr">
        <is>
          <t>CCAJ-SC39/42/2023</t>
        </is>
      </c>
      <c r="B1751" s="6" t="n">
        <v>44952.89988538194</v>
      </c>
      <c r="C1751" s="5" t="inlineStr">
        <is>
          <t>1386 EINAR CHOQUETIJLLA - COBRADOR</t>
        </is>
      </c>
      <c r="D1751" s="15" t="n">
        <v>45123262068</v>
      </c>
      <c r="E1751" s="5" t="inlineStr">
        <is>
          <t>BANCO INDUSTRIAL-100070049</t>
        </is>
      </c>
      <c r="H1751" s="9" t="n">
        <v>1648.25</v>
      </c>
      <c r="I1751" s="5" t="inlineStr">
        <is>
          <t>DEPÓSITO BANCARIO</t>
        </is>
      </c>
      <c r="J1751" s="8" t="inlineStr">
        <is>
          <t>1973 BASILIA CRUZ AJARACHI</t>
        </is>
      </c>
    </row>
    <row r="1752">
      <c r="A1752" s="5" t="inlineStr">
        <is>
          <t>CCAJ-SC39/42/2023</t>
        </is>
      </c>
      <c r="B1752" s="6" t="n">
        <v>44952.89988538194</v>
      </c>
      <c r="C1752" s="5" t="inlineStr">
        <is>
          <t>1386 EINAR CHOQUETIJLLA - COBRADOR</t>
        </is>
      </c>
      <c r="D1752" s="15" t="n">
        <v>45123262068</v>
      </c>
      <c r="E1752" s="5" t="inlineStr">
        <is>
          <t>BANCO INDUSTRIAL-100070049</t>
        </is>
      </c>
      <c r="H1752" s="9" t="n">
        <v>261.06</v>
      </c>
      <c r="I1752" s="5" t="inlineStr">
        <is>
          <t>DEPÓSITO BANCARIO</t>
        </is>
      </c>
      <c r="J1752" s="8" t="inlineStr">
        <is>
          <t>1973 BASILIA CRUZ AJARACHI</t>
        </is>
      </c>
    </row>
    <row r="1753">
      <c r="A1753" s="5" t="inlineStr">
        <is>
          <t>CCAJ-SC39/42/2023</t>
        </is>
      </c>
      <c r="B1753" s="6" t="n">
        <v>44952.89988538194</v>
      </c>
      <c r="C1753" s="5" t="inlineStr">
        <is>
          <t>1386 EINAR CHOQUETIJLLA - COBRADOR</t>
        </is>
      </c>
      <c r="D1753" s="15" t="n">
        <v>45123262068</v>
      </c>
      <c r="E1753" s="5" t="inlineStr">
        <is>
          <t>BANCO INDUSTRIAL-100070049</t>
        </is>
      </c>
      <c r="H1753" s="9" t="n">
        <v>1378.16</v>
      </c>
      <c r="I1753" s="5" t="inlineStr">
        <is>
          <t>DEPÓSITO BANCARIO</t>
        </is>
      </c>
      <c r="J1753" s="8" t="inlineStr">
        <is>
          <t>1973 BASILIA CRUZ AJARACHI</t>
        </is>
      </c>
    </row>
    <row r="1754">
      <c r="A1754" s="5" t="inlineStr">
        <is>
          <t>CCAJ-SC39/42/2023</t>
        </is>
      </c>
      <c r="B1754" s="6" t="n">
        <v>44952.89988538194</v>
      </c>
      <c r="C1754" s="5" t="inlineStr">
        <is>
          <t>1386 EINAR CHOQUETIJLLA - COBRADOR</t>
        </is>
      </c>
      <c r="D1754" s="15" t="n">
        <v>45123262068</v>
      </c>
      <c r="E1754" s="5" t="inlineStr">
        <is>
          <t>BANCO INDUSTRIAL-100070049</t>
        </is>
      </c>
      <c r="H1754" s="9" t="n">
        <v>151.94</v>
      </c>
      <c r="I1754" s="5" t="inlineStr">
        <is>
          <t>DEPÓSITO BANCARIO</t>
        </is>
      </c>
      <c r="J1754" s="8" t="inlineStr">
        <is>
          <t>1973 BASILIA CRUZ AJARACHI</t>
        </is>
      </c>
    </row>
    <row r="1755">
      <c r="A1755" s="5" t="inlineStr">
        <is>
          <t>CCAJ-SC39/42/2023</t>
        </is>
      </c>
      <c r="B1755" s="6" t="n">
        <v>44952.89988538194</v>
      </c>
      <c r="C1755" s="5" t="inlineStr">
        <is>
          <t>1386 EINAR CHOQUETIJLLA - COBRADOR</t>
        </is>
      </c>
      <c r="D1755" s="15" t="n">
        <v>45123262068</v>
      </c>
      <c r="E1755" s="5" t="inlineStr">
        <is>
          <t>BANCO INDUSTRIAL-100070049</t>
        </is>
      </c>
      <c r="H1755" s="9" t="n">
        <v>427.44</v>
      </c>
      <c r="I1755" s="5" t="inlineStr">
        <is>
          <t>DEPÓSITO BANCARIO</t>
        </is>
      </c>
      <c r="J1755" s="8" t="inlineStr">
        <is>
          <t>1973 BASILIA CRUZ AJARACHI</t>
        </is>
      </c>
    </row>
    <row r="1756">
      <c r="A1756" s="5" t="inlineStr">
        <is>
          <t>CCAJ-SC39/42/2023</t>
        </is>
      </c>
      <c r="B1756" s="6" t="n">
        <v>44952.89988538194</v>
      </c>
      <c r="C1756" s="5" t="inlineStr">
        <is>
          <t>1386 EINAR CHOQUETIJLLA - COBRADOR</t>
        </is>
      </c>
      <c r="D1756" s="15" t="n">
        <v>45123262068</v>
      </c>
      <c r="E1756" s="5" t="inlineStr">
        <is>
          <t>BANCO INDUSTRIAL-100070049</t>
        </is>
      </c>
      <c r="H1756" s="9" t="n">
        <v>702.9299999999999</v>
      </c>
      <c r="I1756" s="5" t="inlineStr">
        <is>
          <t>DEPÓSITO BANCARIO</t>
        </is>
      </c>
      <c r="J1756" s="8" t="inlineStr">
        <is>
          <t>1973 BASILIA CRUZ AJARACHI</t>
        </is>
      </c>
    </row>
    <row r="1757">
      <c r="A1757" s="5" t="inlineStr">
        <is>
          <t>CCAJ-SC39/42/2023</t>
        </is>
      </c>
      <c r="B1757" s="6" t="n">
        <v>44952.89988538194</v>
      </c>
      <c r="C1757" s="5" t="inlineStr">
        <is>
          <t>1386 EINAR CHOQUETIJLLA - COBRADOR</t>
        </is>
      </c>
      <c r="D1757" s="15" t="n">
        <v>45123262068</v>
      </c>
      <c r="E1757" s="5" t="inlineStr">
        <is>
          <t>BANCO INDUSTRIAL-100070049</t>
        </is>
      </c>
      <c r="H1757" s="9" t="n">
        <v>227.91</v>
      </c>
      <c r="I1757" s="5" t="inlineStr">
        <is>
          <t>DEPÓSITO BANCARIO</t>
        </is>
      </c>
      <c r="J1757" s="8" t="inlineStr">
        <is>
          <t>1973 BASILIA CRUZ AJARACHI</t>
        </is>
      </c>
    </row>
    <row r="1758">
      <c r="A1758" s="5" t="inlineStr">
        <is>
          <t>CCAJ-SC39/42/2023</t>
        </is>
      </c>
      <c r="B1758" s="6" t="n">
        <v>44952.89988538194</v>
      </c>
      <c r="C1758" s="5" t="inlineStr">
        <is>
          <t>1386 EINAR CHOQUETIJLLA - COBRADOR</t>
        </is>
      </c>
      <c r="D1758" s="15" t="n">
        <v>45123262068</v>
      </c>
      <c r="E1758" s="5" t="inlineStr">
        <is>
          <t>BANCO INDUSTRIAL-100070049</t>
        </is>
      </c>
      <c r="H1758" s="9" t="n">
        <v>332.75</v>
      </c>
      <c r="I1758" s="5" t="inlineStr">
        <is>
          <t>DEPÓSITO BANCARIO</t>
        </is>
      </c>
      <c r="J1758" s="8" t="inlineStr">
        <is>
          <t>1973 BASILIA CRUZ AJARACHI</t>
        </is>
      </c>
    </row>
    <row r="1759">
      <c r="A1759" s="5" t="inlineStr">
        <is>
          <t>CCAJ-SC39/42/2023</t>
        </is>
      </c>
      <c r="B1759" s="6" t="n">
        <v>44952.89988538194</v>
      </c>
      <c r="C1759" s="5" t="inlineStr">
        <is>
          <t>1386 EINAR CHOQUETIJLLA - COBRADOR</t>
        </is>
      </c>
      <c r="D1759" s="15" t="n">
        <v>45123262068</v>
      </c>
      <c r="E1759" s="5" t="inlineStr">
        <is>
          <t>BANCO INDUSTRIAL-100070049</t>
        </is>
      </c>
      <c r="H1759" s="9" t="n">
        <v>1754.7</v>
      </c>
      <c r="I1759" s="5" t="inlineStr">
        <is>
          <t>DEPÓSITO BANCARIO</t>
        </is>
      </c>
      <c r="J1759" s="8" t="inlineStr">
        <is>
          <t>1973 BASILIA CRUZ AJARACHI</t>
        </is>
      </c>
    </row>
    <row r="1760">
      <c r="A1760" s="5" t="inlineStr">
        <is>
          <t>CCAJ-SC39/42/2023</t>
        </is>
      </c>
      <c r="B1760" s="6" t="n">
        <v>44952.89988538194</v>
      </c>
      <c r="C1760" s="5" t="inlineStr">
        <is>
          <t>1386 EINAR CHOQUETIJLLA - COBRADOR</t>
        </is>
      </c>
      <c r="D1760" s="15" t="n">
        <v>45123262068</v>
      </c>
      <c r="E1760" s="5" t="inlineStr">
        <is>
          <t>BANCO INDUSTRIAL-100070049</t>
        </is>
      </c>
      <c r="H1760" s="9" t="n">
        <v>1787.86</v>
      </c>
      <c r="I1760" s="5" t="inlineStr">
        <is>
          <t>DEPÓSITO BANCARIO</t>
        </is>
      </c>
      <c r="J1760" s="8" t="inlineStr">
        <is>
          <t>1973 BASILIA CRUZ AJARACHI</t>
        </is>
      </c>
    </row>
    <row r="1761">
      <c r="A1761" s="5" t="inlineStr">
        <is>
          <t>CCAJ-SC39/42/2023</t>
        </is>
      </c>
      <c r="B1761" s="6" t="n">
        <v>44952.89988538194</v>
      </c>
      <c r="C1761" s="5" t="inlineStr">
        <is>
          <t>1386 EINAR CHOQUETIJLLA - COBRADOR</t>
        </is>
      </c>
      <c r="D1761" s="15" t="n">
        <v>45123262068</v>
      </c>
      <c r="E1761" s="5" t="inlineStr">
        <is>
          <t>BANCO INDUSTRIAL-100070049</t>
        </is>
      </c>
      <c r="H1761" s="9" t="n">
        <v>337.02</v>
      </c>
      <c r="I1761" s="5" t="inlineStr">
        <is>
          <t>DEPÓSITO BANCARIO</t>
        </is>
      </c>
      <c r="J1761" s="8" t="inlineStr">
        <is>
          <t>1973 BASILIA CRUZ AJARACHI</t>
        </is>
      </c>
    </row>
    <row r="1762">
      <c r="A1762" s="5" t="inlineStr">
        <is>
          <t>CCAJ-SC39/42/2023</t>
        </is>
      </c>
      <c r="B1762" s="6" t="n">
        <v>44952.89988538194</v>
      </c>
      <c r="C1762" s="5" t="inlineStr">
        <is>
          <t>1386 EINAR CHOQUETIJLLA - COBRADOR</t>
        </is>
      </c>
      <c r="D1762" s="15" t="n">
        <v>45123262068</v>
      </c>
      <c r="E1762" s="5" t="inlineStr">
        <is>
          <t>BANCO INDUSTRIAL-100070049</t>
        </is>
      </c>
      <c r="H1762" s="9" t="n">
        <v>323.19</v>
      </c>
      <c r="I1762" s="5" t="inlineStr">
        <is>
          <t>DEPÓSITO BANCARIO</t>
        </is>
      </c>
      <c r="J1762" s="8" t="inlineStr">
        <is>
          <t>1973 BASILIA CRUZ AJARACHI</t>
        </is>
      </c>
    </row>
    <row r="1763">
      <c r="A1763" s="5" t="inlineStr">
        <is>
          <t>CCAJ-SC39/42/2023</t>
        </is>
      </c>
      <c r="B1763" s="6" t="n">
        <v>44952.89988538194</v>
      </c>
      <c r="C1763" s="5" t="inlineStr">
        <is>
          <t>1386 EINAR CHOQUETIJLLA - COBRADOR</t>
        </is>
      </c>
      <c r="D1763" s="15" t="n">
        <v>45123262068</v>
      </c>
      <c r="E1763" s="5" t="inlineStr">
        <is>
          <t>BANCO INDUSTRIAL-100070049</t>
        </is>
      </c>
      <c r="H1763" s="9" t="n">
        <v>1198.68</v>
      </c>
      <c r="I1763" s="5" t="inlineStr">
        <is>
          <t>DEPÓSITO BANCARIO</t>
        </is>
      </c>
      <c r="J1763" s="8" t="inlineStr">
        <is>
          <t>1973 BASILIA CRUZ AJARACHI</t>
        </is>
      </c>
    </row>
    <row r="1764">
      <c r="A1764" s="5" t="inlineStr">
        <is>
          <t>CCAJ-SC39/42/2023</t>
        </is>
      </c>
      <c r="B1764" s="6" t="n">
        <v>44952.89988538194</v>
      </c>
      <c r="C1764" s="5" t="inlineStr">
        <is>
          <t>1386 EINAR CHOQUETIJLLA - COBRADOR</t>
        </is>
      </c>
      <c r="D1764" s="15" t="n">
        <v>45123262068</v>
      </c>
      <c r="E1764" s="5" t="inlineStr">
        <is>
          <t>BANCO INDUSTRIAL-100070049</t>
        </is>
      </c>
      <c r="H1764" s="9" t="n">
        <v>793.54</v>
      </c>
      <c r="I1764" s="5" t="inlineStr">
        <is>
          <t>DEPÓSITO BANCARIO</t>
        </is>
      </c>
      <c r="J1764" s="8" t="inlineStr">
        <is>
          <t>1973 BASILIA CRUZ AJARACHI</t>
        </is>
      </c>
    </row>
    <row r="1765">
      <c r="A1765" s="5" t="inlineStr">
        <is>
          <t>CCAJ-SC39/42/2023</t>
        </is>
      </c>
      <c r="B1765" s="6" t="n">
        <v>44952.89988538194</v>
      </c>
      <c r="C1765" s="5" t="inlineStr">
        <is>
          <t>1386 EINAR CHOQUETIJLLA - COBRADOR</t>
        </is>
      </c>
      <c r="D1765" s="15" t="n">
        <v>45123262068</v>
      </c>
      <c r="E1765" s="5" t="inlineStr">
        <is>
          <t>BANCO INDUSTRIAL-100070049</t>
        </is>
      </c>
      <c r="H1765" s="9" t="n">
        <v>1112.32</v>
      </c>
      <c r="I1765" s="5" t="inlineStr">
        <is>
          <t>DEPÓSITO BANCARIO</t>
        </is>
      </c>
      <c r="J1765" s="8" t="inlineStr">
        <is>
          <t>1973 BASILIA CRUZ AJARACHI</t>
        </is>
      </c>
    </row>
    <row r="1766">
      <c r="A1766" s="5" t="inlineStr">
        <is>
          <t>CCAJ-SC39/42/2023</t>
        </is>
      </c>
      <c r="B1766" s="6" t="n">
        <v>44952.89988538194</v>
      </c>
      <c r="C1766" s="5" t="inlineStr">
        <is>
          <t>1386 EINAR CHOQUETIJLLA - COBRADOR</t>
        </is>
      </c>
      <c r="D1766" s="15" t="n">
        <v>45123262068</v>
      </c>
      <c r="E1766" s="5" t="inlineStr">
        <is>
          <t>BANCO INDUSTRIAL-100070049</t>
        </is>
      </c>
      <c r="H1766" s="9" t="n">
        <v>1887.45</v>
      </c>
      <c r="I1766" s="5" t="inlineStr">
        <is>
          <t>DEPÓSITO BANCARIO</t>
        </is>
      </c>
      <c r="J1766" s="8" t="inlineStr">
        <is>
          <t>1973 BASILIA CRUZ AJARACHI</t>
        </is>
      </c>
    </row>
    <row r="1767">
      <c r="A1767" s="5" t="inlineStr">
        <is>
          <t>CCAJ-SC39/42/2023</t>
        </is>
      </c>
      <c r="B1767" s="6" t="n">
        <v>44952.89988538194</v>
      </c>
      <c r="C1767" s="5" t="inlineStr">
        <is>
          <t>1386 EINAR CHOQUETIJLLA - COBRADOR</t>
        </is>
      </c>
      <c r="D1767" s="15" t="n">
        <v>45123262068</v>
      </c>
      <c r="E1767" s="5" t="inlineStr">
        <is>
          <t>BANCO INDUSTRIAL-100070049</t>
        </is>
      </c>
      <c r="H1767" s="9" t="n">
        <v>698.3</v>
      </c>
      <c r="I1767" s="5" t="inlineStr">
        <is>
          <t>DEPÓSITO BANCARIO</t>
        </is>
      </c>
      <c r="J1767" s="8" t="inlineStr">
        <is>
          <t>1973 BASILIA CRUZ AJARACHI</t>
        </is>
      </c>
    </row>
    <row r="1768">
      <c r="A1768" s="5" t="inlineStr">
        <is>
          <t>CCAJ-SC39/42/2023</t>
        </is>
      </c>
      <c r="B1768" s="6" t="n">
        <v>44952.89988538194</v>
      </c>
      <c r="C1768" s="5" t="inlineStr">
        <is>
          <t>1386 EINAR CHOQUETIJLLA - COBRADOR</t>
        </is>
      </c>
      <c r="D1768" s="15" t="n">
        <v>45123262068</v>
      </c>
      <c r="E1768" s="5" t="inlineStr">
        <is>
          <t>BANCO INDUSTRIAL-100070049</t>
        </is>
      </c>
      <c r="H1768" s="9" t="n">
        <v>208.85</v>
      </c>
      <c r="I1768" s="5" t="inlineStr">
        <is>
          <t>DEPÓSITO BANCARIO</t>
        </is>
      </c>
      <c r="J1768" s="8" t="inlineStr">
        <is>
          <t>1973 BASILIA CRUZ AJARACHI</t>
        </is>
      </c>
    </row>
    <row r="1769">
      <c r="A1769" s="5" t="inlineStr">
        <is>
          <t>CCAJ-SC39/42/2023</t>
        </is>
      </c>
      <c r="B1769" s="6" t="n">
        <v>44952.89988538194</v>
      </c>
      <c r="C1769" s="5" t="inlineStr">
        <is>
          <t>1386 EINAR CHOQUETIJLLA - COBRADOR</t>
        </is>
      </c>
      <c r="D1769" s="15" t="n">
        <v>45123262068</v>
      </c>
      <c r="E1769" s="5" t="inlineStr">
        <is>
          <t>BANCO INDUSTRIAL-100070049</t>
        </is>
      </c>
      <c r="H1769" s="9" t="n">
        <v>1925.76</v>
      </c>
      <c r="I1769" s="5" t="inlineStr">
        <is>
          <t>DEPÓSITO BANCARIO</t>
        </is>
      </c>
      <c r="J1769" s="8" t="inlineStr">
        <is>
          <t>1973 BASILIA CRUZ AJARACHI</t>
        </is>
      </c>
    </row>
    <row r="1770">
      <c r="A1770" s="5" t="inlineStr">
        <is>
          <t>CCAJ-SC39/42/2023</t>
        </is>
      </c>
      <c r="B1770" s="6" t="n">
        <v>44952.89988538194</v>
      </c>
      <c r="C1770" s="5" t="inlineStr">
        <is>
          <t>1386 EINAR CHOQUETIJLLA - COBRADOR</t>
        </is>
      </c>
      <c r="D1770" s="15" t="n">
        <v>45123262068</v>
      </c>
      <c r="E1770" s="5" t="inlineStr">
        <is>
          <t>BANCO INDUSTRIAL-100070049</t>
        </is>
      </c>
      <c r="H1770" s="9" t="n">
        <v>456.02</v>
      </c>
      <c r="I1770" s="5" t="inlineStr">
        <is>
          <t>DEPÓSITO BANCARIO</t>
        </is>
      </c>
      <c r="J1770" s="8" t="inlineStr">
        <is>
          <t>1973 BASILIA CRUZ AJARACHI</t>
        </is>
      </c>
    </row>
    <row r="1771">
      <c r="A1771" s="5" t="inlineStr">
        <is>
          <t>CCAJ-SC39/42/2023</t>
        </is>
      </c>
      <c r="B1771" s="6" t="n">
        <v>44952.89988538194</v>
      </c>
      <c r="C1771" s="5" t="inlineStr">
        <is>
          <t>1386 EINAR CHOQUETIJLLA - COBRADOR</t>
        </is>
      </c>
      <c r="D1771" s="15" t="n">
        <v>45173191644</v>
      </c>
      <c r="E1771" s="5" t="inlineStr">
        <is>
          <t>BANCO INDUSTRIAL-100070049</t>
        </is>
      </c>
      <c r="H1771" s="9" t="n">
        <v>3963.34</v>
      </c>
      <c r="I1771" s="5" t="inlineStr">
        <is>
          <t>DEPÓSITO BANCARIO</t>
        </is>
      </c>
      <c r="J1771" s="8" t="inlineStr">
        <is>
          <t>1973 BASILIA CRUZ AJARACHI</t>
        </is>
      </c>
    </row>
    <row r="1772">
      <c r="A1772" s="5" t="inlineStr">
        <is>
          <t>CCAJ-SC39/42/2023</t>
        </is>
      </c>
      <c r="B1772" s="6" t="n">
        <v>44952.89988538194</v>
      </c>
      <c r="C1772" s="5" t="inlineStr">
        <is>
          <t>1386 EINAR CHOQUETIJLLA - COBRADOR</t>
        </is>
      </c>
      <c r="D1772" s="15" t="n">
        <v>45173191644</v>
      </c>
      <c r="E1772" s="5" t="inlineStr">
        <is>
          <t>BANCO INDUSTRIAL-100070049</t>
        </is>
      </c>
      <c r="H1772" s="9" t="n">
        <v>699.01</v>
      </c>
      <c r="I1772" s="5" t="inlineStr">
        <is>
          <t>DEPÓSITO BANCARIO</t>
        </is>
      </c>
      <c r="J1772" s="8" t="inlineStr">
        <is>
          <t>1973 BASILIA CRUZ AJARACHI</t>
        </is>
      </c>
    </row>
    <row r="1773">
      <c r="A1773" s="5" t="inlineStr">
        <is>
          <t>CCAJ-SC39/42/2023</t>
        </is>
      </c>
      <c r="B1773" s="6" t="n">
        <v>44952.89988538194</v>
      </c>
      <c r="C1773" s="5" t="inlineStr">
        <is>
          <t>1386 EINAR CHOQUETIJLLA - COBRADOR</t>
        </is>
      </c>
      <c r="D1773" s="15" t="n">
        <v>45173191644</v>
      </c>
      <c r="E1773" s="5" t="inlineStr">
        <is>
          <t>BANCO INDUSTRIAL-100070049</t>
        </is>
      </c>
      <c r="H1773" s="9" t="n">
        <v>2481.31</v>
      </c>
      <c r="I1773" s="5" t="inlineStr">
        <is>
          <t>DEPÓSITO BANCARIO</t>
        </is>
      </c>
      <c r="J1773" s="8" t="inlineStr">
        <is>
          <t>1973 BASILIA CRUZ AJARACHI</t>
        </is>
      </c>
    </row>
    <row r="1774">
      <c r="A1774" s="5" t="inlineStr">
        <is>
          <t>CCAJ-SC39/42/2023</t>
        </is>
      </c>
      <c r="B1774" s="6" t="n">
        <v>44952.89988538194</v>
      </c>
      <c r="C1774" s="5" t="inlineStr">
        <is>
          <t>1386 EINAR CHOQUETIJLLA - COBRADOR</t>
        </is>
      </c>
      <c r="D1774" s="15" t="n">
        <v>45173191644</v>
      </c>
      <c r="E1774" s="5" t="inlineStr">
        <is>
          <t>BANCO INDUSTRIAL-100070049</t>
        </is>
      </c>
      <c r="H1774" s="9" t="n">
        <v>601.7</v>
      </c>
      <c r="I1774" s="5" t="inlineStr">
        <is>
          <t>DEPÓSITO BANCARIO</t>
        </is>
      </c>
      <c r="J1774" s="8" t="inlineStr">
        <is>
          <t>1973 BASILIA CRUZ AJARACHI</t>
        </is>
      </c>
    </row>
    <row r="1775">
      <c r="A1775" s="5" t="inlineStr">
        <is>
          <t>CCAJ-SC39/42/2023</t>
        </is>
      </c>
      <c r="B1775" s="6" t="n">
        <v>44952.89988538194</v>
      </c>
      <c r="C1775" s="5" t="inlineStr">
        <is>
          <t>1386 EINAR CHOQUETIJLLA - COBRADOR</t>
        </is>
      </c>
      <c r="D1775" s="15" t="n">
        <v>45173191644</v>
      </c>
      <c r="E1775" s="5" t="inlineStr">
        <is>
          <t>BANCO INDUSTRIAL-100070049</t>
        </is>
      </c>
      <c r="H1775" s="9" t="n">
        <v>427.55</v>
      </c>
      <c r="I1775" s="5" t="inlineStr">
        <is>
          <t>DEPÓSITO BANCARIO</t>
        </is>
      </c>
      <c r="J1775" s="8" t="inlineStr">
        <is>
          <t>1973 BASILIA CRUZ AJARACHI</t>
        </is>
      </c>
    </row>
    <row r="1776">
      <c r="A1776" s="5" t="inlineStr">
        <is>
          <t>CCAJ-SC39/42/2023</t>
        </is>
      </c>
      <c r="B1776" s="6" t="n">
        <v>44952.89988538194</v>
      </c>
      <c r="C1776" s="5" t="inlineStr">
        <is>
          <t>1386 EINAR CHOQUETIJLLA - COBRADOR</t>
        </is>
      </c>
      <c r="D1776" s="15" t="n">
        <v>45173191644</v>
      </c>
      <c r="E1776" s="5" t="inlineStr">
        <is>
          <t>BANCO INDUSTRIAL-100070049</t>
        </is>
      </c>
      <c r="H1776" s="9" t="n">
        <v>574.34</v>
      </c>
      <c r="I1776" s="5" t="inlineStr">
        <is>
          <t>DEPÓSITO BANCARIO</t>
        </is>
      </c>
      <c r="J1776" s="8" t="inlineStr">
        <is>
          <t>1973 BASILIA CRUZ AJARACHI</t>
        </is>
      </c>
    </row>
    <row r="1777">
      <c r="A1777" s="5" t="inlineStr">
        <is>
          <t>CCAJ-SC39/42/2023</t>
        </is>
      </c>
      <c r="B1777" s="6" t="n">
        <v>44952.89988538194</v>
      </c>
      <c r="C1777" s="5" t="inlineStr">
        <is>
          <t>1386 EINAR CHOQUETIJLLA - COBRADOR</t>
        </is>
      </c>
      <c r="D1777" s="15" t="n">
        <v>45173191644</v>
      </c>
      <c r="E1777" s="5" t="inlineStr">
        <is>
          <t>BANCO INDUSTRIAL-100070049</t>
        </is>
      </c>
      <c r="H1777" s="9" t="n">
        <v>937.04</v>
      </c>
      <c r="I1777" s="5" t="inlineStr">
        <is>
          <t>DEPÓSITO BANCARIO</t>
        </is>
      </c>
      <c r="J1777" s="8" t="inlineStr">
        <is>
          <t>1973 BASILIA CRUZ AJARACHI</t>
        </is>
      </c>
    </row>
    <row r="1778">
      <c r="A1778" s="5" t="inlineStr">
        <is>
          <t>CCAJ-SC39/42/2023</t>
        </is>
      </c>
      <c r="B1778" s="6" t="n">
        <v>44952.89988538194</v>
      </c>
      <c r="C1778" s="5" t="inlineStr">
        <is>
          <t>1386 EINAR CHOQUETIJLLA - COBRADOR</t>
        </is>
      </c>
      <c r="D1778" s="15" t="n">
        <v>45173191644</v>
      </c>
      <c r="E1778" s="5" t="inlineStr">
        <is>
          <t>BANCO INDUSTRIAL-100070049</t>
        </is>
      </c>
      <c r="H1778" s="9" t="n">
        <v>2252.73</v>
      </c>
      <c r="I1778" s="5" t="inlineStr">
        <is>
          <t>DEPÓSITO BANCARIO</t>
        </is>
      </c>
      <c r="J1778" s="8" t="inlineStr">
        <is>
          <t>1973 BASILIA CRUZ AJARACHI</t>
        </is>
      </c>
    </row>
    <row r="1779">
      <c r="A1779" s="5" t="inlineStr">
        <is>
          <t>CCAJ-SC39/42/2023</t>
        </is>
      </c>
      <c r="B1779" s="6" t="n">
        <v>44952.89988538194</v>
      </c>
      <c r="C1779" s="5" t="inlineStr">
        <is>
          <t>1386 EINAR CHOQUETIJLLA - COBRADOR</t>
        </is>
      </c>
      <c r="D1779" s="15" t="n">
        <v>45173191644</v>
      </c>
      <c r="E1779" s="5" t="inlineStr">
        <is>
          <t>BANCO INDUSTRIAL-100070049</t>
        </is>
      </c>
      <c r="H1779" s="9" t="n">
        <v>4321.89</v>
      </c>
      <c r="I1779" s="5" t="inlineStr">
        <is>
          <t>DEPÓSITO BANCARIO</t>
        </is>
      </c>
      <c r="J1779" s="8" t="inlineStr">
        <is>
          <t>1973 BASILIA CRUZ AJARACHI</t>
        </is>
      </c>
    </row>
    <row r="1780">
      <c r="A1780" s="5" t="inlineStr">
        <is>
          <t>CCAJ-SC39/42/2023</t>
        </is>
      </c>
      <c r="B1780" s="6" t="n">
        <v>44952.89988538194</v>
      </c>
      <c r="C1780" s="5" t="inlineStr">
        <is>
          <t>1386 EINAR CHOQUETIJLLA - COBRADOR</t>
        </is>
      </c>
      <c r="D1780" s="15" t="n">
        <v>45173191644</v>
      </c>
      <c r="E1780" s="5" t="inlineStr">
        <is>
          <t>BANCO INDUSTRIAL-100070049</t>
        </is>
      </c>
      <c r="H1780" s="9" t="n">
        <v>1611.06</v>
      </c>
      <c r="I1780" s="5" t="inlineStr">
        <is>
          <t>DEPÓSITO BANCARIO</t>
        </is>
      </c>
      <c r="J1780" s="8" t="inlineStr">
        <is>
          <t>1973 BASILIA CRUZ AJARACHI</t>
        </is>
      </c>
    </row>
    <row r="1781">
      <c r="A1781" s="5" t="inlineStr">
        <is>
          <t>CCAJ-SC39/42/2023</t>
        </is>
      </c>
      <c r="B1781" s="6" t="n">
        <v>44952.89988538194</v>
      </c>
      <c r="C1781" s="5" t="inlineStr">
        <is>
          <t>1386 EINAR CHOQUETIJLLA - COBRADOR</t>
        </is>
      </c>
      <c r="D1781" s="15" t="n">
        <v>45173191644</v>
      </c>
      <c r="E1781" s="5" t="inlineStr">
        <is>
          <t>BANCO INDUSTRIAL-100070049</t>
        </is>
      </c>
      <c r="H1781" s="9" t="n">
        <v>2708.17</v>
      </c>
      <c r="I1781" s="5" t="inlineStr">
        <is>
          <t>DEPÓSITO BANCARIO</t>
        </is>
      </c>
      <c r="J1781" s="8" t="inlineStr">
        <is>
          <t>1973 BASILIA CRUZ AJARACHI</t>
        </is>
      </c>
    </row>
    <row r="1782">
      <c r="A1782" s="5" t="inlineStr">
        <is>
          <t>CCAJ-SC39/42/2023</t>
        </is>
      </c>
      <c r="B1782" s="6" t="n">
        <v>44952.89988538194</v>
      </c>
      <c r="C1782" s="5" t="inlineStr">
        <is>
          <t>1386 EINAR CHOQUETIJLLA - COBRADOR</t>
        </is>
      </c>
      <c r="D1782" s="15" t="n">
        <v>45173191644</v>
      </c>
      <c r="E1782" s="5" t="inlineStr">
        <is>
          <t>BANCO INDUSTRIAL-100070049</t>
        </is>
      </c>
      <c r="H1782" s="9" t="n">
        <v>1314.95</v>
      </c>
      <c r="I1782" s="5" t="inlineStr">
        <is>
          <t>DEPÓSITO BANCARIO</t>
        </is>
      </c>
      <c r="J1782" s="8" t="inlineStr">
        <is>
          <t>1973 BASILIA CRUZ AJARACHI</t>
        </is>
      </c>
    </row>
    <row r="1783">
      <c r="A1783" s="5" t="inlineStr">
        <is>
          <t>CCAJ-SC39/42/2023</t>
        </is>
      </c>
      <c r="B1783" s="6" t="n">
        <v>44952.89988538194</v>
      </c>
      <c r="C1783" s="5" t="inlineStr">
        <is>
          <t>1386 EINAR CHOQUETIJLLA - COBRADOR</t>
        </is>
      </c>
      <c r="D1783" s="15" t="n">
        <v>45173191644</v>
      </c>
      <c r="E1783" s="5" t="inlineStr">
        <is>
          <t>BANCO INDUSTRIAL-100070049</t>
        </is>
      </c>
      <c r="H1783" s="9" t="n">
        <v>1311.65</v>
      </c>
      <c r="I1783" s="5" t="inlineStr">
        <is>
          <t>DEPÓSITO BANCARIO</t>
        </is>
      </c>
      <c r="J1783" s="8" t="inlineStr">
        <is>
          <t>1973 BASILIA CRUZ AJARACHI</t>
        </is>
      </c>
    </row>
    <row r="1784">
      <c r="A1784" s="5" t="inlineStr">
        <is>
          <t>CCAJ-SC39/42/2023</t>
        </is>
      </c>
      <c r="B1784" s="6" t="n">
        <v>44952.89988538194</v>
      </c>
      <c r="C1784" s="5" t="inlineStr">
        <is>
          <t>1386 EINAR CHOQUETIJLLA - COBRADOR</t>
        </is>
      </c>
      <c r="D1784" s="15" t="n">
        <v>45173191644</v>
      </c>
      <c r="E1784" s="5" t="inlineStr">
        <is>
          <t>BANCO INDUSTRIAL-100070049</t>
        </is>
      </c>
      <c r="H1784" s="9" t="n">
        <v>5293.4</v>
      </c>
      <c r="I1784" s="5" t="inlineStr">
        <is>
          <t>DEPÓSITO BANCARIO</t>
        </is>
      </c>
      <c r="J1784" s="8" t="inlineStr">
        <is>
          <t>1973 BASILIA CRUZ AJARACHI</t>
        </is>
      </c>
    </row>
    <row r="1785">
      <c r="A1785" s="5" t="inlineStr">
        <is>
          <t>CCAJ-SC39/42/2023</t>
        </is>
      </c>
      <c r="B1785" s="6" t="n">
        <v>44952.89988538194</v>
      </c>
      <c r="C1785" s="5" t="inlineStr">
        <is>
          <t>1386 EINAR CHOQUETIJLLA - COBRADOR</t>
        </is>
      </c>
      <c r="D1785" s="15" t="n">
        <v>45173191644</v>
      </c>
      <c r="E1785" s="5" t="inlineStr">
        <is>
          <t>BANCO INDUSTRIAL-100070049</t>
        </is>
      </c>
      <c r="H1785" s="9" t="n">
        <v>2254.4</v>
      </c>
      <c r="I1785" s="5" t="inlineStr">
        <is>
          <t>DEPÓSITO BANCARIO</t>
        </is>
      </c>
      <c r="J1785" s="8" t="inlineStr">
        <is>
          <t>1973 BASILIA CRUZ AJARACHI</t>
        </is>
      </c>
    </row>
    <row r="1786">
      <c r="A1786" s="5" t="inlineStr">
        <is>
          <t>CCAJ-SC39/42/2023</t>
        </is>
      </c>
      <c r="B1786" s="6" t="n">
        <v>44952.89988538194</v>
      </c>
      <c r="C1786" s="5" t="inlineStr">
        <is>
          <t>1386 EINAR CHOQUETIJLLA - COBRADOR</t>
        </is>
      </c>
      <c r="D1786" s="15" t="n">
        <v>45173191644</v>
      </c>
      <c r="E1786" s="5" t="inlineStr">
        <is>
          <t>BANCO INDUSTRIAL-100070049</t>
        </is>
      </c>
      <c r="H1786" s="9" t="n">
        <v>4365.8</v>
      </c>
      <c r="I1786" s="5" t="inlineStr">
        <is>
          <t>DEPÓSITO BANCARIO</t>
        </is>
      </c>
      <c r="J1786" s="8" t="inlineStr">
        <is>
          <t>1973 BASILIA CRUZ AJARACHI</t>
        </is>
      </c>
    </row>
    <row r="1787">
      <c r="A1787" s="5" t="inlineStr">
        <is>
          <t>CCAJ-SC39/42/2023</t>
        </is>
      </c>
      <c r="B1787" s="6" t="n">
        <v>44952.89988538194</v>
      </c>
      <c r="C1787" s="5" t="inlineStr">
        <is>
          <t>1386 EINAR CHOQUETIJLLA - COBRADOR</t>
        </is>
      </c>
      <c r="D1787" s="15" t="n">
        <v>45173191644</v>
      </c>
      <c r="E1787" s="5" t="inlineStr">
        <is>
          <t>BANCO INDUSTRIAL-100070049</t>
        </is>
      </c>
      <c r="H1787" s="9" t="n">
        <v>2511.36</v>
      </c>
      <c r="I1787" s="5" t="inlineStr">
        <is>
          <t>DEPÓSITO BANCARIO</t>
        </is>
      </c>
      <c r="J1787" s="8" t="inlineStr">
        <is>
          <t>1973 BASILIA CRUZ AJARACHI</t>
        </is>
      </c>
    </row>
    <row r="1788">
      <c r="A1788" s="5" t="inlineStr">
        <is>
          <t>CCAJ-SC39/42/2023</t>
        </is>
      </c>
      <c r="B1788" s="6" t="n">
        <v>44952.89988538194</v>
      </c>
      <c r="C1788" s="5" t="inlineStr">
        <is>
          <t>1386 EINAR CHOQUETIJLLA - COBRADOR</t>
        </is>
      </c>
      <c r="D1788" s="15" t="n">
        <v>45173191644</v>
      </c>
      <c r="E1788" s="5" t="inlineStr">
        <is>
          <t>BANCO INDUSTRIAL-100070049</t>
        </is>
      </c>
      <c r="H1788" s="9" t="n">
        <v>1763.51</v>
      </c>
      <c r="I1788" s="5" t="inlineStr">
        <is>
          <t>DEPÓSITO BANCARIO</t>
        </is>
      </c>
      <c r="J1788" s="8" t="inlineStr">
        <is>
          <t>1973 BASILIA CRUZ AJARACHI</t>
        </is>
      </c>
    </row>
    <row r="1789">
      <c r="A1789" s="5" t="inlineStr">
        <is>
          <t>CCAJ-SC39/42/2023</t>
        </is>
      </c>
      <c r="B1789" s="6" t="n">
        <v>44952.89988538194</v>
      </c>
      <c r="C1789" s="5" t="inlineStr">
        <is>
          <t>1386 EINAR CHOQUETIJLLA - COBRADOR</t>
        </is>
      </c>
      <c r="D1789" s="15" t="n">
        <v>45173191644</v>
      </c>
      <c r="E1789" s="5" t="inlineStr">
        <is>
          <t>BANCO INDUSTRIAL-100070049</t>
        </is>
      </c>
      <c r="H1789" s="9" t="n">
        <v>3237.53</v>
      </c>
      <c r="I1789" s="5" t="inlineStr">
        <is>
          <t>DEPÓSITO BANCARIO</t>
        </is>
      </c>
      <c r="J1789" s="8" t="inlineStr">
        <is>
          <t>1973 BASILIA CRUZ AJARACHI</t>
        </is>
      </c>
    </row>
    <row r="1790">
      <c r="A1790" s="5" t="inlineStr">
        <is>
          <t>CCAJ-SC39/42/2023</t>
        </is>
      </c>
      <c r="B1790" s="6" t="n">
        <v>44952.89988538194</v>
      </c>
      <c r="C1790" s="5" t="inlineStr">
        <is>
          <t>1386 EINAR CHOQUETIJLLA - COBRADOR</t>
        </is>
      </c>
      <c r="D1790" s="15" t="n">
        <v>45173191644</v>
      </c>
      <c r="E1790" s="5" t="inlineStr">
        <is>
          <t>BANCO INDUSTRIAL-100070049</t>
        </is>
      </c>
      <c r="H1790" s="9" t="n">
        <v>3697.87</v>
      </c>
      <c r="I1790" s="5" t="inlineStr">
        <is>
          <t>DEPÓSITO BANCARIO</t>
        </is>
      </c>
      <c r="J1790" s="8" t="inlineStr">
        <is>
          <t>1973 BASILIA CRUZ AJARACHI</t>
        </is>
      </c>
    </row>
    <row r="1791">
      <c r="A1791" s="5" t="inlineStr">
        <is>
          <t>CCAJ-SC39/42/2023</t>
        </is>
      </c>
      <c r="B1791" s="6" t="n">
        <v>44952.89988538194</v>
      </c>
      <c r="C1791" s="5" t="inlineStr">
        <is>
          <t>1386 EINAR CHOQUETIJLLA - COBRADOR</t>
        </is>
      </c>
      <c r="D1791" s="15" t="n">
        <v>45163219169</v>
      </c>
      <c r="E1791" s="5" t="inlineStr">
        <is>
          <t>BANCO INDUSTRIAL-100070049</t>
        </is>
      </c>
      <c r="H1791" s="9" t="n">
        <v>1632</v>
      </c>
      <c r="I1791" s="5" t="inlineStr">
        <is>
          <t>DEPÓSITO BANCARIO</t>
        </is>
      </c>
      <c r="J1791" s="8" t="inlineStr">
        <is>
          <t>1973 BASILIA CRUZ AJARACHI</t>
        </is>
      </c>
    </row>
    <row r="1792">
      <c r="A1792" s="5" t="inlineStr">
        <is>
          <t>CCAJ-SC39/42/2023</t>
        </is>
      </c>
      <c r="B1792" s="6" t="n">
        <v>44952.89988538194</v>
      </c>
      <c r="C1792" s="5" t="inlineStr">
        <is>
          <t>1386 EINAR CHOQUETIJLLA - COBRADOR</t>
        </is>
      </c>
      <c r="D1792" s="15" t="n">
        <v>45163219169</v>
      </c>
      <c r="E1792" s="5" t="inlineStr">
        <is>
          <t>BANCO INDUSTRIAL-100070049</t>
        </is>
      </c>
      <c r="H1792" s="9" t="n">
        <v>1272</v>
      </c>
      <c r="I1792" s="5" t="inlineStr">
        <is>
          <t>DEPÓSITO BANCARIO</t>
        </is>
      </c>
      <c r="J1792" s="8" t="inlineStr">
        <is>
          <t>1973 BASILIA CRUZ AJARACHI</t>
        </is>
      </c>
    </row>
    <row r="1793">
      <c r="A1793" s="5" t="inlineStr">
        <is>
          <t>CCAJ-SC39/42/2023</t>
        </is>
      </c>
      <c r="B1793" s="6" t="n">
        <v>44952.89988538194</v>
      </c>
      <c r="C1793" s="5" t="inlineStr">
        <is>
          <t>1386 EINAR CHOQUETIJLLA - COBRADOR</t>
        </is>
      </c>
      <c r="D1793" s="15" t="n">
        <v>45163219169</v>
      </c>
      <c r="E1793" s="5" t="inlineStr">
        <is>
          <t>BANCO INDUSTRIAL-100070049</t>
        </is>
      </c>
      <c r="H1793" s="9" t="n">
        <v>1113.2</v>
      </c>
      <c r="I1793" s="5" t="inlineStr">
        <is>
          <t>DEPÓSITO BANCARIO</t>
        </is>
      </c>
      <c r="J1793" s="8" t="inlineStr">
        <is>
          <t>1973 BASILIA CRUZ AJARACHI</t>
        </is>
      </c>
    </row>
    <row r="1794">
      <c r="A1794" s="5" t="inlineStr">
        <is>
          <t>CCAJ-SC39/42/2023</t>
        </is>
      </c>
      <c r="B1794" s="6" t="n">
        <v>44952.89988538194</v>
      </c>
      <c r="C1794" s="5" t="inlineStr">
        <is>
          <t>1386 EINAR CHOQUETIJLLA - COBRADOR</t>
        </is>
      </c>
      <c r="D1794" s="15" t="n">
        <v>45163219169</v>
      </c>
      <c r="E1794" s="5" t="inlineStr">
        <is>
          <t>BANCO INDUSTRIAL-100070049</t>
        </is>
      </c>
      <c r="H1794" s="9" t="n">
        <v>1409.2</v>
      </c>
      <c r="I1794" s="5" t="inlineStr">
        <is>
          <t>DEPÓSITO BANCARIO</t>
        </is>
      </c>
      <c r="J1794" s="8" t="inlineStr">
        <is>
          <t>1973 BASILIA CRUZ AJARACHI</t>
        </is>
      </c>
    </row>
    <row r="1795">
      <c r="A1795" s="5" t="inlineStr">
        <is>
          <t>CCAJ-SC39/42/2023</t>
        </is>
      </c>
      <c r="B1795" s="6" t="n">
        <v>44952.89988538194</v>
      </c>
      <c r="C1795" s="5" t="inlineStr">
        <is>
          <t>1386 EINAR CHOQUETIJLLA - COBRADOR</t>
        </is>
      </c>
      <c r="D1795" s="15" t="n">
        <v>45163219169</v>
      </c>
      <c r="E1795" s="5" t="inlineStr">
        <is>
          <t>BANCO INDUSTRIAL-100070049</t>
        </is>
      </c>
      <c r="H1795" s="9" t="n">
        <v>556.8</v>
      </c>
      <c r="I1795" s="5" t="inlineStr">
        <is>
          <t>DEPÓSITO BANCARIO</t>
        </is>
      </c>
      <c r="J1795" s="8" t="inlineStr">
        <is>
          <t>1973 BASILIA CRUZ AJARACHI</t>
        </is>
      </c>
    </row>
    <row r="1796">
      <c r="A1796" s="5" t="inlineStr">
        <is>
          <t>CCAJ-SC39/42/2023</t>
        </is>
      </c>
      <c r="B1796" s="6" t="n">
        <v>44952.89988538194</v>
      </c>
      <c r="C1796" s="5" t="inlineStr">
        <is>
          <t>1386 EINAR CHOQUETIJLLA - COBRADOR</t>
        </is>
      </c>
      <c r="D1796" s="15" t="n">
        <v>45163219169</v>
      </c>
      <c r="E1796" s="5" t="inlineStr">
        <is>
          <t>BANCO INDUSTRIAL-100070049</t>
        </is>
      </c>
      <c r="H1796" s="9" t="n">
        <v>594</v>
      </c>
      <c r="I1796" s="5" t="inlineStr">
        <is>
          <t>DEPÓSITO BANCARIO</t>
        </is>
      </c>
      <c r="J1796" s="8" t="inlineStr">
        <is>
          <t>1973 BASILIA CRUZ AJARACHI</t>
        </is>
      </c>
    </row>
    <row r="1797">
      <c r="A1797" s="5" t="inlineStr">
        <is>
          <t>CCAJ-SC39/42/2023</t>
        </is>
      </c>
      <c r="B1797" s="6" t="n">
        <v>44952.89988538194</v>
      </c>
      <c r="C1797" s="5" t="inlineStr">
        <is>
          <t>1386 EINAR CHOQUETIJLLA - COBRADOR</t>
        </is>
      </c>
      <c r="D1797" s="15" t="n">
        <v>45163219169</v>
      </c>
      <c r="E1797" s="5" t="inlineStr">
        <is>
          <t>BANCO INDUSTRIAL-100070049</t>
        </is>
      </c>
      <c r="H1797" s="9" t="n">
        <v>174</v>
      </c>
      <c r="I1797" s="5" t="inlineStr">
        <is>
          <t>DEPÓSITO BANCARIO</t>
        </is>
      </c>
      <c r="J1797" s="8" t="inlineStr">
        <is>
          <t>1973 BASILIA CRUZ AJARACHI</t>
        </is>
      </c>
    </row>
    <row r="1798">
      <c r="A1798" s="5" t="inlineStr">
        <is>
          <t>CCAJ-SC39/42/2023</t>
        </is>
      </c>
      <c r="B1798" s="6" t="n">
        <v>44952.89988538194</v>
      </c>
      <c r="C1798" s="5" t="inlineStr">
        <is>
          <t>1386 EINAR CHOQUETIJLLA - COBRADOR</t>
        </is>
      </c>
      <c r="D1798" s="15" t="n">
        <v>45163219169</v>
      </c>
      <c r="E1798" s="5" t="inlineStr">
        <is>
          <t>BANCO INDUSTRIAL-100070049</t>
        </is>
      </c>
      <c r="H1798" s="9" t="n">
        <v>859</v>
      </c>
      <c r="I1798" s="5" t="inlineStr">
        <is>
          <t>DEPÓSITO BANCARIO</t>
        </is>
      </c>
      <c r="J1798" s="8" t="inlineStr">
        <is>
          <t>1973 BASILIA CRUZ AJARACHI</t>
        </is>
      </c>
    </row>
    <row r="1799">
      <c r="A1799" s="5" t="inlineStr">
        <is>
          <t>CCAJ-SC39/42/2023</t>
        </is>
      </c>
      <c r="B1799" s="6" t="n">
        <v>44952.89988538194</v>
      </c>
      <c r="C1799" s="5" t="inlineStr">
        <is>
          <t>1386 EINAR CHOQUETIJLLA - COBRADOR</t>
        </is>
      </c>
      <c r="D1799" s="15" t="n">
        <v>45163219169</v>
      </c>
      <c r="E1799" s="5" t="inlineStr">
        <is>
          <t>BANCO INDUSTRIAL-100070049</t>
        </is>
      </c>
      <c r="H1799" s="9" t="n">
        <v>2929.4</v>
      </c>
      <c r="I1799" s="5" t="inlineStr">
        <is>
          <t>DEPÓSITO BANCARIO</t>
        </is>
      </c>
      <c r="J1799" s="8" t="inlineStr">
        <is>
          <t>1973 BASILIA CRUZ AJARACHI</t>
        </is>
      </c>
    </row>
    <row r="1800">
      <c r="A1800" s="5" t="inlineStr">
        <is>
          <t>CCAJ-SC39/42/2023</t>
        </is>
      </c>
      <c r="B1800" s="6" t="n">
        <v>44952.89988538194</v>
      </c>
      <c r="C1800" s="5" t="inlineStr">
        <is>
          <t>1386 EINAR CHOQUETIJLLA - COBRADOR</t>
        </is>
      </c>
      <c r="D1800" s="15" t="n">
        <v>45163219169</v>
      </c>
      <c r="E1800" s="5" t="inlineStr">
        <is>
          <t>BANCO INDUSTRIAL-100070049</t>
        </is>
      </c>
      <c r="H1800" s="9" t="n">
        <v>149.35</v>
      </c>
      <c r="I1800" s="5" t="inlineStr">
        <is>
          <t>DEPÓSITO BANCARIO</t>
        </is>
      </c>
      <c r="J1800" s="8" t="inlineStr">
        <is>
          <t>1973 BASILIA CRUZ AJARACHI</t>
        </is>
      </c>
    </row>
    <row r="1801">
      <c r="A1801" s="5" t="inlineStr">
        <is>
          <t>CCAJ-SC39/42/2023</t>
        </is>
      </c>
      <c r="B1801" s="6" t="n">
        <v>44952.89988538194</v>
      </c>
      <c r="C1801" s="5" t="inlineStr">
        <is>
          <t>1386 EINAR CHOQUETIJLLA - COBRADOR</t>
        </is>
      </c>
      <c r="D1801" s="15" t="n">
        <v>45163219169</v>
      </c>
      <c r="E1801" s="5" t="inlineStr">
        <is>
          <t>BANCO INDUSTRIAL-100070049</t>
        </is>
      </c>
      <c r="H1801" s="9" t="n">
        <v>3000</v>
      </c>
      <c r="I1801" s="5" t="inlineStr">
        <is>
          <t>DEPÓSITO BANCARIO</t>
        </is>
      </c>
      <c r="J1801" s="8" t="inlineStr">
        <is>
          <t>1973 BASILIA CRUZ AJARACHI</t>
        </is>
      </c>
    </row>
    <row r="1802">
      <c r="A1802" s="5" t="inlineStr">
        <is>
          <t>CCAJ-SC39/42/2023</t>
        </is>
      </c>
      <c r="B1802" s="6" t="n">
        <v>44952.89988538194</v>
      </c>
      <c r="C1802" s="5" t="inlineStr">
        <is>
          <t>1386 EINAR CHOQUETIJLLA - COBRADOR</t>
        </is>
      </c>
      <c r="D1802" s="15" t="n">
        <v>45163219169</v>
      </c>
      <c r="E1802" s="5" t="inlineStr">
        <is>
          <t>BANCO INDUSTRIAL-100070049</t>
        </is>
      </c>
      <c r="H1802" s="9" t="n">
        <v>1098</v>
      </c>
      <c r="I1802" s="5" t="inlineStr">
        <is>
          <t>DEPÓSITO BANCARIO</t>
        </is>
      </c>
      <c r="J1802" s="8" t="inlineStr">
        <is>
          <t>1973 BASILIA CRUZ AJARACHI</t>
        </is>
      </c>
    </row>
    <row r="1803">
      <c r="A1803" s="5" t="inlineStr">
        <is>
          <t>CCAJ-SC39/42/2023</t>
        </is>
      </c>
      <c r="B1803" s="6" t="n">
        <v>44952.89988538194</v>
      </c>
      <c r="C1803" s="5" t="inlineStr">
        <is>
          <t>1386 EINAR CHOQUETIJLLA - COBRADOR</t>
        </is>
      </c>
      <c r="D1803" s="15" t="n">
        <v>45163219169</v>
      </c>
      <c r="E1803" s="5" t="inlineStr">
        <is>
          <t>BANCO INDUSTRIAL-100070049</t>
        </is>
      </c>
      <c r="H1803" s="9" t="n">
        <v>829.2</v>
      </c>
      <c r="I1803" s="5" t="inlineStr">
        <is>
          <t>DEPÓSITO BANCARIO</t>
        </is>
      </c>
      <c r="J1803" s="8" t="inlineStr">
        <is>
          <t>1973 BASILIA CRUZ AJARACHI</t>
        </is>
      </c>
    </row>
    <row r="1804">
      <c r="A1804" s="5" t="inlineStr">
        <is>
          <t>CCAJ-SC39/42/2023</t>
        </is>
      </c>
      <c r="B1804" s="6" t="n">
        <v>44952.89988538194</v>
      </c>
      <c r="C1804" s="5" t="inlineStr">
        <is>
          <t>1386 EINAR CHOQUETIJLLA - COBRADOR</t>
        </is>
      </c>
      <c r="D1804" s="15" t="n">
        <v>45163219169</v>
      </c>
      <c r="E1804" s="5" t="inlineStr">
        <is>
          <t>BANCO INDUSTRIAL-100070049</t>
        </is>
      </c>
      <c r="H1804" s="9" t="n">
        <v>5045.13</v>
      </c>
      <c r="I1804" s="5" t="inlineStr">
        <is>
          <t>DEPÓSITO BANCARIO</t>
        </is>
      </c>
      <c r="J1804" s="8" t="inlineStr">
        <is>
          <t>1973 BASILIA CRUZ AJARACHI</t>
        </is>
      </c>
    </row>
    <row r="1805">
      <c r="A1805" s="5" t="inlineStr">
        <is>
          <t>CCAJ-SC39/42/2023</t>
        </is>
      </c>
      <c r="B1805" s="6" t="n">
        <v>44952.89988538194</v>
      </c>
      <c r="C1805" s="5" t="inlineStr">
        <is>
          <t>1386 EINAR CHOQUETIJLLA - COBRADOR</t>
        </is>
      </c>
      <c r="D1805" s="15" t="n">
        <v>45163219169</v>
      </c>
      <c r="E1805" s="5" t="inlineStr">
        <is>
          <t>BANCO INDUSTRIAL-100070049</t>
        </is>
      </c>
      <c r="H1805" s="9" t="n">
        <v>2159.4</v>
      </c>
      <c r="I1805" s="5" t="inlineStr">
        <is>
          <t>DEPÓSITO BANCARIO</t>
        </is>
      </c>
      <c r="J1805" s="8" t="inlineStr">
        <is>
          <t>1973 BASILIA CRUZ AJARACHI</t>
        </is>
      </c>
    </row>
    <row r="1806">
      <c r="A1806" s="5" t="inlineStr">
        <is>
          <t>CCAJ-SC39/42/2023</t>
        </is>
      </c>
      <c r="B1806" s="6" t="n">
        <v>44952.89988538194</v>
      </c>
      <c r="C1806" s="5" t="inlineStr">
        <is>
          <t>1386 EINAR CHOQUETIJLLA - COBRADOR</t>
        </is>
      </c>
      <c r="D1806" s="15" t="n">
        <v>45163219169</v>
      </c>
      <c r="E1806" s="5" t="inlineStr">
        <is>
          <t>BANCO INDUSTRIAL-100070049</t>
        </is>
      </c>
      <c r="H1806" s="9" t="n">
        <v>1230</v>
      </c>
      <c r="I1806" s="5" t="inlineStr">
        <is>
          <t>DEPÓSITO BANCARIO</t>
        </is>
      </c>
      <c r="J1806" s="8" t="inlineStr">
        <is>
          <t>1973 BASILIA CRUZ AJARACHI</t>
        </is>
      </c>
    </row>
    <row r="1807">
      <c r="A1807" s="5" t="inlineStr">
        <is>
          <t>CCAJ-SC39/42/2023</t>
        </is>
      </c>
      <c r="B1807" s="6" t="n">
        <v>44952.89988538194</v>
      </c>
      <c r="C1807" s="5" t="inlineStr">
        <is>
          <t>1386 EINAR CHOQUETIJLLA - COBRADOR</t>
        </is>
      </c>
      <c r="D1807" s="15" t="n">
        <v>45163219169</v>
      </c>
      <c r="E1807" s="5" t="inlineStr">
        <is>
          <t>BANCO INDUSTRIAL-100070049</t>
        </is>
      </c>
      <c r="H1807" s="9" t="n">
        <v>348</v>
      </c>
      <c r="I1807" s="5" t="inlineStr">
        <is>
          <t>DEPÓSITO BANCARIO</t>
        </is>
      </c>
      <c r="J1807" s="8" t="inlineStr">
        <is>
          <t>1973 BASILIA CRUZ AJARACHI</t>
        </is>
      </c>
    </row>
    <row r="1808">
      <c r="A1808" s="5" t="inlineStr">
        <is>
          <t>CCAJ-SC39/42/2023</t>
        </is>
      </c>
      <c r="B1808" s="6" t="n">
        <v>44952.89988538194</v>
      </c>
      <c r="C1808" s="5" t="inlineStr">
        <is>
          <t>1386 EINAR CHOQUETIJLLA - COBRADOR</t>
        </is>
      </c>
      <c r="D1808" s="15" t="n">
        <v>45163219169</v>
      </c>
      <c r="E1808" s="5" t="inlineStr">
        <is>
          <t>BANCO INDUSTRIAL-100070049</t>
        </is>
      </c>
      <c r="H1808" s="9" t="n">
        <v>1548</v>
      </c>
      <c r="I1808" s="5" t="inlineStr">
        <is>
          <t>DEPÓSITO BANCARIO</t>
        </is>
      </c>
      <c r="J1808" s="8" t="inlineStr">
        <is>
          <t>1973 BASILIA CRUZ AJARACHI</t>
        </is>
      </c>
    </row>
    <row r="1809">
      <c r="A1809" s="5" t="inlineStr">
        <is>
          <t>CCAJ-SC39/42/2023</t>
        </is>
      </c>
      <c r="B1809" s="6" t="n">
        <v>44952.89988538194</v>
      </c>
      <c r="C1809" s="5" t="inlineStr">
        <is>
          <t>1386 EINAR CHOQUETIJLLA - COBRADOR</t>
        </is>
      </c>
      <c r="D1809" s="15" t="n">
        <v>45163219169</v>
      </c>
      <c r="E1809" s="5" t="inlineStr">
        <is>
          <t>BANCO INDUSTRIAL-100070049</t>
        </is>
      </c>
      <c r="H1809" s="9" t="n">
        <v>264</v>
      </c>
      <c r="I1809" s="5" t="inlineStr">
        <is>
          <t>DEPÓSITO BANCARIO</t>
        </is>
      </c>
      <c r="J1809" s="8" t="inlineStr">
        <is>
          <t>1973 BASILIA CRUZ AJARACHI</t>
        </is>
      </c>
    </row>
    <row r="1810">
      <c r="A1810" s="5" t="inlineStr">
        <is>
          <t>CCAJ-SC39/42/2023</t>
        </is>
      </c>
      <c r="B1810" s="6" t="n">
        <v>44952.89988538194</v>
      </c>
      <c r="C1810" s="5" t="inlineStr">
        <is>
          <t>1386 EINAR CHOQUETIJLLA - COBRADOR</t>
        </is>
      </c>
      <c r="D1810" s="15" t="n">
        <v>45163219169</v>
      </c>
      <c r="E1810" s="5" t="inlineStr">
        <is>
          <t>BANCO INDUSTRIAL-100070049</t>
        </is>
      </c>
      <c r="H1810" s="9" t="n">
        <v>5285.32</v>
      </c>
      <c r="I1810" s="5" t="inlineStr">
        <is>
          <t>DEPÓSITO BANCARIO</t>
        </is>
      </c>
      <c r="J1810" s="8" t="inlineStr">
        <is>
          <t>1973 BASILIA CRUZ AJARACHI</t>
        </is>
      </c>
    </row>
    <row r="1811">
      <c r="A1811" s="5" t="inlineStr">
        <is>
          <t>CCAJ-SC39/42/2023</t>
        </is>
      </c>
      <c r="B1811" s="6" t="n">
        <v>44952.89988538194</v>
      </c>
      <c r="C1811" s="5" t="inlineStr">
        <is>
          <t>1386 EINAR CHOQUETIJLLA - COBRADOR</t>
        </is>
      </c>
      <c r="D1811" s="7" t="n">
        <v>668436</v>
      </c>
      <c r="E1811" s="5" t="inlineStr">
        <is>
          <t>MERCANTIL SANTA CRUZ-4010678183</t>
        </is>
      </c>
      <c r="H1811" s="9" t="n">
        <v>24076.84</v>
      </c>
      <c r="I1811" s="5" t="inlineStr">
        <is>
          <t>DEPÓSITO BANCARIO</t>
        </is>
      </c>
      <c r="J1811" s="8" t="inlineStr">
        <is>
          <t>1973 BASILIA CRUZ AJARACHI</t>
        </is>
      </c>
    </row>
    <row r="1812">
      <c r="A1812" s="5" t="inlineStr">
        <is>
          <t>CCAJ-SC39/42/2023</t>
        </is>
      </c>
      <c r="B1812" s="6" t="n">
        <v>44952.89988538194</v>
      </c>
      <c r="C1812" s="5" t="inlineStr">
        <is>
          <t>1386 EINAR CHOQUETIJLLA - COBRADOR</t>
        </is>
      </c>
      <c r="D1812" s="7" t="n">
        <v>668436</v>
      </c>
      <c r="E1812" s="5" t="inlineStr">
        <is>
          <t>MERCANTIL SANTA CRUZ-4010678183</t>
        </is>
      </c>
      <c r="H1812" s="9" t="n">
        <v>7271.6</v>
      </c>
      <c r="I1812" s="5" t="inlineStr">
        <is>
          <t>DEPÓSITO BANCARIO</t>
        </is>
      </c>
      <c r="J1812" s="8" t="inlineStr">
        <is>
          <t>1973 BASILIA CRUZ AJARACHI</t>
        </is>
      </c>
    </row>
    <row r="1813">
      <c r="A1813" s="5" t="inlineStr">
        <is>
          <t>CCAJ-SC39/42/2023</t>
        </is>
      </c>
      <c r="B1813" s="6" t="n">
        <v>44952.89988538194</v>
      </c>
      <c r="C1813" s="5" t="inlineStr">
        <is>
          <t>1386 EINAR CHOQUETIJLLA - COBRADOR</t>
        </is>
      </c>
      <c r="D1813" s="7" t="n">
        <v>668436</v>
      </c>
      <c r="E1813" s="5" t="inlineStr">
        <is>
          <t>MERCANTIL SANTA CRUZ-4010678183</t>
        </is>
      </c>
      <c r="H1813" s="9" t="n">
        <v>9037.219999999999</v>
      </c>
      <c r="I1813" s="5" t="inlineStr">
        <is>
          <t>DEPÓSITO BANCARIO</t>
        </is>
      </c>
      <c r="J1813" s="8" t="inlineStr">
        <is>
          <t>1973 BASILIA CRUZ AJARACHI</t>
        </is>
      </c>
    </row>
    <row r="1814">
      <c r="A1814" s="5" t="inlineStr">
        <is>
          <t>CCAJ-SC39/42/2023</t>
        </is>
      </c>
      <c r="B1814" s="6" t="n">
        <v>44952.89988538194</v>
      </c>
      <c r="C1814" s="5" t="inlineStr">
        <is>
          <t>1386 EINAR CHOQUETIJLLA - COBRADOR</t>
        </is>
      </c>
      <c r="D1814" s="15" t="n">
        <v>45163219415</v>
      </c>
      <c r="E1814" s="5" t="inlineStr">
        <is>
          <t>BANCO INDUSTRIAL-100070049</t>
        </is>
      </c>
      <c r="H1814" s="9" t="n">
        <v>1128</v>
      </c>
      <c r="I1814" s="5" t="inlineStr">
        <is>
          <t>DEPÓSITO BANCARIO</t>
        </is>
      </c>
      <c r="J1814" s="8" t="inlineStr">
        <is>
          <t>1973 BASILIA CRUZ AJARACHI</t>
        </is>
      </c>
    </row>
    <row r="1815">
      <c r="A1815" s="5" t="inlineStr">
        <is>
          <t>CCAJ-SC39/42/2023</t>
        </is>
      </c>
      <c r="B1815" s="6" t="n">
        <v>44952.89988538194</v>
      </c>
      <c r="C1815" s="5" t="inlineStr">
        <is>
          <t>1386 EINAR CHOQUETIJLLA - COBRADOR</t>
        </is>
      </c>
      <c r="D1815" s="15" t="n">
        <v>45173191894</v>
      </c>
      <c r="E1815" s="5" t="inlineStr">
        <is>
          <t>BANCO INDUSTRIAL-100070049</t>
        </is>
      </c>
      <c r="H1815" s="9" t="n">
        <v>5970.05</v>
      </c>
      <c r="I1815" s="5" t="inlineStr">
        <is>
          <t>DEPÓSITO BANCARIO</t>
        </is>
      </c>
      <c r="J1815" s="8" t="inlineStr">
        <is>
          <t>1973 BASILIA CRUZ AJARACHI</t>
        </is>
      </c>
    </row>
    <row r="1816">
      <c r="A1816" s="5" t="inlineStr">
        <is>
          <t>CCAJ-SC39/42/2023</t>
        </is>
      </c>
      <c r="B1816" s="6" t="n">
        <v>44952.89988538194</v>
      </c>
      <c r="C1816" s="5" t="inlineStr">
        <is>
          <t>1386 EINAR CHOQUETIJLLA - COBRADOR</t>
        </is>
      </c>
      <c r="D1816" s="7" t="n">
        <v>367313</v>
      </c>
      <c r="E1816" s="5" t="inlineStr">
        <is>
          <t>BANCO DE CREDITO-7015054675359</t>
        </is>
      </c>
      <c r="H1816" s="9" t="n">
        <v>2820</v>
      </c>
      <c r="I1816" s="5" t="inlineStr">
        <is>
          <t>DEPÓSITO BANCARIO</t>
        </is>
      </c>
      <c r="J1816" s="5" t="inlineStr">
        <is>
          <t>1271 SANDRA SALAZAR ESCOBAR</t>
        </is>
      </c>
    </row>
    <row r="1817">
      <c r="A1817" s="5" t="inlineStr">
        <is>
          <t>CCAJ-SC39/42/2023</t>
        </is>
      </c>
      <c r="B1817" s="6" t="n">
        <v>44952.89988538194</v>
      </c>
      <c r="C1817" s="5" t="inlineStr">
        <is>
          <t>1386 EINAR CHOQUETIJLLA - COBRADOR</t>
        </is>
      </c>
      <c r="D1817" s="7" t="n">
        <v>22500</v>
      </c>
      <c r="E1817" s="5" t="inlineStr">
        <is>
          <t>BANCO DE CREDITO-7015054675359</t>
        </is>
      </c>
      <c r="H1817" s="9" t="n">
        <v>120.09</v>
      </c>
      <c r="I1817" s="5" t="inlineStr">
        <is>
          <t>DEPÓSITO BANCARIO</t>
        </is>
      </c>
      <c r="J1817" s="5" t="inlineStr">
        <is>
          <t>1271 SANDRA SALAZAR ESCOBAR</t>
        </is>
      </c>
    </row>
    <row r="1818">
      <c r="A1818" s="5" t="inlineStr">
        <is>
          <t>CCAJ-SC39/42/2023</t>
        </is>
      </c>
      <c r="B1818" s="6" t="n">
        <v>44952.89988538194</v>
      </c>
      <c r="C1818" s="5" t="inlineStr">
        <is>
          <t>1386 EINAR CHOQUETIJLLA - COBRADOR</t>
        </is>
      </c>
      <c r="D1818" s="7" t="n">
        <v>185549</v>
      </c>
      <c r="E1818" s="5" t="inlineStr">
        <is>
          <t>BANCO DE CREDITO-7015054675359</t>
        </is>
      </c>
      <c r="H1818" s="9" t="n">
        <v>120.25</v>
      </c>
      <c r="I1818" s="5" t="inlineStr">
        <is>
          <t>DEPÓSITO BANCARIO</t>
        </is>
      </c>
      <c r="J1818" s="5" t="inlineStr">
        <is>
          <t>1271 SANDRA SALAZAR ESCOBAR</t>
        </is>
      </c>
    </row>
    <row r="1819">
      <c r="A1819" s="5" t="inlineStr">
        <is>
          <t>CCAJ-SC39/42/2023</t>
        </is>
      </c>
      <c r="B1819" s="6" t="n">
        <v>44952.89988538194</v>
      </c>
      <c r="C1819" s="5" t="inlineStr">
        <is>
          <t>1386 EINAR CHOQUETIJLLA - COBRADOR</t>
        </is>
      </c>
      <c r="D1819" s="7" t="n">
        <v>346986</v>
      </c>
      <c r="E1819" s="5" t="inlineStr">
        <is>
          <t>BANCO DE CREDITO-7015054675359</t>
        </is>
      </c>
      <c r="H1819" s="9" t="n">
        <v>402.07</v>
      </c>
      <c r="I1819" s="5" t="inlineStr">
        <is>
          <t>DEPÓSITO BANCARIO</t>
        </is>
      </c>
      <c r="J1819" s="5" t="inlineStr">
        <is>
          <t>1271 SANDRA SALAZAR ESCOBAR</t>
        </is>
      </c>
    </row>
    <row r="1820">
      <c r="A1820" s="5" t="inlineStr">
        <is>
          <t>CCAJ-SC39/42/2023</t>
        </is>
      </c>
      <c r="B1820" s="6" t="n">
        <v>44952.89988538194</v>
      </c>
      <c r="C1820" s="5" t="inlineStr">
        <is>
          <t>1386 EINAR CHOQUETIJLLA - COBRADOR</t>
        </is>
      </c>
      <c r="D1820" s="7" t="n">
        <v>398382</v>
      </c>
      <c r="E1820" s="5" t="inlineStr">
        <is>
          <t>BANCO DE CREDITO-7015054675359</t>
        </is>
      </c>
      <c r="H1820" s="9" t="n">
        <v>197.96</v>
      </c>
      <c r="I1820" s="5" t="inlineStr">
        <is>
          <t>DEPÓSITO BANCARIO</t>
        </is>
      </c>
      <c r="J1820" s="5" t="inlineStr">
        <is>
          <t>1271 SANDRA SALAZAR ESCOBAR</t>
        </is>
      </c>
    </row>
    <row r="1821">
      <c r="A1821" s="5" t="inlineStr">
        <is>
          <t>CCAJ-SC39/42/2023</t>
        </is>
      </c>
      <c r="B1821" s="6" t="n">
        <v>44952.89988538194</v>
      </c>
      <c r="C1821" s="5" t="inlineStr">
        <is>
          <t>1386 EINAR CHOQUETIJLLA - COBRADOR</t>
        </is>
      </c>
      <c r="D1821" s="7" t="n">
        <v>35535</v>
      </c>
      <c r="E1821" s="5" t="inlineStr">
        <is>
          <t>BANCO DE CREDITO-7015054675359</t>
        </is>
      </c>
      <c r="H1821" s="9" t="n">
        <v>1457.2</v>
      </c>
      <c r="I1821" s="5" t="inlineStr">
        <is>
          <t>DEPÓSITO BANCARIO</t>
        </is>
      </c>
      <c r="J1821" s="5" t="inlineStr">
        <is>
          <t>1271 SANDRA SALAZAR ESCOBAR</t>
        </is>
      </c>
    </row>
    <row r="1822">
      <c r="A1822" s="5" t="inlineStr">
        <is>
          <t>CCAJ-SC39/42/2023</t>
        </is>
      </c>
      <c r="B1822" s="6" t="n">
        <v>44952.89988538194</v>
      </c>
      <c r="C1822" s="5" t="inlineStr">
        <is>
          <t>1386 EINAR CHOQUETIJLLA - COBRADOR</t>
        </is>
      </c>
      <c r="D1822" s="15" t="n">
        <v>45133132592</v>
      </c>
      <c r="E1822" s="5" t="inlineStr">
        <is>
          <t>BANCO INDUSTRIAL-100070049</t>
        </is>
      </c>
      <c r="H1822" s="9" t="n">
        <v>1466.4</v>
      </c>
      <c r="I1822" s="5" t="inlineStr">
        <is>
          <t>DEPÓSITO BANCARIO</t>
        </is>
      </c>
      <c r="J1822" s="5" t="inlineStr">
        <is>
          <t>1271 SANDRA SALAZAR ESCOBAR</t>
        </is>
      </c>
    </row>
    <row r="1823">
      <c r="A1823" s="5" t="inlineStr">
        <is>
          <t>CCAJ-SC39/42/2023</t>
        </is>
      </c>
      <c r="B1823" s="6" t="n">
        <v>44952.89988538194</v>
      </c>
      <c r="C1823" s="5" t="inlineStr">
        <is>
          <t>1386 EINAR CHOQUETIJLLA - COBRADOR</t>
        </is>
      </c>
      <c r="D1823" s="15" t="n">
        <v>45173192806</v>
      </c>
      <c r="E1823" s="5" t="inlineStr">
        <is>
          <t>BANCO INDUSTRIAL-100070049</t>
        </is>
      </c>
      <c r="H1823" s="9" t="n">
        <v>395.92</v>
      </c>
      <c r="I1823" s="5" t="inlineStr">
        <is>
          <t>DEPÓSITO BANCARIO</t>
        </is>
      </c>
      <c r="J1823" s="5" t="inlineStr">
        <is>
          <t>1271 SANDRA SALAZAR ESCOBAR</t>
        </is>
      </c>
    </row>
    <row r="1824">
      <c r="A1824" s="5" t="inlineStr">
        <is>
          <t>CCAJ-SC39/42/2023</t>
        </is>
      </c>
      <c r="B1824" s="6" t="n">
        <v>44952.89988538194</v>
      </c>
      <c r="C1824" s="5" t="inlineStr">
        <is>
          <t>1386 EINAR CHOQUETIJLLA - COBRADOR</t>
        </is>
      </c>
      <c r="D1824" s="15" t="n">
        <v>52216868361</v>
      </c>
      <c r="E1824" s="5" t="inlineStr">
        <is>
          <t>BANCO INDUSTRIAL-100070049</t>
        </is>
      </c>
      <c r="H1824" s="9" t="n">
        <v>752.8</v>
      </c>
      <c r="I1824" s="5" t="inlineStr">
        <is>
          <t>DEPÓSITO BANCARIO</t>
        </is>
      </c>
      <c r="J1824" s="5" t="inlineStr">
        <is>
          <t>1271 SANDRA SALAZAR ESCOBAR</t>
        </is>
      </c>
    </row>
    <row r="1825">
      <c r="A1825" s="5" t="inlineStr">
        <is>
          <t>CCAJ-SC39/42/2023</t>
        </is>
      </c>
      <c r="B1825" s="6" t="n">
        <v>44952.89988538194</v>
      </c>
      <c r="C1825" s="5" t="inlineStr">
        <is>
          <t>1386 EINAR CHOQUETIJLLA - COBRADOR</t>
        </is>
      </c>
      <c r="D1825" s="15" t="n">
        <v>45173193447</v>
      </c>
      <c r="E1825" s="5" t="inlineStr">
        <is>
          <t>BANCO INDUSTRIAL-100070049</t>
        </is>
      </c>
      <c r="H1825" s="9" t="n">
        <v>99770.61</v>
      </c>
      <c r="I1825" s="5" t="inlineStr">
        <is>
          <t>DEPÓSITO BANCARIO</t>
        </is>
      </c>
      <c r="J1825" s="5" t="inlineStr">
        <is>
          <t>4863 MOISES MENACHO MONTAÑO</t>
        </is>
      </c>
    </row>
    <row r="1826">
      <c r="A1826" s="5" t="inlineStr">
        <is>
          <t>CCAJ-SC39/42/2023</t>
        </is>
      </c>
      <c r="B1826" s="6" t="n">
        <v>44952.89988538194</v>
      </c>
      <c r="C1826" s="5" t="inlineStr">
        <is>
          <t>1386 EINAR CHOQUETIJLLA - COBRADOR</t>
        </is>
      </c>
      <c r="D1826" s="15" t="n">
        <v>45173193447</v>
      </c>
      <c r="E1826" s="5" t="inlineStr">
        <is>
          <t>BANCO INDUSTRIAL-100070049</t>
        </is>
      </c>
      <c r="H1826" s="9" t="n">
        <v>229.39</v>
      </c>
      <c r="I1826" s="5" t="inlineStr">
        <is>
          <t>DEPÓSITO BANCARIO</t>
        </is>
      </c>
      <c r="J1826" s="5" t="inlineStr">
        <is>
          <t>4863 MOISES MENACHO MONTAÑO</t>
        </is>
      </c>
    </row>
    <row r="1827">
      <c r="A1827" s="5" t="inlineStr">
        <is>
          <t>CCAJ-SC39/42/2023</t>
        </is>
      </c>
      <c r="B1827" s="6" t="n">
        <v>44952.89988538194</v>
      </c>
      <c r="C1827" s="5" t="inlineStr">
        <is>
          <t>1386 EINAR CHOQUETIJLLA - COBRADOR</t>
        </is>
      </c>
      <c r="D1827" s="7" t="n">
        <v>645354</v>
      </c>
      <c r="E1827" s="5" t="inlineStr">
        <is>
          <t>MERCANTIL SANTA CRUZ-4010678183</t>
        </is>
      </c>
      <c r="H1827" s="9" t="n">
        <v>1798</v>
      </c>
      <c r="I1827" s="5" t="inlineStr">
        <is>
          <t>DEPÓSITO BANCARIO</t>
        </is>
      </c>
      <c r="J1827" s="5" t="inlineStr">
        <is>
          <t>1271 SANDRA SALAZAR ESCOBAR</t>
        </is>
      </c>
    </row>
    <row r="1828">
      <c r="A1828" s="5" t="inlineStr">
        <is>
          <t>CCAJ-SC39/42/2023</t>
        </is>
      </c>
      <c r="B1828" s="6" t="n">
        <v>44952.89988538194</v>
      </c>
      <c r="C1828" s="5" t="inlineStr">
        <is>
          <t>1386 EINAR CHOQUETIJLLA - COBRADOR</t>
        </is>
      </c>
      <c r="D1828" s="7" t="n">
        <v>83674</v>
      </c>
      <c r="E1828" s="5" t="inlineStr">
        <is>
          <t>BANCO DE CREDITO-7015054675359</t>
        </is>
      </c>
      <c r="H1828" s="9" t="n">
        <v>1009</v>
      </c>
      <c r="I1828" s="5" t="inlineStr">
        <is>
          <t>DEPÓSITO BANCARIO</t>
        </is>
      </c>
      <c r="J1828" s="5" t="inlineStr">
        <is>
          <t>1271 SANDRA SALAZAR ESCOBAR</t>
        </is>
      </c>
    </row>
    <row r="1829">
      <c r="A1829" s="5" t="inlineStr">
        <is>
          <t>CCAJ-SC39/42/2023</t>
        </is>
      </c>
      <c r="B1829" s="6" t="n">
        <v>44952.89988538194</v>
      </c>
      <c r="C1829" s="5" t="inlineStr">
        <is>
          <t>1386 EINAR CHOQUETIJLLA - COBRADOR</t>
        </is>
      </c>
      <c r="D1829" s="7" t="n">
        <v>142711</v>
      </c>
      <c r="E1829" s="5" t="inlineStr">
        <is>
          <t>BANCO DE CREDITO-7015054675359</t>
        </is>
      </c>
      <c r="H1829" s="9" t="n">
        <v>1401.6</v>
      </c>
      <c r="I1829" s="5" t="inlineStr">
        <is>
          <t>DEPÓSITO BANCARIO</t>
        </is>
      </c>
      <c r="J1829" s="5" t="inlineStr">
        <is>
          <t>1271 SANDRA SALAZAR ESCOBAR</t>
        </is>
      </c>
    </row>
    <row r="1830">
      <c r="A1830" s="5" t="inlineStr">
        <is>
          <t>CCAJ-SC39/42/2023</t>
        </is>
      </c>
      <c r="B1830" s="6" t="n">
        <v>44952.89988538194</v>
      </c>
      <c r="C1830" s="5" t="inlineStr">
        <is>
          <t>1386 EINAR CHOQUETIJLLA - COBRADOR</t>
        </is>
      </c>
      <c r="D1830" s="7" t="n">
        <v>178729</v>
      </c>
      <c r="E1830" s="5" t="inlineStr">
        <is>
          <t>BANCO DE CREDITO-7015054675359</t>
        </is>
      </c>
      <c r="H1830" s="9" t="n">
        <v>116.38</v>
      </c>
      <c r="I1830" s="5" t="inlineStr">
        <is>
          <t>DEPÓSITO BANCARIO</t>
        </is>
      </c>
      <c r="J1830" s="5" t="inlineStr">
        <is>
          <t>1271 SANDRA SALAZAR ESCOBAR</t>
        </is>
      </c>
    </row>
    <row r="1831">
      <c r="A1831" s="5" t="inlineStr">
        <is>
          <t>CCAJ-SC39/42/2023</t>
        </is>
      </c>
      <c r="B1831" s="6" t="n">
        <v>44952.89988538194</v>
      </c>
      <c r="C1831" s="5" t="inlineStr">
        <is>
          <t>1386 EINAR CHOQUETIJLLA - COBRADOR</t>
        </is>
      </c>
      <c r="D1831" s="15" t="n">
        <v>45153126742</v>
      </c>
      <c r="E1831" s="5" t="inlineStr">
        <is>
          <t>BANCO INDUSTRIAL-100070049</t>
        </is>
      </c>
      <c r="H1831" s="9" t="n">
        <v>3731.4</v>
      </c>
      <c r="I1831" s="5" t="inlineStr">
        <is>
          <t>DEPÓSITO BANCARIO</t>
        </is>
      </c>
      <c r="J1831" s="5" t="inlineStr">
        <is>
          <t>4307 PEDRO GALARZA TERCEROS</t>
        </is>
      </c>
    </row>
    <row r="1832">
      <c r="A1832" s="5" t="inlineStr">
        <is>
          <t>CCAJ-SC39/42/2023</t>
        </is>
      </c>
      <c r="B1832" s="6" t="n">
        <v>44952.89988538194</v>
      </c>
      <c r="C1832" s="5" t="inlineStr">
        <is>
          <t>1386 EINAR CHOQUETIJLLA - COBRADOR</t>
        </is>
      </c>
      <c r="D1832" s="7" t="n">
        <v>182952</v>
      </c>
      <c r="E1832" s="5" t="inlineStr">
        <is>
          <t>BANCO DE CREDITO-7015054675359</t>
        </is>
      </c>
      <c r="H1832" s="9" t="n">
        <v>421.8</v>
      </c>
      <c r="I1832" s="5" t="inlineStr">
        <is>
          <t>DEPÓSITO BANCARIO</t>
        </is>
      </c>
      <c r="J1832" s="5" t="inlineStr">
        <is>
          <t>1271 SANDRA SALAZAR ESCOBAR</t>
        </is>
      </c>
    </row>
    <row r="1833">
      <c r="A1833" s="5" t="inlineStr">
        <is>
          <t>CCAJ-SC39/42/2023</t>
        </is>
      </c>
      <c r="B1833" s="6" t="n">
        <v>44952.89988538194</v>
      </c>
      <c r="C1833" s="5" t="inlineStr">
        <is>
          <t>1386 EINAR CHOQUETIJLLA - COBRADOR</t>
        </is>
      </c>
      <c r="D1833" s="7" t="n">
        <v>37127</v>
      </c>
      <c r="E1833" s="5" t="inlineStr">
        <is>
          <t>BANCO DE CREDITO-7015054675359</t>
        </is>
      </c>
      <c r="H1833" s="9" t="n">
        <v>43527.72</v>
      </c>
      <c r="I1833" s="5" t="inlineStr">
        <is>
          <t>DEPÓSITO BANCARIO</t>
        </is>
      </c>
      <c r="J1833" s="5" t="inlineStr">
        <is>
          <t>4307 PEDRO GALARZA TERCEROS</t>
        </is>
      </c>
    </row>
    <row r="1834">
      <c r="A1834" s="5" t="inlineStr">
        <is>
          <t>CCAJ-SC39/42/2023</t>
        </is>
      </c>
      <c r="B1834" s="6" t="n">
        <v>44952.89988538194</v>
      </c>
      <c r="C1834" s="5" t="inlineStr">
        <is>
          <t>1386 EINAR CHOQUETIJLLA - COBRADOR</t>
        </is>
      </c>
      <c r="D1834" s="7" t="n">
        <v>221459</v>
      </c>
      <c r="E1834" s="5" t="inlineStr">
        <is>
          <t>BANCO DE CREDITO-7015054675359</t>
        </is>
      </c>
      <c r="H1834" s="9" t="n">
        <v>160.25</v>
      </c>
      <c r="I1834" s="5" t="inlineStr">
        <is>
          <t>DEPÓSITO BANCARIO</t>
        </is>
      </c>
      <c r="J1834" s="5" t="inlineStr">
        <is>
          <t>1271 SANDRA SALAZAR ESCOBAR</t>
        </is>
      </c>
    </row>
    <row r="1835">
      <c r="A1835" s="5" t="inlineStr">
        <is>
          <t>CCAJ-SC39/42/2023</t>
        </is>
      </c>
      <c r="B1835" s="6" t="n">
        <v>44952.89988538194</v>
      </c>
      <c r="C1835" s="5" t="inlineStr">
        <is>
          <t>1386 EINAR CHOQUETIJLLA - COBRADOR</t>
        </is>
      </c>
      <c r="D1835" s="7" t="n">
        <v>37158</v>
      </c>
      <c r="E1835" s="5" t="inlineStr">
        <is>
          <t>BANCO DE CREDITO-7015054675359</t>
        </is>
      </c>
      <c r="H1835" s="9" t="n">
        <v>31149.28</v>
      </c>
      <c r="I1835" s="5" t="inlineStr">
        <is>
          <t>DEPÓSITO BANCARIO</t>
        </is>
      </c>
      <c r="J1835" s="5" t="inlineStr">
        <is>
          <t>4307 PEDRO GALARZA TERCEROS</t>
        </is>
      </c>
    </row>
    <row r="1836">
      <c r="A1836" s="5" t="inlineStr">
        <is>
          <t>CCAJ-SC39/42/2023</t>
        </is>
      </c>
      <c r="B1836" s="6" t="n">
        <v>44952.89988538194</v>
      </c>
      <c r="C1836" s="5" t="inlineStr">
        <is>
          <t>1386 EINAR CHOQUETIJLLA - COBRADOR</t>
        </is>
      </c>
      <c r="D1836" s="7" t="n">
        <v>227539</v>
      </c>
      <c r="E1836" s="5" t="inlineStr">
        <is>
          <t>BANCO DE CREDITO-7015054675359</t>
        </is>
      </c>
      <c r="H1836" s="9" t="n">
        <v>1173.31</v>
      </c>
      <c r="I1836" s="5" t="inlineStr">
        <is>
          <t>DEPÓSITO BANCARIO</t>
        </is>
      </c>
      <c r="J1836" s="5" t="inlineStr">
        <is>
          <t>1271 SANDRA SALAZAR ESCOBAR</t>
        </is>
      </c>
    </row>
    <row r="1837">
      <c r="A1837" s="5" t="inlineStr">
        <is>
          <t>CCAJ-SC39/42/2023</t>
        </is>
      </c>
      <c r="B1837" s="6" t="n">
        <v>44952.89988538194</v>
      </c>
      <c r="C1837" s="5" t="inlineStr">
        <is>
          <t>1386 EINAR CHOQUETIJLLA - COBRADOR</t>
        </is>
      </c>
      <c r="D1837" s="7" t="n">
        <v>228290</v>
      </c>
      <c r="E1837" s="5" t="inlineStr">
        <is>
          <t>BANCO DE CREDITO-7015054675359</t>
        </is>
      </c>
      <c r="H1837" s="9" t="n">
        <v>870.38</v>
      </c>
      <c r="I1837" s="5" t="inlineStr">
        <is>
          <t>DEPÓSITO BANCARIO</t>
        </is>
      </c>
      <c r="J1837" s="5" t="inlineStr">
        <is>
          <t>1271 SANDRA SALAZAR ESCOBAR</t>
        </is>
      </c>
    </row>
    <row r="1838">
      <c r="A1838" s="5" t="inlineStr">
        <is>
          <t>CCAJ-SC39/42/2023</t>
        </is>
      </c>
      <c r="B1838" s="6" t="n">
        <v>44952.89988538194</v>
      </c>
      <c r="C1838" s="5" t="inlineStr">
        <is>
          <t>1386 EINAR CHOQUETIJLLA - COBRADOR</t>
        </is>
      </c>
      <c r="D1838" s="15" t="n">
        <v>51217516299</v>
      </c>
      <c r="E1838" s="5" t="inlineStr">
        <is>
          <t>BANCO INDUSTRIAL-100070049</t>
        </is>
      </c>
      <c r="H1838" s="9" t="n">
        <v>1037.2</v>
      </c>
      <c r="I1838" s="5" t="inlineStr">
        <is>
          <t>DEPÓSITO BANCARIO</t>
        </is>
      </c>
      <c r="J1838" s="5" t="inlineStr">
        <is>
          <t>4307 PEDRO GALARZA TERCEROS</t>
        </is>
      </c>
    </row>
    <row r="1839">
      <c r="A1839" s="5" t="inlineStr">
        <is>
          <t>CCAJ-SC39/42/2023</t>
        </is>
      </c>
      <c r="B1839" s="6" t="n">
        <v>44952.89988538194</v>
      </c>
      <c r="C1839" s="5" t="inlineStr">
        <is>
          <t>1386 EINAR CHOQUETIJLLA - COBRADOR</t>
        </is>
      </c>
      <c r="D1839" s="7" t="n">
        <v>255441</v>
      </c>
      <c r="E1839" s="5" t="inlineStr">
        <is>
          <t>BANCO DE CREDITO-7015054675359</t>
        </is>
      </c>
      <c r="H1839" s="9" t="n">
        <v>207.27</v>
      </c>
      <c r="I1839" s="5" t="inlineStr">
        <is>
          <t>DEPÓSITO BANCARIO</t>
        </is>
      </c>
      <c r="J1839" s="5" t="inlineStr">
        <is>
          <t>1271 SANDRA SALAZAR ESCOBAR</t>
        </is>
      </c>
    </row>
    <row r="1840">
      <c r="A1840" s="5" t="inlineStr">
        <is>
          <t>CCAJ-SC39/42/2023</t>
        </is>
      </c>
      <c r="B1840" s="6" t="n">
        <v>44952.89988538194</v>
      </c>
      <c r="C1840" s="5" t="inlineStr">
        <is>
          <t>1386 EINAR CHOQUETIJLLA - COBRADOR</t>
        </is>
      </c>
      <c r="D1840" s="7" t="n">
        <v>273077</v>
      </c>
      <c r="E1840" s="5" t="inlineStr">
        <is>
          <t>BANCO DE CREDITO-7015054675359</t>
        </is>
      </c>
      <c r="H1840" s="9" t="n">
        <v>247.45</v>
      </c>
      <c r="I1840" s="5" t="inlineStr">
        <is>
          <t>DEPÓSITO BANCARIO</t>
        </is>
      </c>
      <c r="J1840" s="5" t="inlineStr">
        <is>
          <t>1271 SANDRA SALAZAR ESCOBAR</t>
        </is>
      </c>
    </row>
    <row r="1841">
      <c r="A1841" s="5" t="inlineStr">
        <is>
          <t>CCAJ-SC39/42/2023</t>
        </is>
      </c>
      <c r="B1841" s="6" t="n">
        <v>44952.89988538194</v>
      </c>
      <c r="C1841" s="5" t="inlineStr">
        <is>
          <t>1386 EINAR CHOQUETIJLLA - COBRADOR</t>
        </is>
      </c>
      <c r="D1841" s="15" t="n">
        <v>45163219023</v>
      </c>
      <c r="E1841" s="5" t="inlineStr">
        <is>
          <t>BANCO INDUSTRIAL-100070049</t>
        </is>
      </c>
      <c r="H1841" s="9" t="n">
        <v>310.7</v>
      </c>
      <c r="I1841" s="5" t="inlineStr">
        <is>
          <t>DEPÓSITO BANCARIO</t>
        </is>
      </c>
      <c r="J1841" s="5" t="inlineStr">
        <is>
          <t>1271 SANDRA SALAZAR ESCOBAR</t>
        </is>
      </c>
    </row>
    <row r="1842">
      <c r="A1842" s="5" t="inlineStr">
        <is>
          <t>CCAJ-SC39/42/2023</t>
        </is>
      </c>
      <c r="B1842" s="6" t="n">
        <v>44952.89988538194</v>
      </c>
      <c r="C1842" s="5" t="inlineStr">
        <is>
          <t>1386 EINAR CHOQUETIJLLA - COBRADOR</t>
        </is>
      </c>
      <c r="D1842" s="15" t="n">
        <v>45133132297</v>
      </c>
      <c r="E1842" s="5" t="inlineStr">
        <is>
          <t>BANCO INDUSTRIAL-100070049</t>
        </is>
      </c>
      <c r="H1842" s="9" t="n">
        <v>14331.1</v>
      </c>
      <c r="I1842" s="5" t="inlineStr">
        <is>
          <t>DEPÓSITO BANCARIO</t>
        </is>
      </c>
      <c r="J1842" s="5" t="inlineStr">
        <is>
          <t>4307 PEDRO GALARZA TERCEROS</t>
        </is>
      </c>
    </row>
    <row r="1843">
      <c r="A1843" s="5" t="inlineStr">
        <is>
          <t>CCAJ-SC39/42/2023</t>
        </is>
      </c>
      <c r="B1843" s="6" t="n">
        <v>44952.89988538194</v>
      </c>
      <c r="C1843" s="5" t="inlineStr">
        <is>
          <t>1386 EINAR CHOQUETIJLLA - COBRADOR</t>
        </is>
      </c>
      <c r="D1843" s="15" t="n">
        <v>45133131227</v>
      </c>
      <c r="E1843" s="5" t="inlineStr">
        <is>
          <t>BANCO INDUSTRIAL-100070049</t>
        </is>
      </c>
      <c r="H1843" s="9" t="n">
        <v>30</v>
      </c>
      <c r="I1843" s="5" t="inlineStr">
        <is>
          <t>DEPÓSITO BANCARIO</t>
        </is>
      </c>
      <c r="J1843" s="5" t="inlineStr">
        <is>
          <t>1271 SANDRA SALAZAR ESCOBAR</t>
        </is>
      </c>
    </row>
    <row r="1844">
      <c r="A1844" s="5" t="inlineStr">
        <is>
          <t>CCAJ-SC39/42/2023</t>
        </is>
      </c>
      <c r="B1844" s="6" t="n">
        <v>44952.89988538194</v>
      </c>
      <c r="C1844" s="5" t="inlineStr">
        <is>
          <t>1386 EINAR CHOQUETIJLLA - COBRADOR</t>
        </is>
      </c>
      <c r="D1844" s="15" t="n">
        <v>52716700022</v>
      </c>
      <c r="E1844" s="5" t="inlineStr">
        <is>
          <t>BANCO INDUSTRIAL-100070049</t>
        </is>
      </c>
      <c r="H1844" s="9" t="n">
        <v>402</v>
      </c>
      <c r="I1844" s="5" t="inlineStr">
        <is>
          <t>DEPÓSITO BANCARIO</t>
        </is>
      </c>
      <c r="J1844" s="5" t="inlineStr">
        <is>
          <t>4307 PEDRO GALARZA TERCEROS</t>
        </is>
      </c>
    </row>
    <row r="1845">
      <c r="A1845" s="5" t="inlineStr">
        <is>
          <t>CCAJ-SC39/42/2023</t>
        </is>
      </c>
      <c r="B1845" s="6" t="n">
        <v>44952.89988538194</v>
      </c>
      <c r="C1845" s="5" t="inlineStr">
        <is>
          <t>1386 EINAR CHOQUETIJLLA - COBRADOR</t>
        </is>
      </c>
      <c r="D1845" s="15" t="n">
        <v>45153124946</v>
      </c>
      <c r="E1845" s="5" t="inlineStr">
        <is>
          <t>BANCO INDUSTRIAL-100070049</t>
        </is>
      </c>
      <c r="H1845" s="9" t="n">
        <v>198.98</v>
      </c>
      <c r="I1845" s="5" t="inlineStr">
        <is>
          <t>DEPÓSITO BANCARIO</t>
        </is>
      </c>
      <c r="J1845" s="5" t="inlineStr">
        <is>
          <t>1271 SANDRA SALAZAR ESCOBAR</t>
        </is>
      </c>
    </row>
    <row r="1846">
      <c r="A1846" s="5" t="inlineStr">
        <is>
          <t>CCAJ-SC39/42/2023</t>
        </is>
      </c>
      <c r="B1846" s="6" t="n">
        <v>44952.89988538194</v>
      </c>
      <c r="C1846" s="5" t="inlineStr">
        <is>
          <t>1386 EINAR CHOQUETIJLLA - COBRADOR</t>
        </is>
      </c>
      <c r="D1846" s="15" t="n">
        <v>45133131292</v>
      </c>
      <c r="E1846" s="5" t="inlineStr">
        <is>
          <t>BANCO INDUSTRIAL-100070049</t>
        </is>
      </c>
      <c r="H1846" s="9" t="n">
        <v>1104.94</v>
      </c>
      <c r="I1846" s="5" t="inlineStr">
        <is>
          <t>DEPÓSITO BANCARIO</t>
        </is>
      </c>
      <c r="J1846" s="5" t="inlineStr">
        <is>
          <t>1271 SANDRA SALAZAR ESCOBAR</t>
        </is>
      </c>
    </row>
    <row r="1847">
      <c r="A1847" s="5" t="inlineStr">
        <is>
          <t>CCAJ-SC39/42/2023</t>
        </is>
      </c>
      <c r="B1847" s="6" t="n">
        <v>44952.89988538194</v>
      </c>
      <c r="C1847" s="5" t="inlineStr">
        <is>
          <t>1386 EINAR CHOQUETIJLLA - COBRADOR</t>
        </is>
      </c>
      <c r="D1847" s="15" t="n">
        <v>45133132280</v>
      </c>
      <c r="E1847" s="5" t="inlineStr">
        <is>
          <t>BANCO INDUSTRIAL-100070049</t>
        </is>
      </c>
      <c r="H1847" s="9" t="n">
        <v>195</v>
      </c>
      <c r="I1847" s="5" t="inlineStr">
        <is>
          <t>DEPÓSITO BANCARIO</t>
        </is>
      </c>
      <c r="J1847" s="5" t="inlineStr">
        <is>
          <t>1271 SANDRA SALAZAR ESCOBAR</t>
        </is>
      </c>
    </row>
    <row r="1848">
      <c r="A1848" s="5" t="inlineStr">
        <is>
          <t>CCAJ-SC39/42/2023</t>
        </is>
      </c>
      <c r="B1848" s="6" t="n">
        <v>44952.89988538194</v>
      </c>
      <c r="C1848" s="5" t="inlineStr">
        <is>
          <t>1386 EINAR CHOQUETIJLLA - COBRADOR</t>
        </is>
      </c>
      <c r="D1848" s="15" t="n">
        <v>52516734182</v>
      </c>
      <c r="E1848" s="5" t="inlineStr">
        <is>
          <t>BANCO INDUSTRIAL-100070049</t>
        </is>
      </c>
      <c r="H1848" s="9" t="n">
        <v>339</v>
      </c>
      <c r="I1848" s="5" t="inlineStr">
        <is>
          <t>DEPÓSITO BANCARIO</t>
        </is>
      </c>
      <c r="J1848" s="5" t="inlineStr">
        <is>
          <t>1271 SANDRA SALAZAR ESCOBAR</t>
        </is>
      </c>
    </row>
    <row r="1849">
      <c r="A1849" s="5" t="inlineStr">
        <is>
          <t>CCAJ-SC39/42/2023</t>
        </is>
      </c>
      <c r="B1849" s="6" t="n">
        <v>44952.89988538194</v>
      </c>
      <c r="C1849" s="5" t="inlineStr">
        <is>
          <t>1386 EINAR CHOQUETIJLLA - COBRADOR</t>
        </is>
      </c>
      <c r="D1849" s="15" t="n">
        <v>51317395829</v>
      </c>
      <c r="E1849" s="5" t="inlineStr">
        <is>
          <t>BANCO INDUSTRIAL-100070049</t>
        </is>
      </c>
      <c r="H1849" s="9" t="n">
        <v>491.62</v>
      </c>
      <c r="I1849" s="5" t="inlineStr">
        <is>
          <t>DEPÓSITO BANCARIO</t>
        </is>
      </c>
      <c r="J1849" s="5" t="inlineStr">
        <is>
          <t>1271 SANDRA SALAZAR ESCOBAR</t>
        </is>
      </c>
    </row>
    <row r="1850">
      <c r="A1850" s="5" t="inlineStr">
        <is>
          <t>CCAJ-SC39/42/2023</t>
        </is>
      </c>
      <c r="B1850" s="6" t="n">
        <v>44952.89988538194</v>
      </c>
      <c r="C1850" s="5" t="inlineStr">
        <is>
          <t>1386 EINAR CHOQUETIJLLA - COBRADOR</t>
        </is>
      </c>
      <c r="D1850" s="15" t="n">
        <v>45143500145</v>
      </c>
      <c r="E1850" s="5" t="inlineStr">
        <is>
          <t>BANCO INDUSTRIAL-100070049</t>
        </is>
      </c>
      <c r="H1850" s="9" t="n">
        <v>405.89</v>
      </c>
      <c r="I1850" s="5" t="inlineStr">
        <is>
          <t>DEPÓSITO BANCARIO</t>
        </is>
      </c>
      <c r="J1850" s="5" t="inlineStr">
        <is>
          <t>1271 SANDRA SALAZAR ESCOBAR</t>
        </is>
      </c>
    </row>
    <row r="1851">
      <c r="A1851" s="5" t="inlineStr">
        <is>
          <t>CCAJ-SC39/42/2023</t>
        </is>
      </c>
      <c r="B1851" s="6" t="n">
        <v>44952.89988538194</v>
      </c>
      <c r="C1851" s="5" t="inlineStr">
        <is>
          <t>1386 EINAR CHOQUETIJLLA - COBRADOR</t>
        </is>
      </c>
      <c r="D1851" s="15" t="n">
        <v>295401006840007</v>
      </c>
      <c r="E1851" s="5" t="inlineStr">
        <is>
          <t>PAGO EXPRESS M/N-101020101</t>
        </is>
      </c>
      <c r="H1851" s="9" t="n">
        <v>57247.25</v>
      </c>
      <c r="I1851" s="5" t="inlineStr">
        <is>
          <t>DEPÓSITO BANCARIO</t>
        </is>
      </c>
      <c r="J1851" s="8" t="inlineStr">
        <is>
          <t>1972 FLAVIA GALEAN MALLON</t>
        </is>
      </c>
    </row>
    <row r="1852">
      <c r="A1852" s="5" t="inlineStr">
        <is>
          <t>CCAJ-SC39/42/2023</t>
        </is>
      </c>
      <c r="B1852" s="6" t="n">
        <v>44952.89988538194</v>
      </c>
      <c r="C1852" s="5" t="inlineStr">
        <is>
          <t>1386 EINAR CHOQUETIJLLA - COBRADOR</t>
        </is>
      </c>
      <c r="D1852" s="7" t="n">
        <v>184412</v>
      </c>
      <c r="E1852" s="5" t="inlineStr">
        <is>
          <t>MERCANTIL SANTA CRUZ-4010678183</t>
        </is>
      </c>
      <c r="H1852" s="9" t="n">
        <v>209181.4</v>
      </c>
      <c r="I1852" s="5" t="inlineStr">
        <is>
          <t>DEPÓSITO BANCARIO</t>
        </is>
      </c>
      <c r="J1852" s="5" t="inlineStr">
        <is>
          <t>4863 MOISES MENACHO MONTAÑO</t>
        </is>
      </c>
    </row>
    <row r="1853">
      <c r="A1853" s="5" t="inlineStr">
        <is>
          <t>CCAJ-SC39/42/2023</t>
        </is>
      </c>
      <c r="B1853" s="6" t="n">
        <v>44952.89988538194</v>
      </c>
      <c r="C1853" s="5" t="inlineStr">
        <is>
          <t>1386 EINAR CHOQUETIJLLA - COBRADOR</t>
        </is>
      </c>
      <c r="D1853" s="7" t="n">
        <v>184345</v>
      </c>
      <c r="E1853" s="5" t="inlineStr">
        <is>
          <t>MERCANTIL SANTA CRUZ-4010640108</t>
        </is>
      </c>
      <c r="H1853" s="9" t="n">
        <v>2923.2</v>
      </c>
      <c r="I1853" s="5" t="inlineStr">
        <is>
          <t>DEPÓSITO BANCARIO</t>
        </is>
      </c>
      <c r="J1853" s="5" t="inlineStr">
        <is>
          <t>4863 MOISES MENACHO MONTAÑO</t>
        </is>
      </c>
    </row>
    <row r="1854">
      <c r="A1854" s="5" t="inlineStr">
        <is>
          <t>CCAJ-SC39/42/2023</t>
        </is>
      </c>
      <c r="B1854" s="6" t="n">
        <v>44952.89988538194</v>
      </c>
      <c r="C1854" s="5" t="inlineStr">
        <is>
          <t>1386 EINAR CHOQUETIJLLA - COBRADOR</t>
        </is>
      </c>
      <c r="D1854" s="7" t="n"/>
      <c r="E1854" s="8" t="n"/>
      <c r="F1854" s="9" t="n">
        <v>4383.6</v>
      </c>
      <c r="I1854" s="10" t="inlineStr">
        <is>
          <t>EFECTIVO</t>
        </is>
      </c>
      <c r="J1854" s="8" t="inlineStr">
        <is>
          <t>1970 CARLOS CAMPOS ORTIZ</t>
        </is>
      </c>
    </row>
    <row r="1855">
      <c r="A1855" s="5" t="inlineStr">
        <is>
          <t>CCAJ-SC39/42/2023</t>
        </is>
      </c>
      <c r="B1855" s="6" t="n">
        <v>44952.89988538194</v>
      </c>
      <c r="C1855" s="5" t="inlineStr">
        <is>
          <t>1386 EINAR CHOQUETIJLLA - COBRADOR</t>
        </is>
      </c>
      <c r="D1855" s="7" t="n"/>
      <c r="E1855" s="8" t="n"/>
      <c r="F1855" s="9" t="n">
        <v>45976.2</v>
      </c>
      <c r="I1855" s="10" t="inlineStr">
        <is>
          <t>EFECTIVO</t>
        </is>
      </c>
      <c r="J1855" s="8" t="inlineStr">
        <is>
          <t>1974 JOEL EGUEZ BARBA</t>
        </is>
      </c>
    </row>
    <row r="1856">
      <c r="A1856" s="5" t="inlineStr">
        <is>
          <t>CCAJ-SC39/42/2023</t>
        </is>
      </c>
      <c r="B1856" s="6" t="n">
        <v>44952.89988538194</v>
      </c>
      <c r="C1856" s="5" t="inlineStr">
        <is>
          <t>1386 EINAR CHOQUETIJLLA - COBRADOR</t>
        </is>
      </c>
      <c r="D1856" s="7" t="n"/>
      <c r="E1856" s="8" t="n"/>
      <c r="F1856" s="9" t="n">
        <v>16025.2</v>
      </c>
      <c r="I1856" s="10" t="inlineStr">
        <is>
          <t>EFECTIVO</t>
        </is>
      </c>
      <c r="J1856" s="8" t="inlineStr">
        <is>
          <t>2551 EDMUNDO CAYANI M.</t>
        </is>
      </c>
    </row>
    <row r="1857">
      <c r="A1857" s="5" t="inlineStr">
        <is>
          <t>CCAJ-SC39/42/2023</t>
        </is>
      </c>
      <c r="B1857" s="6" t="n">
        <v>44952.89988538194</v>
      </c>
      <c r="C1857" s="5" t="inlineStr">
        <is>
          <t>1386 EINAR CHOQUETIJLLA - COBRADOR</t>
        </is>
      </c>
      <c r="D1857" s="7" t="n"/>
      <c r="E1857" s="8" t="n"/>
      <c r="F1857" s="9" t="n">
        <v>4840.3</v>
      </c>
      <c r="I1857" s="10" t="inlineStr">
        <is>
          <t>EFECTIVO</t>
        </is>
      </c>
      <c r="J1857" s="5" t="inlineStr">
        <is>
          <t>2917 MILAN HUANCOLLO JUCUMARI</t>
        </is>
      </c>
    </row>
    <row r="1858">
      <c r="A1858" s="5" t="inlineStr">
        <is>
          <t>CCAJ-SC39/42/2023</t>
        </is>
      </c>
      <c r="B1858" s="6" t="n">
        <v>44952.89988538194</v>
      </c>
      <c r="C1858" s="5" t="inlineStr">
        <is>
          <t>1386 EINAR CHOQUETIJLLA - COBRADOR</t>
        </is>
      </c>
      <c r="D1858" s="7" t="n"/>
      <c r="E1858" s="8" t="n"/>
      <c r="F1858" s="9" t="n">
        <v>18563.7</v>
      </c>
      <c r="I1858" s="10" t="inlineStr">
        <is>
          <t>EFECTIVO</t>
        </is>
      </c>
      <c r="J1858" s="8" t="inlineStr">
        <is>
          <t>2932 EUGENIO LOPEZ CESPEDES</t>
        </is>
      </c>
    </row>
    <row r="1859">
      <c r="A1859" s="5" t="inlineStr">
        <is>
          <t>CCAJ-SC39/42/2023</t>
        </is>
      </c>
      <c r="B1859" s="6" t="n">
        <v>44952.89988538194</v>
      </c>
      <c r="C1859" s="5" t="inlineStr">
        <is>
          <t>1386 EINAR CHOQUETIJLLA - COBRADOR</t>
        </is>
      </c>
      <c r="D1859" s="7" t="n"/>
      <c r="E1859" s="8" t="n"/>
      <c r="F1859" s="9" t="n">
        <v>7590.7</v>
      </c>
      <c r="I1859" s="10" t="inlineStr">
        <is>
          <t>EFECTIVO</t>
        </is>
      </c>
      <c r="J1859" s="5" t="inlineStr">
        <is>
          <t>2994 CRISTIAN DEIBY PARDO VILLEGAS</t>
        </is>
      </c>
    </row>
    <row r="1860">
      <c r="A1860" s="5" t="inlineStr">
        <is>
          <t>CCAJ-SC39/42/2023</t>
        </is>
      </c>
      <c r="B1860" s="6" t="n">
        <v>44952.89988538194</v>
      </c>
      <c r="C1860" s="5" t="inlineStr">
        <is>
          <t>1386 EINAR CHOQUETIJLLA - COBRADOR</t>
        </is>
      </c>
      <c r="D1860" s="7" t="n"/>
      <c r="E1860" s="8" t="n"/>
      <c r="F1860" s="9" t="n">
        <v>437412.1</v>
      </c>
      <c r="I1860" s="10" t="inlineStr">
        <is>
          <t>EFECTIVO</t>
        </is>
      </c>
      <c r="J1860" s="5" t="inlineStr">
        <is>
          <t>3046 CLAUDIA ELEN CASTRO DELGADILLO</t>
        </is>
      </c>
    </row>
    <row r="1861">
      <c r="A1861" s="5" t="inlineStr">
        <is>
          <t>CCAJ-SC39/42/2023</t>
        </is>
      </c>
      <c r="B1861" s="6" t="n">
        <v>44952.89988538194</v>
      </c>
      <c r="C1861" s="5" t="inlineStr">
        <is>
          <t>1386 EINAR CHOQUETIJLLA - COBRADOR</t>
        </is>
      </c>
      <c r="D1861" s="7" t="n"/>
      <c r="E1861" s="8" t="n"/>
      <c r="F1861" s="9" t="n">
        <v>24118.8</v>
      </c>
      <c r="I1861" s="10" t="inlineStr">
        <is>
          <t>EFECTIVO</t>
        </is>
      </c>
      <c r="J1861" s="8" t="inlineStr">
        <is>
          <t>3211 PEDRO CAYALO COCA</t>
        </is>
      </c>
    </row>
    <row r="1862">
      <c r="A1862" s="5" t="inlineStr">
        <is>
          <t>CCAJ-SC39/42/2023</t>
        </is>
      </c>
      <c r="B1862" s="6" t="n">
        <v>44952.89988538194</v>
      </c>
      <c r="C1862" s="5" t="inlineStr">
        <is>
          <t>1386 EINAR CHOQUETIJLLA - COBRADOR</t>
        </is>
      </c>
      <c r="D1862" s="7" t="n"/>
      <c r="E1862" s="8" t="n"/>
      <c r="F1862" s="9" t="n">
        <v>134157.3</v>
      </c>
      <c r="I1862" s="10" t="inlineStr">
        <is>
          <t>EFECTIVO</t>
        </is>
      </c>
      <c r="J1862" s="5" t="inlineStr">
        <is>
          <t>4307 PEDRO GALARZA TERCEROS</t>
        </is>
      </c>
    </row>
    <row r="1863">
      <c r="A1863" s="5" t="inlineStr">
        <is>
          <t>CCAJ-SC39/42/2023</t>
        </is>
      </c>
      <c r="B1863" s="6" t="n">
        <v>44952.89988538194</v>
      </c>
      <c r="C1863" s="5" t="inlineStr">
        <is>
          <t>1386 EINAR CHOQUETIJLLA - COBRADOR</t>
        </is>
      </c>
      <c r="D1863" s="7" t="n"/>
      <c r="E1863" s="8" t="n"/>
      <c r="F1863" s="9" t="n">
        <v>1520.5</v>
      </c>
      <c r="I1863" s="10" t="inlineStr">
        <is>
          <t>EFECTIVO</t>
        </is>
      </c>
      <c r="J1863" s="8" t="inlineStr">
        <is>
          <t>4309 RODRIGO RAMOS - T03</t>
        </is>
      </c>
    </row>
    <row r="1864">
      <c r="A1864" s="5" t="inlineStr">
        <is>
          <t>CCAJ-SC39/42/2023</t>
        </is>
      </c>
      <c r="B1864" s="6" t="n">
        <v>44952.89988538194</v>
      </c>
      <c r="C1864" s="5" t="inlineStr">
        <is>
          <t>1386 EINAR CHOQUETIJLLA - COBRADOR</t>
        </is>
      </c>
      <c r="D1864" s="7" t="n"/>
      <c r="E1864" s="8" t="n"/>
      <c r="F1864" s="9" t="n">
        <v>5909.6</v>
      </c>
      <c r="I1864" s="10" t="inlineStr">
        <is>
          <t>EFECTIVO</t>
        </is>
      </c>
      <c r="J1864" s="8" t="inlineStr">
        <is>
          <t>4309 RODRIGO RAMOS - T04</t>
        </is>
      </c>
    </row>
    <row r="1865">
      <c r="A1865" s="5" t="inlineStr">
        <is>
          <t>CCAJ-SC39/42/2023</t>
        </is>
      </c>
      <c r="B1865" s="6" t="n">
        <v>44952.89988538194</v>
      </c>
      <c r="C1865" s="5" t="inlineStr">
        <is>
          <t>1386 EINAR CHOQUETIJLLA - COBRADOR</t>
        </is>
      </c>
      <c r="D1865" s="7" t="n"/>
      <c r="E1865" s="8" t="n"/>
      <c r="F1865" s="9" t="n">
        <v>1994.5</v>
      </c>
      <c r="I1865" s="10" t="inlineStr">
        <is>
          <t>EFECTIVO</t>
        </is>
      </c>
      <c r="J1865" s="8" t="inlineStr">
        <is>
          <t>4309 RODRIGO RAMOS - T05</t>
        </is>
      </c>
    </row>
    <row r="1866">
      <c r="A1866" s="5" t="inlineStr">
        <is>
          <t>CCAJ-SC39/42/2023</t>
        </is>
      </c>
      <c r="B1866" s="6" t="n">
        <v>44952.89988538194</v>
      </c>
      <c r="C1866" s="5" t="inlineStr">
        <is>
          <t>1386 EINAR CHOQUETIJLLA - COBRADOR</t>
        </is>
      </c>
      <c r="D1866" s="7" t="n"/>
      <c r="E1866" s="8" t="n"/>
      <c r="F1866" s="9" t="n">
        <v>9645.1</v>
      </c>
      <c r="I1866" s="10" t="inlineStr">
        <is>
          <t>EFECTIVO</t>
        </is>
      </c>
      <c r="J1866" s="8" t="inlineStr">
        <is>
          <t>4309 RODRIGO RAMOS - T07</t>
        </is>
      </c>
    </row>
    <row r="1867">
      <c r="A1867" s="5" t="inlineStr">
        <is>
          <t>CCAJ-SC39/42/2023</t>
        </is>
      </c>
      <c r="B1867" s="6" t="n">
        <v>44952.89988538194</v>
      </c>
      <c r="C1867" s="5" t="inlineStr">
        <is>
          <t>1386 EINAR CHOQUETIJLLA - COBRADOR</t>
        </is>
      </c>
      <c r="D1867" s="7" t="n"/>
      <c r="E1867" s="8" t="n"/>
      <c r="F1867" s="9" t="n">
        <v>30573.4</v>
      </c>
      <c r="I1867" s="10" t="inlineStr">
        <is>
          <t>EFECTIVO</t>
        </is>
      </c>
      <c r="J1867" s="8" t="inlineStr">
        <is>
          <t>4309 RODRIGO RAMOS - T09</t>
        </is>
      </c>
    </row>
    <row r="1868">
      <c r="A1868" s="5" t="inlineStr">
        <is>
          <t>CCAJ-SC39/42/2023</t>
        </is>
      </c>
      <c r="B1868" s="6" t="n">
        <v>44952.89988538194</v>
      </c>
      <c r="C1868" s="5" t="inlineStr">
        <is>
          <t>1386 EINAR CHOQUETIJLLA - COBRADOR</t>
        </is>
      </c>
      <c r="D1868" s="7" t="n"/>
      <c r="E1868" s="8" t="n"/>
      <c r="F1868" s="9" t="n">
        <v>7343.7</v>
      </c>
      <c r="I1868" s="10" t="inlineStr">
        <is>
          <t>EFECTIVO</t>
        </is>
      </c>
      <c r="J1868" s="8" t="inlineStr">
        <is>
          <t>4309 RODRIGO RAMOS - T10</t>
        </is>
      </c>
    </row>
    <row r="1869">
      <c r="A1869" s="5" t="inlineStr">
        <is>
          <t>CCAJ-SC39/42/2023</t>
        </is>
      </c>
      <c r="B1869" s="6" t="n">
        <v>44952.89988538194</v>
      </c>
      <c r="C1869" s="5" t="inlineStr">
        <is>
          <t>1386 EINAR CHOQUETIJLLA - COBRADOR</t>
        </is>
      </c>
      <c r="D1869" s="7" t="n"/>
      <c r="E1869" s="8" t="n"/>
      <c r="F1869" s="9" t="n">
        <v>6870.4</v>
      </c>
      <c r="I1869" s="10" t="inlineStr">
        <is>
          <t>EFECTIVO</t>
        </is>
      </c>
      <c r="J1869" s="8" t="inlineStr">
        <is>
          <t>4309 RODRIGO RAMOS - T11</t>
        </is>
      </c>
    </row>
    <row r="1870">
      <c r="A1870" s="5" t="inlineStr">
        <is>
          <t>CCAJ-SC39/42/2023</t>
        </is>
      </c>
      <c r="B1870" s="6" t="n">
        <v>44952.89988538194</v>
      </c>
      <c r="C1870" s="5" t="inlineStr">
        <is>
          <t>1386 EINAR CHOQUETIJLLA - COBRADOR</t>
        </is>
      </c>
      <c r="D1870" s="7" t="n"/>
      <c r="E1870" s="8" t="n"/>
      <c r="F1870" s="9" t="n">
        <v>7488.4</v>
      </c>
      <c r="I1870" s="10" t="inlineStr">
        <is>
          <t>EFECTIVO</t>
        </is>
      </c>
      <c r="J1870" s="8" t="inlineStr">
        <is>
          <t>4309 RODRIGO RAMOS - T14</t>
        </is>
      </c>
    </row>
    <row r="1871">
      <c r="A1871" s="5" t="inlineStr">
        <is>
          <t>CCAJ-SC39/42/2023</t>
        </is>
      </c>
      <c r="B1871" s="6" t="n">
        <v>44952.89988538194</v>
      </c>
      <c r="C1871" s="5" t="inlineStr">
        <is>
          <t>1386 EINAR CHOQUETIJLLA - COBRADOR</t>
        </is>
      </c>
      <c r="D1871" s="7" t="n"/>
      <c r="E1871" s="8" t="n"/>
      <c r="F1871" s="9" t="n">
        <v>1508.5</v>
      </c>
      <c r="I1871" s="10" t="inlineStr">
        <is>
          <t>EFECTIVO</t>
        </is>
      </c>
      <c r="J1871" s="8" t="inlineStr">
        <is>
          <t>4309 RODRIGO RAMOS - T15</t>
        </is>
      </c>
    </row>
    <row r="1872">
      <c r="A1872" s="5" t="inlineStr">
        <is>
          <t>CCAJ-SC39/42/2023</t>
        </is>
      </c>
      <c r="B1872" s="6" t="n">
        <v>44952.89988538194</v>
      </c>
      <c r="C1872" s="5" t="inlineStr">
        <is>
          <t>1386 EINAR CHOQUETIJLLA - COBRADOR</t>
        </is>
      </c>
      <c r="D1872" s="7" t="n"/>
      <c r="E1872" s="8" t="n"/>
      <c r="F1872" s="9" t="n">
        <v>9387.799999999999</v>
      </c>
      <c r="I1872" s="10" t="inlineStr">
        <is>
          <t>EFECTIVO</t>
        </is>
      </c>
      <c r="J1872" s="8" t="inlineStr">
        <is>
          <t>4309 RODRIGO RAMOS - T19</t>
        </is>
      </c>
    </row>
    <row r="1873">
      <c r="A1873" s="5" t="inlineStr">
        <is>
          <t>CCAJ-SC39/42/2023</t>
        </is>
      </c>
      <c r="B1873" s="6" t="n">
        <v>44952.89988538194</v>
      </c>
      <c r="C1873" s="5" t="inlineStr">
        <is>
          <t>1386 EINAR CHOQUETIJLLA - COBRADOR</t>
        </is>
      </c>
      <c r="D1873" s="7" t="n"/>
      <c r="E1873" s="8" t="n"/>
      <c r="F1873" s="9" t="n">
        <v>15390.3</v>
      </c>
      <c r="I1873" s="10" t="inlineStr">
        <is>
          <t>EFECTIVO</t>
        </is>
      </c>
      <c r="J1873" s="8" t="inlineStr">
        <is>
          <t>4309 RODRIGO RAMOS - T21</t>
        </is>
      </c>
    </row>
    <row r="1874">
      <c r="A1874" s="5" t="inlineStr">
        <is>
          <t>CCAJ-SC39/42/2023</t>
        </is>
      </c>
      <c r="B1874" s="6" t="n">
        <v>44952.89988538194</v>
      </c>
      <c r="C1874" s="5" t="inlineStr">
        <is>
          <t>1386 EINAR CHOQUETIJLLA - COBRADOR</t>
        </is>
      </c>
      <c r="D1874" s="7" t="n"/>
      <c r="E1874" s="8" t="n"/>
      <c r="F1874" s="9" t="n">
        <v>7482</v>
      </c>
      <c r="I1874" s="10" t="inlineStr">
        <is>
          <t>EFECTIVO</t>
        </is>
      </c>
      <c r="J1874" s="8" t="inlineStr">
        <is>
          <t>4309 RODRIGO RAMOS - T23</t>
        </is>
      </c>
    </row>
    <row r="1875">
      <c r="A1875" s="5" t="inlineStr">
        <is>
          <t>CCAJ-SC39/42/2023</t>
        </is>
      </c>
      <c r="B1875" s="6" t="n">
        <v>44952.89988538194</v>
      </c>
      <c r="C1875" s="5" t="inlineStr">
        <is>
          <t>1386 EINAR CHOQUETIJLLA - COBRADOR</t>
        </is>
      </c>
      <c r="D1875" s="7" t="n"/>
      <c r="E1875" s="8" t="n"/>
      <c r="F1875" s="9" t="n">
        <v>17966</v>
      </c>
      <c r="I1875" s="10" t="inlineStr">
        <is>
          <t>EFECTIVO</t>
        </is>
      </c>
      <c r="J1875" s="8" t="inlineStr">
        <is>
          <t>4309 RODRIGO RAMOS - T24</t>
        </is>
      </c>
    </row>
    <row r="1876">
      <c r="A1876" s="11" t="inlineStr">
        <is>
          <t>SAP</t>
        </is>
      </c>
      <c r="B1876" s="3" t="n"/>
      <c r="C1876" s="3" t="n"/>
      <c r="D1876" s="19">
        <f>792196.5+55332</f>
        <v/>
      </c>
      <c r="E1876" s="8" t="n"/>
      <c r="F1876" s="12">
        <f>SUM(F1745:G1875)</f>
        <v/>
      </c>
      <c r="H1876" s="9" t="n"/>
      <c r="I1876" s="10" t="n"/>
      <c r="J1876" s="5" t="n"/>
    </row>
    <row r="1877">
      <c r="A1877" s="13" t="inlineStr">
        <is>
          <t>FECHA</t>
        </is>
      </c>
      <c r="B1877" s="13" t="inlineStr">
        <is>
          <t>CIERRE DE CAJA</t>
        </is>
      </c>
      <c r="C1877" s="13" t="inlineStr">
        <is>
          <t>IMPORTE</t>
        </is>
      </c>
      <c r="D1877" s="7" t="n"/>
      <c r="E1877" s="8" t="n"/>
      <c r="H1877" s="9" t="n"/>
      <c r="I1877" s="10" t="n"/>
      <c r="J1877" s="5" t="n"/>
    </row>
    <row r="1878" ht="15.75" customHeight="1">
      <c r="D1878" s="14" t="n">
        <v>112672140</v>
      </c>
    </row>
    <row r="1879" ht="15.75" customHeight="1">
      <c r="D1879" s="14" t="n">
        <v>112672203</v>
      </c>
    </row>
    <row r="1881">
      <c r="A1881" s="1" t="inlineStr">
        <is>
          <t>Cierre Caja</t>
        </is>
      </c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3" t="inlineStr">
        <is>
          <t>Del 27/01/2023</t>
        </is>
      </c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98" t="inlineStr">
        <is>
          <t>Cierre Caja</t>
        </is>
      </c>
      <c r="B1883" s="98" t="inlineStr">
        <is>
          <t>Fecha</t>
        </is>
      </c>
      <c r="C1883" s="98" t="inlineStr">
        <is>
          <t>Cajero</t>
        </is>
      </c>
      <c r="D1883" s="98" t="inlineStr">
        <is>
          <t>Nro Voucher</t>
        </is>
      </c>
      <c r="E1883" s="98" t="inlineStr">
        <is>
          <t>Nro Cuenta</t>
        </is>
      </c>
      <c r="F1883" s="98" t="inlineStr">
        <is>
          <t>Tipo Ingreso</t>
        </is>
      </c>
      <c r="G1883" s="99" t="n"/>
      <c r="H1883" s="100" t="n"/>
      <c r="I1883" s="98" t="inlineStr">
        <is>
          <t>TIPO DE INGRESO</t>
        </is>
      </c>
      <c r="J1883" s="98" t="inlineStr">
        <is>
          <t>Cobrador</t>
        </is>
      </c>
    </row>
    <row r="1884">
      <c r="A1884" s="101" t="n"/>
      <c r="B1884" s="101" t="n"/>
      <c r="C1884" s="101" t="n"/>
      <c r="D1884" s="101" t="n"/>
      <c r="E1884" s="101" t="n"/>
      <c r="F1884" s="4" t="inlineStr">
        <is>
          <t>EFECTIVO</t>
        </is>
      </c>
      <c r="G1884" s="4" t="inlineStr">
        <is>
          <t>CHEQUE</t>
        </is>
      </c>
      <c r="H1884" s="4" t="inlineStr">
        <is>
          <t>TRANSFERENCIA</t>
        </is>
      </c>
      <c r="I1884" s="101" t="n"/>
      <c r="J1884" s="101" t="n"/>
    </row>
    <row r="1885">
      <c r="A1885" s="5" t="inlineStr">
        <is>
          <t>CCAJ-SC39/43/2023</t>
        </is>
      </c>
      <c r="B1885" s="6" t="n">
        <v>44953.3973420949</v>
      </c>
      <c r="C1885" s="5" t="inlineStr">
        <is>
          <t>1386 EINAR CHOQUETIJLLA - COBRADOR</t>
        </is>
      </c>
      <c r="D1885" s="10" t="n"/>
      <c r="E1885" s="8" t="n"/>
      <c r="G1885" s="9" t="n">
        <v>600.54</v>
      </c>
      <c r="I1885" s="10" t="inlineStr">
        <is>
          <t>CHEQUE</t>
        </is>
      </c>
      <c r="J1885" s="8" t="inlineStr">
        <is>
          <t>4309 RODRIGO RAMOS - T18</t>
        </is>
      </c>
    </row>
    <row r="1886">
      <c r="A1886" s="5" t="inlineStr">
        <is>
          <t>CCAJ-SC39/43/2023</t>
        </is>
      </c>
      <c r="B1886" s="6" t="n">
        <v>44953.3973420949</v>
      </c>
      <c r="C1886" s="5" t="inlineStr">
        <is>
          <t>1386 EINAR CHOQUETIJLLA - COBRADOR</t>
        </is>
      </c>
      <c r="D1886" s="10" t="n"/>
      <c r="E1886" s="8" t="n"/>
      <c r="F1886" s="9" t="n">
        <v>25817.4</v>
      </c>
      <c r="I1886" s="10" t="inlineStr">
        <is>
          <t>EFECTIVO</t>
        </is>
      </c>
      <c r="J1886" s="5" t="inlineStr">
        <is>
          <t>2552 ALVARO JAVIER LOAYZA CACERES</t>
        </is>
      </c>
    </row>
    <row r="1887">
      <c r="A1887" s="5" t="inlineStr">
        <is>
          <t>CCAJ-SC39/43/2023</t>
        </is>
      </c>
      <c r="B1887" s="6" t="n">
        <v>44953.3973420949</v>
      </c>
      <c r="C1887" s="5" t="inlineStr">
        <is>
          <t>1386 EINAR CHOQUETIJLLA - COBRADOR</t>
        </is>
      </c>
      <c r="D1887" s="10" t="n"/>
      <c r="E1887" s="8" t="n"/>
      <c r="F1887" s="9" t="n">
        <v>28439.2</v>
      </c>
      <c r="I1887" s="10" t="inlineStr">
        <is>
          <t>EFECTIVO</t>
        </is>
      </c>
      <c r="J1887" s="8" t="inlineStr">
        <is>
          <t>4309 RODRIGO RAMOS - T06</t>
        </is>
      </c>
    </row>
    <row r="1888">
      <c r="A1888" s="5" t="inlineStr">
        <is>
          <t>CCAJ-SC39/43/2023</t>
        </is>
      </c>
      <c r="B1888" s="6" t="n">
        <v>44953.3973420949</v>
      </c>
      <c r="C1888" s="5" t="inlineStr">
        <is>
          <t>1386 EINAR CHOQUETIJLLA - COBRADOR</t>
        </is>
      </c>
      <c r="D1888" s="10" t="n"/>
      <c r="E1888" s="8" t="n"/>
      <c r="F1888" s="9" t="n">
        <v>11838.6</v>
      </c>
      <c r="I1888" s="10" t="inlineStr">
        <is>
          <t>EFECTIVO</t>
        </is>
      </c>
      <c r="J1888" s="8" t="inlineStr">
        <is>
          <t>4309 RODRIGO RAMOS - T18</t>
        </is>
      </c>
    </row>
    <row r="1889">
      <c r="A1889" s="11" t="inlineStr">
        <is>
          <t>SAP</t>
        </is>
      </c>
      <c r="B1889" s="3" t="n"/>
      <c r="C1889" s="3" t="n"/>
      <c r="D1889" s="7" t="n"/>
      <c r="E1889" s="8" t="n"/>
      <c r="F1889" s="37">
        <f>SUM(F1885:G1888)</f>
        <v/>
      </c>
      <c r="H1889" s="9" t="n"/>
      <c r="I1889" s="5" t="n"/>
      <c r="J1889" s="8" t="n"/>
    </row>
    <row r="1890">
      <c r="A1890" s="13" t="inlineStr">
        <is>
          <t>FECHA</t>
        </is>
      </c>
      <c r="B1890" s="13" t="inlineStr">
        <is>
          <t>CIERRE DE CAJA</t>
        </is>
      </c>
      <c r="C1890" s="13" t="inlineStr">
        <is>
          <t>IMPORTE</t>
        </is>
      </c>
      <c r="E1890" s="8" t="n"/>
      <c r="H1890" s="9" t="n"/>
      <c r="I1890" s="5" t="n"/>
      <c r="J1890" s="8" t="n"/>
    </row>
    <row r="1891" ht="15.75" customHeight="1">
      <c r="A1891" s="5" t="n"/>
      <c r="B1891" s="6" t="n"/>
      <c r="C1891" s="5" t="n"/>
      <c r="D1891" s="14" t="n">
        <v>112672143</v>
      </c>
      <c r="E1891" s="8" t="n"/>
      <c r="H1891" s="9" t="n"/>
      <c r="I1891" s="5" t="n"/>
      <c r="J1891" s="8" t="n"/>
    </row>
    <row r="1892" ht="15.75" customHeight="1">
      <c r="A1892" s="5" t="n"/>
      <c r="B1892" s="6" t="n"/>
      <c r="C1892" s="5" t="n"/>
      <c r="D1892" s="14" t="n">
        <v>112672204</v>
      </c>
      <c r="E1892" s="8" t="n"/>
      <c r="H1892" s="9" t="n"/>
      <c r="I1892" s="5" t="n"/>
      <c r="J1892" s="8" t="n"/>
    </row>
    <row r="1893">
      <c r="A1893" s="5" t="n"/>
      <c r="B1893" s="6" t="n"/>
      <c r="C1893" s="5" t="n"/>
      <c r="D1893" s="7" t="n"/>
      <c r="E1893" s="8" t="n"/>
      <c r="H1893" s="9" t="n"/>
      <c r="I1893" s="5" t="n"/>
      <c r="J1893" s="8" t="n"/>
    </row>
    <row r="1894">
      <c r="A1894" s="5" t="inlineStr">
        <is>
          <t>CCAJ-SC39/44/2023</t>
        </is>
      </c>
      <c r="B1894" s="6" t="n">
        <v>44953.84085748842</v>
      </c>
      <c r="C1894" s="5" t="inlineStr">
        <is>
          <t>1386 EINAR CHOQUETIJLLA - COBRADOR</t>
        </is>
      </c>
      <c r="D1894" s="7" t="n"/>
      <c r="E1894" s="8" t="n"/>
      <c r="G1894" s="9" t="n">
        <v>1069.54</v>
      </c>
      <c r="I1894" s="10" t="inlineStr">
        <is>
          <t>CHEQUE</t>
        </is>
      </c>
      <c r="J1894" s="8" t="inlineStr">
        <is>
          <t>2551 EDMUNDO CAYANI M.</t>
        </is>
      </c>
    </row>
    <row r="1895">
      <c r="A1895" s="5" t="inlineStr">
        <is>
          <t>CCAJ-SC39/44/2023</t>
        </is>
      </c>
      <c r="B1895" s="6" t="n">
        <v>44953.84085748842</v>
      </c>
      <c r="C1895" s="5" t="inlineStr">
        <is>
          <t>1386 EINAR CHOQUETIJLLA - COBRADOR</t>
        </is>
      </c>
      <c r="D1895" s="7" t="n"/>
      <c r="E1895" s="8" t="n"/>
      <c r="G1895" s="9" t="n">
        <v>4630.75</v>
      </c>
      <c r="I1895" s="10" t="inlineStr">
        <is>
          <t>CHEQUE</t>
        </is>
      </c>
      <c r="J1895" s="5" t="inlineStr">
        <is>
          <t>4307 PEDRO GALARZA TERCEROS</t>
        </is>
      </c>
    </row>
    <row r="1896">
      <c r="A1896" s="5" t="inlineStr">
        <is>
          <t>CCAJ-SC39/44/2023</t>
        </is>
      </c>
      <c r="B1896" s="6" t="n">
        <v>44953.84085748842</v>
      </c>
      <c r="C1896" s="5" t="inlineStr">
        <is>
          <t>1386 EINAR CHOQUETIJLLA - COBRADOR</t>
        </is>
      </c>
      <c r="D1896" s="7" t="n"/>
      <c r="E1896" s="8" t="n"/>
      <c r="G1896" s="9" t="n">
        <v>386.6</v>
      </c>
      <c r="I1896" s="10" t="inlineStr">
        <is>
          <t>CHEQUE</t>
        </is>
      </c>
      <c r="J1896" s="8" t="inlineStr">
        <is>
          <t>4309 RODRIGO RAMOS - T03</t>
        </is>
      </c>
    </row>
    <row r="1897">
      <c r="A1897" s="5" t="inlineStr">
        <is>
          <t>CCAJ-SC39/44/202</t>
        </is>
      </c>
      <c r="B1897" s="6" t="n">
        <v>44953.84085748842</v>
      </c>
      <c r="C1897" s="5" t="inlineStr">
        <is>
          <t xml:space="preserve">1386 EINAR CHOQUETIJLLA - </t>
        </is>
      </c>
      <c r="D1897" s="7" t="n">
        <v>387008</v>
      </c>
      <c r="E1897" s="5" t="inlineStr">
        <is>
          <t>BANCO DE CREDITO-7015054675359</t>
        </is>
      </c>
      <c r="H1897" s="9" t="n">
        <v>35.5</v>
      </c>
      <c r="I1897" s="5" t="inlineStr">
        <is>
          <t>DEPÓSITO BANCARIO</t>
        </is>
      </c>
      <c r="J1897" s="5" t="inlineStr">
        <is>
          <t>1271 SANDRA SALAZAR ESCOBAR</t>
        </is>
      </c>
    </row>
    <row r="1898">
      <c r="A1898" s="5" t="inlineStr">
        <is>
          <t>CCAJ-SC39/44/2023</t>
        </is>
      </c>
      <c r="B1898" s="6" t="n">
        <v>44953.84085748842</v>
      </c>
      <c r="C1898" s="5" t="inlineStr">
        <is>
          <t>1386 EINAR CHOQUETIJLLA - COBRADOR</t>
        </is>
      </c>
      <c r="D1898" s="7" t="n">
        <v>23334</v>
      </c>
      <c r="E1898" s="5" t="inlineStr">
        <is>
          <t>BANCO DE CREDITO-7015054675359</t>
        </is>
      </c>
      <c r="H1898" s="9" t="n">
        <v>11000</v>
      </c>
      <c r="I1898" s="5" t="inlineStr">
        <is>
          <t>DEPÓSITO BANCARIO</t>
        </is>
      </c>
      <c r="J1898" s="8" t="inlineStr">
        <is>
          <t>1972 FLAVIA GALEAN MALLON</t>
        </is>
      </c>
    </row>
    <row r="1899">
      <c r="A1899" s="5" t="inlineStr">
        <is>
          <t>CCAJ-SC39/44/2023</t>
        </is>
      </c>
      <c r="B1899" s="6" t="n">
        <v>44953.84085748842</v>
      </c>
      <c r="C1899" s="5" t="inlineStr">
        <is>
          <t>1386 EINAR CHOQUETIJLLA - COBRADOR</t>
        </is>
      </c>
      <c r="D1899" s="15" t="n">
        <v>45143501683</v>
      </c>
      <c r="E1899" s="5" t="inlineStr">
        <is>
          <t>BANCO INDUSTRIAL-100070049</t>
        </is>
      </c>
      <c r="H1899" s="9" t="n">
        <v>78279.45</v>
      </c>
      <c r="I1899" s="5" t="inlineStr">
        <is>
          <t>DEPÓSITO BANCARIO</t>
        </is>
      </c>
      <c r="J1899" s="5" t="inlineStr">
        <is>
          <t>4863 MOISES MENACHO MONTAÑO</t>
        </is>
      </c>
    </row>
    <row r="1900">
      <c r="A1900" s="5" t="inlineStr">
        <is>
          <t>CCAJ-SC39/44/2023</t>
        </is>
      </c>
      <c r="B1900" s="6" t="n">
        <v>44953.84085748842</v>
      </c>
      <c r="C1900" s="5" t="inlineStr">
        <is>
          <t>1386 EINAR CHOQUETIJLLA - COBRADOR</t>
        </is>
      </c>
      <c r="D1900" s="15" t="n">
        <v>45143501683</v>
      </c>
      <c r="E1900" s="5" t="inlineStr">
        <is>
          <t>BANCO INDUSTRIAL-100070049</t>
        </is>
      </c>
      <c r="H1900" s="9" t="n">
        <v>21720.55</v>
      </c>
      <c r="I1900" s="5" t="inlineStr">
        <is>
          <t>DEPÓSITO BANCARIO</t>
        </is>
      </c>
      <c r="J1900" s="5" t="inlineStr">
        <is>
          <t>4863 MOISES MENACHO MONTAÑO</t>
        </is>
      </c>
    </row>
    <row r="1901">
      <c r="A1901" s="5" t="inlineStr">
        <is>
          <t>CCAJ-SC39/44/2023</t>
        </is>
      </c>
      <c r="B1901" s="6" t="n">
        <v>44953.84085748842</v>
      </c>
      <c r="C1901" s="5" t="inlineStr">
        <is>
          <t>1386 EINAR CHOQUETIJLLA - COBRADOR</t>
        </is>
      </c>
      <c r="D1901" s="15" t="n">
        <v>45163218896</v>
      </c>
      <c r="E1901" s="5" t="inlineStr">
        <is>
          <t>BANCO INDUSTRIAL-100070049</t>
        </is>
      </c>
      <c r="H1901" s="9" t="n">
        <v>397.06</v>
      </c>
      <c r="I1901" s="5" t="inlineStr">
        <is>
          <t>DEPÓSITO BANCARIO</t>
        </is>
      </c>
      <c r="J1901" s="5" t="inlineStr">
        <is>
          <t>4307 PEDRO GALARZA TERCEROS</t>
        </is>
      </c>
    </row>
    <row r="1902">
      <c r="A1902" s="5" t="inlineStr">
        <is>
          <t>CCAJ-SC39/44/2023</t>
        </is>
      </c>
      <c r="B1902" s="6" t="n">
        <v>44953.84085748842</v>
      </c>
      <c r="C1902" s="5" t="inlineStr">
        <is>
          <t>1386 EINAR CHOQUETIJLLA - COBRADOR</t>
        </is>
      </c>
      <c r="D1902" s="15" t="n">
        <v>45133132453</v>
      </c>
      <c r="E1902" s="5" t="inlineStr">
        <is>
          <t>BANCO INDUSTRIAL-100070049</t>
        </is>
      </c>
      <c r="H1902" s="9" t="n">
        <v>46732.52</v>
      </c>
      <c r="I1902" s="5" t="inlineStr">
        <is>
          <t>DEPÓSITO BANCARIO</t>
        </is>
      </c>
      <c r="J1902" s="5" t="inlineStr">
        <is>
          <t>4307 PEDRO GALARZA TERCEROS</t>
        </is>
      </c>
    </row>
    <row r="1903">
      <c r="A1903" s="5" t="inlineStr">
        <is>
          <t>CCAJ-SC39/44/2023</t>
        </is>
      </c>
      <c r="B1903" s="6" t="n">
        <v>44953.84085748842</v>
      </c>
      <c r="C1903" s="5" t="inlineStr">
        <is>
          <t>1386 EINAR CHOQUETIJLLA - COBRADOR</t>
        </is>
      </c>
      <c r="D1903" s="15" t="n">
        <v>45153128118</v>
      </c>
      <c r="E1903" s="5" t="inlineStr">
        <is>
          <t>BANCO INDUSTRIAL-100070049</t>
        </is>
      </c>
      <c r="H1903" s="9" t="n">
        <v>780</v>
      </c>
      <c r="I1903" s="5" t="inlineStr">
        <is>
          <t>DEPÓSITO BANCARIO</t>
        </is>
      </c>
      <c r="J1903" s="5" t="inlineStr">
        <is>
          <t>4307 PEDRO GALARZA TERCEROS</t>
        </is>
      </c>
    </row>
    <row r="1904">
      <c r="A1904" s="5" t="inlineStr">
        <is>
          <t>CCAJ-SC39/44/2023</t>
        </is>
      </c>
      <c r="B1904" s="6" t="n">
        <v>44953.84085748842</v>
      </c>
      <c r="C1904" s="5" t="inlineStr">
        <is>
          <t>1386 EINAR CHOQUETIJLLA - COBRADOR</t>
        </is>
      </c>
      <c r="D1904" s="7" t="n">
        <v>286373</v>
      </c>
      <c r="E1904" s="5" t="inlineStr">
        <is>
          <t>BANCO DE CREDITO-7015054675359</t>
        </is>
      </c>
      <c r="H1904" s="9" t="n">
        <v>2164.64</v>
      </c>
      <c r="I1904" s="5" t="inlineStr">
        <is>
          <t>DEPÓSITO BANCARIO</t>
        </is>
      </c>
      <c r="J1904" s="8" t="inlineStr">
        <is>
          <t>1972 FLAVIA GALEAN MALLON</t>
        </is>
      </c>
    </row>
    <row r="1905">
      <c r="A1905" s="5" t="inlineStr">
        <is>
          <t>CCAJ-SC39/44/2023</t>
        </is>
      </c>
      <c r="B1905" s="6" t="n">
        <v>44953.84085748842</v>
      </c>
      <c r="C1905" s="5" t="inlineStr">
        <is>
          <t>1386 EINAR CHOQUETIJLLA - COBRADOR</t>
        </is>
      </c>
      <c r="D1905" s="15" t="n">
        <v>45173195521</v>
      </c>
      <c r="E1905" s="5" t="inlineStr">
        <is>
          <t>BANCO INDUSTRIAL-100070049</t>
        </is>
      </c>
      <c r="H1905" s="9" t="n">
        <v>12960</v>
      </c>
      <c r="I1905" s="5" t="inlineStr">
        <is>
          <t>DEPÓSITO BANCARIO</t>
        </is>
      </c>
      <c r="J1905" s="5" t="inlineStr">
        <is>
          <t>4307 PEDRO GALARZA TERCEROS</t>
        </is>
      </c>
    </row>
    <row r="1906">
      <c r="A1906" s="5" t="inlineStr">
        <is>
          <t>CCAJ-SC39/44/2023</t>
        </is>
      </c>
      <c r="B1906" s="6" t="n">
        <v>44953.84085748842</v>
      </c>
      <c r="C1906" s="5" t="inlineStr">
        <is>
          <t>1386 EINAR CHOQUETIJLLA - COBRADOR</t>
        </is>
      </c>
      <c r="D1906" s="15" t="n">
        <v>45163223032</v>
      </c>
      <c r="E1906" s="5" t="inlineStr">
        <is>
          <t>BANCO INDUSTRIAL-100070049</t>
        </is>
      </c>
      <c r="H1906" s="9" t="n">
        <v>321.59</v>
      </c>
      <c r="I1906" s="5" t="inlineStr">
        <is>
          <t>DEPÓSITO BANCARIO</t>
        </is>
      </c>
      <c r="J1906" s="5" t="inlineStr">
        <is>
          <t>4307 PEDRO GALARZA TERCEROS</t>
        </is>
      </c>
    </row>
    <row r="1907">
      <c r="A1907" s="5" t="inlineStr">
        <is>
          <t>CCAJ-SC39/44/2023</t>
        </is>
      </c>
      <c r="B1907" s="6" t="n">
        <v>44953.84085748842</v>
      </c>
      <c r="C1907" s="5" t="inlineStr">
        <is>
          <t>1386 EINAR CHOQUETIJLLA - COBRADOR</t>
        </is>
      </c>
      <c r="D1907" s="7" t="n">
        <v>36584779</v>
      </c>
      <c r="E1907" s="8" t="inlineStr">
        <is>
          <t>BANCO UNION-120271437</t>
        </is>
      </c>
      <c r="H1907" s="9" t="n">
        <v>4800.4</v>
      </c>
      <c r="I1907" s="5" t="inlineStr">
        <is>
          <t>DEPÓSITO BANCARIO</t>
        </is>
      </c>
      <c r="J1907" s="5" t="inlineStr">
        <is>
          <t>1271 SANDRA SALAZAR ESCOBAR</t>
        </is>
      </c>
    </row>
    <row r="1908">
      <c r="A1908" s="5" t="inlineStr">
        <is>
          <t>CCAJ-SC39/44/2023</t>
        </is>
      </c>
      <c r="B1908" s="6" t="n">
        <v>44953.84085748842</v>
      </c>
      <c r="C1908" s="5" t="inlineStr">
        <is>
          <t>1386 EINAR CHOQUETIJLLA - COBRADOR</t>
        </is>
      </c>
      <c r="D1908" s="7" t="n">
        <v>663214</v>
      </c>
      <c r="E1908" s="5" t="inlineStr">
        <is>
          <t>MERCANTIL SANTA CRUZ-4010678183</t>
        </is>
      </c>
      <c r="H1908" s="9" t="n">
        <v>10480.74</v>
      </c>
      <c r="I1908" s="5" t="inlineStr">
        <is>
          <t>DEPÓSITO BANCARIO</t>
        </is>
      </c>
      <c r="J1908" s="5" t="inlineStr">
        <is>
          <t>4307 PEDRO GALARZA TERCEROS</t>
        </is>
      </c>
    </row>
    <row r="1909">
      <c r="A1909" s="5" t="inlineStr">
        <is>
          <t>CCAJ-SC39/44/2023</t>
        </is>
      </c>
      <c r="B1909" s="6" t="n">
        <v>44953.84085748842</v>
      </c>
      <c r="C1909" s="5" t="inlineStr">
        <is>
          <t>1386 EINAR CHOQUETIJLLA - COBRADOR</t>
        </is>
      </c>
      <c r="D1909" s="7" t="n">
        <v>663092</v>
      </c>
      <c r="E1909" s="5" t="inlineStr">
        <is>
          <t>MERCANTIL SANTA CRUZ-4010678183</t>
        </is>
      </c>
      <c r="H1909" s="9" t="n">
        <v>22225.55</v>
      </c>
      <c r="I1909" s="5" t="inlineStr">
        <is>
          <t>DEPÓSITO BANCARIO</t>
        </is>
      </c>
      <c r="J1909" s="5" t="inlineStr">
        <is>
          <t>4307 PEDRO GALARZA TERCEROS</t>
        </is>
      </c>
    </row>
    <row r="1910">
      <c r="A1910" s="5" t="inlineStr">
        <is>
          <t>CCAJ-SC39/44/2023</t>
        </is>
      </c>
      <c r="B1910" s="6" t="n">
        <v>44953.84085748842</v>
      </c>
      <c r="C1910" s="5" t="inlineStr">
        <is>
          <t>1386 EINAR CHOQUETIJLLA - COBRADOR</t>
        </is>
      </c>
      <c r="D1910" s="7" t="n">
        <v>679264</v>
      </c>
      <c r="E1910" s="5" t="inlineStr">
        <is>
          <t>MERCANTIL SANTA CRUZ-4010678183</t>
        </is>
      </c>
      <c r="H1910" s="9" t="n">
        <v>120</v>
      </c>
      <c r="I1910" s="5" t="inlineStr">
        <is>
          <t>DEPÓSITO BANCARIO</t>
        </is>
      </c>
      <c r="J1910" s="5" t="inlineStr">
        <is>
          <t>4307 PEDRO GALARZA TERCEROS</t>
        </is>
      </c>
    </row>
    <row r="1911">
      <c r="A1911" s="5" t="inlineStr">
        <is>
          <t>CCAJ-SC39/44/2023</t>
        </is>
      </c>
      <c r="B1911" s="6" t="n">
        <v>44953.84085748842</v>
      </c>
      <c r="C1911" s="5" t="inlineStr">
        <is>
          <t>1386 EINAR CHOQUETIJLLA - COBRADOR</t>
        </is>
      </c>
      <c r="D1911" s="7" t="n">
        <v>448072</v>
      </c>
      <c r="E1911" s="5" t="inlineStr">
        <is>
          <t>BANCO DE CREDITO-7015054675359</t>
        </is>
      </c>
      <c r="H1911" s="9" t="n">
        <v>706</v>
      </c>
      <c r="I1911" s="5" t="inlineStr">
        <is>
          <t>DEPÓSITO BANCARIO</t>
        </is>
      </c>
      <c r="J1911" s="5" t="inlineStr">
        <is>
          <t>1271 SANDRA SALAZAR ESCOBAR</t>
        </is>
      </c>
    </row>
    <row r="1912">
      <c r="A1912" s="5" t="inlineStr">
        <is>
          <t>CCAJ-SC39/44/2023</t>
        </is>
      </c>
      <c r="B1912" s="6" t="n">
        <v>44953.84085748842</v>
      </c>
      <c r="C1912" s="5" t="inlineStr">
        <is>
          <t>1386 EINAR CHOQUETIJLLA - COBRADOR</t>
        </is>
      </c>
      <c r="D1912" s="7" t="n">
        <v>323754</v>
      </c>
      <c r="E1912" s="5" t="inlineStr">
        <is>
          <t>BANCO DE CREDITO-7015054675359</t>
        </is>
      </c>
      <c r="H1912" s="9" t="n">
        <v>240</v>
      </c>
      <c r="I1912" s="5" t="inlineStr">
        <is>
          <t>DEPÓSITO BANCARIO</t>
        </is>
      </c>
      <c r="J1912" s="5" t="inlineStr">
        <is>
          <t>1271 SANDRA SALAZAR ESCOBAR</t>
        </is>
      </c>
    </row>
    <row r="1913">
      <c r="A1913" s="5" t="inlineStr">
        <is>
          <t>CCAJ-SC39/44/2023</t>
        </is>
      </c>
      <c r="B1913" s="6" t="n">
        <v>44953.84085748842</v>
      </c>
      <c r="C1913" s="5" t="inlineStr">
        <is>
          <t>1386 EINAR CHOQUETIJLLA - COBRADOR</t>
        </is>
      </c>
      <c r="D1913" s="15" t="n">
        <v>45143502065</v>
      </c>
      <c r="E1913" s="5" t="inlineStr">
        <is>
          <t>BANCO INDUSTRIAL-100070049</t>
        </is>
      </c>
      <c r="H1913" s="9" t="n">
        <v>22260</v>
      </c>
      <c r="I1913" s="5" t="inlineStr">
        <is>
          <t>DEPÓSITO BANCARIO</t>
        </is>
      </c>
      <c r="J1913" s="5" t="inlineStr">
        <is>
          <t>4307 PEDRO GALARZA TERCEROS</t>
        </is>
      </c>
    </row>
    <row r="1914">
      <c r="A1914" s="5" t="inlineStr">
        <is>
          <t>CCAJ-SC39/44/2023</t>
        </is>
      </c>
      <c r="B1914" s="6" t="n">
        <v>44953.84085748842</v>
      </c>
      <c r="C1914" s="5" t="inlineStr">
        <is>
          <t>1386 EINAR CHOQUETIJLLA - COBRADOR</t>
        </is>
      </c>
      <c r="D1914" s="7" t="n">
        <v>410892</v>
      </c>
      <c r="E1914" s="5" t="inlineStr">
        <is>
          <t>BANCO DE CREDITO-7015054675359</t>
        </is>
      </c>
      <c r="H1914" s="9" t="n">
        <v>592.4</v>
      </c>
      <c r="I1914" s="5" t="inlineStr">
        <is>
          <t>DEPÓSITO BANCARIO</t>
        </is>
      </c>
      <c r="J1914" s="5" t="inlineStr">
        <is>
          <t>1271 SANDRA SALAZAR ESCOBAR</t>
        </is>
      </c>
    </row>
    <row r="1915">
      <c r="A1915" s="5" t="inlineStr">
        <is>
          <t>CCAJ-SC39/44/2023</t>
        </is>
      </c>
      <c r="B1915" s="6" t="n">
        <v>44953.84085748842</v>
      </c>
      <c r="C1915" s="5" t="inlineStr">
        <is>
          <t>1386 EINAR CHOQUETIJLLA - COBRADOR</t>
        </is>
      </c>
      <c r="D1915" s="15" t="n">
        <v>45173193007</v>
      </c>
      <c r="E1915" s="5" t="inlineStr">
        <is>
          <t>BANCO INDUSTRIAL-100070049</t>
        </is>
      </c>
      <c r="H1915" s="9" t="n">
        <v>600</v>
      </c>
      <c r="I1915" s="5" t="inlineStr">
        <is>
          <t>DEPÓSITO BANCARIO</t>
        </is>
      </c>
      <c r="J1915" s="5" t="inlineStr">
        <is>
          <t>1271 SANDRA SALAZAR ESCOBAR</t>
        </is>
      </c>
    </row>
    <row r="1916">
      <c r="A1916" s="5" t="inlineStr">
        <is>
          <t>CCAJ-SC39/44/2023</t>
        </is>
      </c>
      <c r="B1916" s="6" t="n">
        <v>44953.84085748842</v>
      </c>
      <c r="C1916" s="5" t="inlineStr">
        <is>
          <t>1386 EINAR CHOQUETIJLLA - COBRADOR</t>
        </is>
      </c>
      <c r="D1916" s="15" t="n">
        <v>45133133662</v>
      </c>
      <c r="E1916" s="5" t="inlineStr">
        <is>
          <t>BANCO INDUSTRIAL-100070049</t>
        </is>
      </c>
      <c r="H1916" s="9" t="n">
        <v>1116.28</v>
      </c>
      <c r="I1916" s="5" t="inlineStr">
        <is>
          <t>DEPÓSITO BANCARIO</t>
        </is>
      </c>
      <c r="J1916" s="5" t="inlineStr">
        <is>
          <t>1271 SANDRA SALAZAR ESCOBAR</t>
        </is>
      </c>
    </row>
    <row r="1917">
      <c r="A1917" s="5" t="inlineStr">
        <is>
          <t>CCAJ-SC39/44/2023</t>
        </is>
      </c>
      <c r="B1917" s="6" t="n">
        <v>44953.84085748842</v>
      </c>
      <c r="C1917" s="5" t="inlineStr">
        <is>
          <t>1386 EINAR CHOQUETIJLLA - COBRADOR</t>
        </is>
      </c>
      <c r="D1917" s="15" t="n">
        <v>45153127287</v>
      </c>
      <c r="E1917" s="5" t="inlineStr">
        <is>
          <t>BANCO INDUSTRIAL-100070049</t>
        </is>
      </c>
      <c r="H1917" s="9" t="n">
        <v>205.76</v>
      </c>
      <c r="I1917" s="5" t="inlineStr">
        <is>
          <t>DEPÓSITO BANCARIO</t>
        </is>
      </c>
      <c r="J1917" s="5" t="inlineStr">
        <is>
          <t>1271 SANDRA SALAZAR ESCOBAR</t>
        </is>
      </c>
    </row>
    <row r="1918">
      <c r="A1918" s="5" t="inlineStr">
        <is>
          <t>CCAJ-SC39/44/2023</t>
        </is>
      </c>
      <c r="B1918" s="6" t="n">
        <v>44953.84085748842</v>
      </c>
      <c r="C1918" s="5" t="inlineStr">
        <is>
          <t>1386 EINAR CHOQUETIJLLA - COBRADOR</t>
        </is>
      </c>
      <c r="D1918" s="15" t="n">
        <v>45133133799</v>
      </c>
      <c r="E1918" s="5" t="inlineStr">
        <is>
          <t>BANCO INDUSTRIAL-100070049</t>
        </is>
      </c>
      <c r="H1918" s="9" t="n">
        <v>1072</v>
      </c>
      <c r="I1918" s="5" t="inlineStr">
        <is>
          <t>DEPÓSITO BANCARIO</t>
        </is>
      </c>
      <c r="J1918" s="5" t="inlineStr">
        <is>
          <t>1271 SANDRA SALAZAR ESCOBAR</t>
        </is>
      </c>
    </row>
    <row r="1919">
      <c r="A1919" s="5" t="inlineStr">
        <is>
          <t>CCAJ-SC39/44/2023</t>
        </is>
      </c>
      <c r="B1919" s="6" t="n">
        <v>44953.84085748842</v>
      </c>
      <c r="C1919" s="5" t="inlineStr">
        <is>
          <t>1386 EINAR CHOQUETIJLLA - COBRADOR</t>
        </is>
      </c>
      <c r="D1919" s="15" t="n">
        <v>45123264834</v>
      </c>
      <c r="E1919" s="5" t="inlineStr">
        <is>
          <t>BANCO INDUSTRIAL-100070049</t>
        </is>
      </c>
      <c r="H1919" s="9" t="n">
        <v>1440</v>
      </c>
      <c r="I1919" s="5" t="inlineStr">
        <is>
          <t>DEPÓSITO BANCARIO</t>
        </is>
      </c>
      <c r="J1919" s="5" t="inlineStr">
        <is>
          <t>1271 SANDRA SALAZAR ESCOBAR</t>
        </is>
      </c>
    </row>
    <row r="1920">
      <c r="A1920" s="5" t="inlineStr">
        <is>
          <t>CCAJ-SC39/44/2023</t>
        </is>
      </c>
      <c r="B1920" s="6" t="n">
        <v>44953.84085748842</v>
      </c>
      <c r="C1920" s="5" t="inlineStr">
        <is>
          <t>1386 EINAR CHOQUETIJLLA - COBRADOR</t>
        </is>
      </c>
      <c r="D1920" s="15" t="n">
        <v>45173194825</v>
      </c>
      <c r="E1920" s="5" t="inlineStr">
        <is>
          <t>BANCO INDUSTRIAL-100070049</t>
        </is>
      </c>
      <c r="H1920" s="9" t="n">
        <v>3149.7</v>
      </c>
      <c r="I1920" s="5" t="inlineStr">
        <is>
          <t>DEPÓSITO BANCARIO</t>
        </is>
      </c>
      <c r="J1920" s="5" t="inlineStr">
        <is>
          <t>1271 SANDRA SALAZAR ESCOBAR</t>
        </is>
      </c>
    </row>
    <row r="1921">
      <c r="A1921" s="5" t="inlineStr">
        <is>
          <t>CCAJ-SC39/44/2023</t>
        </is>
      </c>
      <c r="B1921" s="6" t="n">
        <v>44953.84085748842</v>
      </c>
      <c r="C1921" s="5" t="inlineStr">
        <is>
          <t>1386 EINAR CHOQUETIJLLA - COBRADOR</t>
        </is>
      </c>
      <c r="D1921" s="15" t="n">
        <v>45123265844</v>
      </c>
      <c r="E1921" s="5" t="inlineStr">
        <is>
          <t>BANCO INDUSTRIAL-100070049</t>
        </is>
      </c>
      <c r="H1921" s="9" t="n">
        <v>342.64</v>
      </c>
      <c r="I1921" s="5" t="inlineStr">
        <is>
          <t>DEPÓSITO BANCARIO</t>
        </is>
      </c>
      <c r="J1921" s="5" t="inlineStr">
        <is>
          <t>1271 SANDRA SALAZAR ESCOBAR</t>
        </is>
      </c>
    </row>
    <row r="1922">
      <c r="A1922" s="5" t="inlineStr">
        <is>
          <t>CCAJ-SC39/44/2023</t>
        </is>
      </c>
      <c r="B1922" s="6" t="n">
        <v>44953.84085748842</v>
      </c>
      <c r="C1922" s="5" t="inlineStr">
        <is>
          <t>1386 EINAR CHOQUETIJLLA - COBRADOR</t>
        </is>
      </c>
      <c r="D1922" s="15" t="n">
        <v>45153128495</v>
      </c>
      <c r="E1922" s="5" t="inlineStr">
        <is>
          <t>BANCO INDUSTRIAL-100070049</t>
        </is>
      </c>
      <c r="H1922" s="9" t="n">
        <v>593.88</v>
      </c>
      <c r="I1922" s="5" t="inlineStr">
        <is>
          <t>DEPÓSITO BANCARIO</t>
        </is>
      </c>
      <c r="J1922" s="5" t="inlineStr">
        <is>
          <t>1271 SANDRA SALAZAR ESCOBAR</t>
        </is>
      </c>
    </row>
    <row r="1923">
      <c r="A1923" s="5" t="inlineStr">
        <is>
          <t>CCAJ-SC39/44/2023</t>
        </is>
      </c>
      <c r="B1923" s="6" t="n">
        <v>44953.84085748842</v>
      </c>
      <c r="C1923" s="5" t="inlineStr">
        <is>
          <t>1386 EINAR CHOQUETIJLLA - COBRADOR</t>
        </is>
      </c>
      <c r="D1923" s="15" t="n">
        <v>53612253036</v>
      </c>
      <c r="E1923" s="5" t="inlineStr">
        <is>
          <t>BANCO INDUSTRIAL-100070049</t>
        </is>
      </c>
      <c r="H1923" s="9" t="n">
        <v>559.54</v>
      </c>
      <c r="I1923" s="5" t="inlineStr">
        <is>
          <t>DEPÓSITO BANCARIO</t>
        </is>
      </c>
      <c r="J1923" s="5" t="inlineStr">
        <is>
          <t>1271 SANDRA SALAZAR ESCOBAR</t>
        </is>
      </c>
    </row>
    <row r="1924">
      <c r="A1924" s="5" t="inlineStr">
        <is>
          <t>CCAJ-SC39/44/2023</t>
        </is>
      </c>
      <c r="B1924" s="6" t="n">
        <v>44953.84085748842</v>
      </c>
      <c r="C1924" s="5" t="inlineStr">
        <is>
          <t>1386 EINAR CHOQUETIJLLA - COBRADOR</t>
        </is>
      </c>
      <c r="D1924" s="15" t="n">
        <v>45173195299</v>
      </c>
      <c r="E1924" s="5" t="inlineStr">
        <is>
          <t>BANCO INDUSTRIAL-100070049</t>
        </is>
      </c>
      <c r="H1924" s="9" t="n">
        <v>805.38</v>
      </c>
      <c r="I1924" s="5" t="inlineStr">
        <is>
          <t>DEPÓSITO BANCARIO</t>
        </is>
      </c>
      <c r="J1924" s="5" t="inlineStr">
        <is>
          <t>1271 SANDRA SALAZAR ESCOBAR</t>
        </is>
      </c>
    </row>
    <row r="1925">
      <c r="A1925" s="5" t="inlineStr">
        <is>
          <t>CCAJ-SC39/44/2023</t>
        </is>
      </c>
      <c r="B1925" s="6" t="n">
        <v>44953.84085748842</v>
      </c>
      <c r="C1925" s="5" t="inlineStr">
        <is>
          <t>1386 EINAR CHOQUETIJLLA - COBRADOR</t>
        </is>
      </c>
      <c r="D1925" s="15" t="n">
        <v>45173195381</v>
      </c>
      <c r="E1925" s="5" t="inlineStr">
        <is>
          <t>BANCO INDUSTRIAL-100070049</t>
        </is>
      </c>
      <c r="H1925" s="9" t="n">
        <v>423</v>
      </c>
      <c r="I1925" s="5" t="inlineStr">
        <is>
          <t>DEPÓSITO BANCARIO</t>
        </is>
      </c>
      <c r="J1925" s="5" t="inlineStr">
        <is>
          <t>1271 SANDRA SALAZAR ESCOBAR</t>
        </is>
      </c>
    </row>
    <row r="1926">
      <c r="A1926" s="5" t="inlineStr">
        <is>
          <t>CCAJ-SC39/44/2023</t>
        </is>
      </c>
      <c r="B1926" s="6" t="n">
        <v>44953.84085748842</v>
      </c>
      <c r="C1926" s="5" t="inlineStr">
        <is>
          <t>1386 EINAR CHOQUETIJLLA - COBRADOR</t>
        </is>
      </c>
      <c r="D1926" s="15" t="n">
        <v>52716706110</v>
      </c>
      <c r="E1926" s="5" t="inlineStr">
        <is>
          <t>BANCO INDUSTRIAL-100070049</t>
        </is>
      </c>
      <c r="H1926" s="9" t="n">
        <v>1808</v>
      </c>
      <c r="I1926" s="5" t="inlineStr">
        <is>
          <t>DEPÓSITO BANCARIO</t>
        </is>
      </c>
      <c r="J1926" s="5" t="inlineStr">
        <is>
          <t>1271 SANDRA SALAZAR ESCOBAR</t>
        </is>
      </c>
    </row>
    <row r="1927">
      <c r="A1927" s="5" t="inlineStr">
        <is>
          <t>CCAJ-SC39/44/2023</t>
        </is>
      </c>
      <c r="B1927" s="6" t="n">
        <v>44953.84085748842</v>
      </c>
      <c r="C1927" s="5" t="inlineStr">
        <is>
          <t>1386 EINAR CHOQUETIJLLA - COBRADOR</t>
        </is>
      </c>
      <c r="D1927" s="15" t="n">
        <v>45113281821</v>
      </c>
      <c r="E1927" s="5" t="inlineStr">
        <is>
          <t>BANCO INDUSTRIAL-100070049</t>
        </is>
      </c>
      <c r="H1927" s="9" t="n">
        <v>258.04</v>
      </c>
      <c r="I1927" s="5" t="inlineStr">
        <is>
          <t>DEPÓSITO BANCARIO</t>
        </is>
      </c>
      <c r="J1927" s="5" t="inlineStr">
        <is>
          <t>1271 SANDRA SALAZAR ESCOBAR</t>
        </is>
      </c>
    </row>
    <row r="1928">
      <c r="A1928" s="5" t="inlineStr">
        <is>
          <t>CCAJ-SC39/44/2023</t>
        </is>
      </c>
      <c r="B1928" s="6" t="n">
        <v>44953.84085748842</v>
      </c>
      <c r="C1928" s="5" t="inlineStr">
        <is>
          <t>1386 EINAR CHOQUETIJLLA - COBRADOR</t>
        </is>
      </c>
      <c r="D1928" s="15" t="n">
        <v>45123266019</v>
      </c>
      <c r="E1928" s="5" t="inlineStr">
        <is>
          <t>BANCO INDUSTRIAL-100070049</t>
        </is>
      </c>
      <c r="H1928" s="9" t="n">
        <v>242.91</v>
      </c>
      <c r="I1928" s="5" t="inlineStr">
        <is>
          <t>DEPÓSITO BANCARIO</t>
        </is>
      </c>
      <c r="J1928" s="5" t="inlineStr">
        <is>
          <t>1271 SANDRA SALAZAR ESCOBAR</t>
        </is>
      </c>
    </row>
    <row r="1929">
      <c r="A1929" s="5" t="inlineStr">
        <is>
          <t>CCAJ-SC39/44/2023</t>
        </is>
      </c>
      <c r="B1929" s="6" t="n">
        <v>44953.84085748842</v>
      </c>
      <c r="C1929" s="5" t="inlineStr">
        <is>
          <t>1386 EINAR CHOQUETIJLLA - COBRADOR</t>
        </is>
      </c>
      <c r="D1929" s="15" t="n">
        <v>45163220459</v>
      </c>
      <c r="E1929" s="5" t="inlineStr">
        <is>
          <t>BANCO INDUSTRIAL-100070049</t>
        </is>
      </c>
      <c r="H1929" s="9" t="n">
        <v>1479.17</v>
      </c>
      <c r="I1929" s="5" t="inlineStr">
        <is>
          <t>DEPÓSITO BANCARIO</t>
        </is>
      </c>
      <c r="J1929" s="5" t="inlineStr">
        <is>
          <t>4307 PEDRO GALARZA TERCEROS</t>
        </is>
      </c>
    </row>
    <row r="1930">
      <c r="A1930" s="5" t="inlineStr">
        <is>
          <t>CCAJ-SC39/44/2023</t>
        </is>
      </c>
      <c r="B1930" s="6" t="n">
        <v>44953.84085748842</v>
      </c>
      <c r="C1930" s="5" t="inlineStr">
        <is>
          <t>1386 EINAR CHOQUETIJLLA - COBRADOR</t>
        </is>
      </c>
      <c r="D1930" s="15" t="n">
        <v>45153127132</v>
      </c>
      <c r="E1930" s="5" t="inlineStr">
        <is>
          <t>BANCO INDUSTRIAL-100070049</t>
        </is>
      </c>
      <c r="H1930" s="9" t="n">
        <v>446.4</v>
      </c>
      <c r="I1930" s="5" t="inlineStr">
        <is>
          <t>DEPÓSITO BANCARIO</t>
        </is>
      </c>
      <c r="J1930" s="8" t="inlineStr">
        <is>
          <t>1973 BASILIA CRUZ AJARACHI</t>
        </is>
      </c>
    </row>
    <row r="1931">
      <c r="A1931" s="5" t="inlineStr">
        <is>
          <t>CCAJ-SC39/44/2023</t>
        </is>
      </c>
      <c r="B1931" s="6" t="n">
        <v>44953.84085748842</v>
      </c>
      <c r="C1931" s="5" t="inlineStr">
        <is>
          <t>1386 EINAR CHOQUETIJLLA - COBRADOR</t>
        </is>
      </c>
      <c r="D1931" s="15" t="n">
        <v>45163223334</v>
      </c>
      <c r="E1931" s="5" t="inlineStr">
        <is>
          <t>BANCO INDUSTRIAL-100070049</t>
        </is>
      </c>
      <c r="H1931" s="9" t="n">
        <v>10801.8</v>
      </c>
      <c r="I1931" s="5" t="inlineStr">
        <is>
          <t>DEPÓSITO BANCARIO</t>
        </is>
      </c>
      <c r="J1931" s="8" t="inlineStr">
        <is>
          <t>1973 BASILIA CRUZ AJARACHI</t>
        </is>
      </c>
    </row>
    <row r="1932">
      <c r="A1932" s="5" t="inlineStr">
        <is>
          <t>CCAJ-SC39/44/2023</t>
        </is>
      </c>
      <c r="B1932" s="6" t="n">
        <v>44953.84085748842</v>
      </c>
      <c r="C1932" s="5" t="inlineStr">
        <is>
          <t>1386 EINAR CHOQUETIJLLA - COBRADOR</t>
        </is>
      </c>
      <c r="D1932" s="7" t="n">
        <v>462983</v>
      </c>
      <c r="E1932" s="5" t="inlineStr">
        <is>
          <t>BANCO INDUSTRIAL-100070049</t>
        </is>
      </c>
      <c r="H1932" s="9" t="n">
        <v>53097.2</v>
      </c>
      <c r="I1932" s="5" t="inlineStr">
        <is>
          <t>DEPÓSITO BANCARIO</t>
        </is>
      </c>
      <c r="J1932" s="8" t="inlineStr">
        <is>
          <t>1972 FLAVIA GALEAN MALLON</t>
        </is>
      </c>
    </row>
    <row r="1933">
      <c r="A1933" s="5" t="inlineStr">
        <is>
          <t>CCAJ-SC39/44/2023</t>
        </is>
      </c>
      <c r="B1933" s="6" t="n">
        <v>44953.84085748842</v>
      </c>
      <c r="C1933" s="5" t="inlineStr">
        <is>
          <t>1386 EINAR CHOQUETIJLLA - COBRADOR</t>
        </is>
      </c>
      <c r="D1933" s="7" t="n">
        <v>413304</v>
      </c>
      <c r="E1933" s="5" t="inlineStr">
        <is>
          <t>BANCO INDUSTRIAL-100070049</t>
        </is>
      </c>
      <c r="H1933" s="9" t="n">
        <v>126920.3</v>
      </c>
      <c r="I1933" s="5" t="inlineStr">
        <is>
          <t>DEPÓSITO BANCARIO</t>
        </is>
      </c>
      <c r="J1933" s="5" t="inlineStr">
        <is>
          <t>3046 CLAUDIA ELEN CASTRO DELGADILLO</t>
        </is>
      </c>
    </row>
    <row r="1934">
      <c r="A1934" s="5" t="inlineStr">
        <is>
          <t>CCAJ-SC39/44/2023</t>
        </is>
      </c>
      <c r="B1934" s="6" t="n">
        <v>44953.84085748842</v>
      </c>
      <c r="C1934" s="5" t="inlineStr">
        <is>
          <t>1386 EINAR CHOQUETIJLLA - COBRADOR</t>
        </is>
      </c>
      <c r="D1934" s="15" t="n">
        <v>297501005860020</v>
      </c>
      <c r="E1934" s="5" t="inlineStr">
        <is>
          <t>PAGO EXPRESS M/N-101020101</t>
        </is>
      </c>
      <c r="H1934" s="9" t="n">
        <v>8354.299999999999</v>
      </c>
      <c r="I1934" s="5" t="inlineStr">
        <is>
          <t>DEPÓSITO BANCARIO</t>
        </is>
      </c>
      <c r="J1934" s="5" t="inlineStr">
        <is>
          <t>3046 CLAUDIA ELEN CASTRO DELGADILLO</t>
        </is>
      </c>
    </row>
    <row r="1935">
      <c r="A1935" s="5" t="inlineStr">
        <is>
          <t>CCAJ-SC39/44/2023</t>
        </is>
      </c>
      <c r="B1935" s="6" t="n">
        <v>44953.84085748842</v>
      </c>
      <c r="C1935" s="5" t="inlineStr">
        <is>
          <t>1386 EINAR CHOQUETIJLLA - COBRADOR</t>
        </is>
      </c>
      <c r="D1935" s="15" t="n">
        <v>45153125199</v>
      </c>
      <c r="E1935" s="5" t="inlineStr">
        <is>
          <t>BANCO INDUSTRIAL-100070049</t>
        </is>
      </c>
      <c r="H1935" s="9" t="n">
        <v>1461.4</v>
      </c>
      <c r="I1935" s="5" t="inlineStr">
        <is>
          <t>DEPÓSITO BANCARIO</t>
        </is>
      </c>
      <c r="J1935" s="8" t="inlineStr">
        <is>
          <t>1973 BASILIA CRUZ AJARACHI</t>
        </is>
      </c>
    </row>
    <row r="1936">
      <c r="A1936" s="5" t="inlineStr">
        <is>
          <t>CCAJ-SC39/44/2023</t>
        </is>
      </c>
      <c r="B1936" s="6" t="n">
        <v>44953.84085748842</v>
      </c>
      <c r="C1936" s="5" t="inlineStr">
        <is>
          <t>1386 EINAR CHOQUETIJLLA - COBRADOR</t>
        </is>
      </c>
      <c r="D1936" s="15" t="n">
        <v>45153125199</v>
      </c>
      <c r="E1936" s="5" t="inlineStr">
        <is>
          <t>BANCO INDUSTRIAL-100070049</t>
        </is>
      </c>
      <c r="H1936" s="9" t="n">
        <v>500.81</v>
      </c>
      <c r="I1936" s="5" t="inlineStr">
        <is>
          <t>DEPÓSITO BANCARIO</t>
        </is>
      </c>
      <c r="J1936" s="8" t="inlineStr">
        <is>
          <t>1973 BASILIA CRUZ AJARACHI</t>
        </is>
      </c>
    </row>
    <row r="1937">
      <c r="A1937" s="5" t="inlineStr">
        <is>
          <t>CCAJ-SC39/44/2023</t>
        </is>
      </c>
      <c r="B1937" s="6" t="n">
        <v>44953.84085748842</v>
      </c>
      <c r="C1937" s="5" t="inlineStr">
        <is>
          <t>1386 EINAR CHOQUETIJLLA - COBRADOR</t>
        </is>
      </c>
      <c r="D1937" s="15" t="n">
        <v>45163219323</v>
      </c>
      <c r="E1937" s="5" t="inlineStr">
        <is>
          <t>BANCO INDUSTRIAL-100070049</t>
        </is>
      </c>
      <c r="H1937" s="9" t="n">
        <v>64.12</v>
      </c>
      <c r="I1937" s="5" t="inlineStr">
        <is>
          <t>DEPÓSITO BANCARIO</t>
        </is>
      </c>
      <c r="J1937" s="8" t="inlineStr">
        <is>
          <t>1973 BASILIA CRUZ AJARACHI</t>
        </is>
      </c>
    </row>
    <row r="1938">
      <c r="A1938" s="5" t="inlineStr">
        <is>
          <t>CCAJ-SC39/44/2023</t>
        </is>
      </c>
      <c r="B1938" s="6" t="n">
        <v>44953.84085748842</v>
      </c>
      <c r="C1938" s="5" t="inlineStr">
        <is>
          <t>1386 EINAR CHOQUETIJLLA - COBRADOR</t>
        </is>
      </c>
      <c r="D1938" s="15" t="n">
        <v>45133131501</v>
      </c>
      <c r="E1938" s="5" t="inlineStr">
        <is>
          <t>BANCO INDUSTRIAL-100070049</t>
        </is>
      </c>
      <c r="H1938" s="9" t="n">
        <v>560.3200000000001</v>
      </c>
      <c r="I1938" s="5" t="inlineStr">
        <is>
          <t>DEPÓSITO BANCARIO</t>
        </is>
      </c>
      <c r="J1938" s="8" t="inlineStr">
        <is>
          <t>1973 BASILIA CRUZ AJARACHI</t>
        </is>
      </c>
    </row>
    <row r="1939">
      <c r="A1939" s="5" t="inlineStr">
        <is>
          <t>CCAJ-SC39/44/2023</t>
        </is>
      </c>
      <c r="B1939" s="6" t="n">
        <v>44953.84085748842</v>
      </c>
      <c r="C1939" s="5" t="inlineStr">
        <is>
          <t>1386 EINAR CHOQUETIJLLA - COBRADOR</t>
        </is>
      </c>
      <c r="D1939" s="15" t="n">
        <v>45153125198</v>
      </c>
      <c r="E1939" s="5" t="inlineStr">
        <is>
          <t>BANCO INDUSTRIAL-100070049</t>
        </is>
      </c>
      <c r="H1939" s="9" t="n">
        <v>733.2</v>
      </c>
      <c r="I1939" s="5" t="inlineStr">
        <is>
          <t>DEPÓSITO BANCARIO</t>
        </is>
      </c>
      <c r="J1939" s="8" t="inlineStr">
        <is>
          <t>1973 BASILIA CRUZ AJARACHI</t>
        </is>
      </c>
    </row>
    <row r="1940">
      <c r="A1940" s="5" t="inlineStr">
        <is>
          <t>CCAJ-SC39/44/2023</t>
        </is>
      </c>
      <c r="B1940" s="6" t="n">
        <v>44953.84085748842</v>
      </c>
      <c r="C1940" s="5" t="inlineStr">
        <is>
          <t>1386 EINAR CHOQUETIJLLA - COBRADOR</t>
        </is>
      </c>
      <c r="D1940" s="15" t="n">
        <v>45143498551</v>
      </c>
      <c r="E1940" s="5" t="inlineStr">
        <is>
          <t>BANCO INDUSTRIAL-100070049</t>
        </is>
      </c>
      <c r="H1940" s="9" t="n">
        <v>15917.05</v>
      </c>
      <c r="I1940" s="5" t="inlineStr">
        <is>
          <t>DEPÓSITO BANCARIO</t>
        </is>
      </c>
      <c r="J1940" s="8" t="inlineStr">
        <is>
          <t>1973 BASILIA CRUZ AJARACHI</t>
        </is>
      </c>
    </row>
    <row r="1941">
      <c r="A1941" s="5" t="inlineStr">
        <is>
          <t>CCAJ-SC39/44/2023</t>
        </is>
      </c>
      <c r="B1941" s="6" t="n">
        <v>44953.84085748842</v>
      </c>
      <c r="C1941" s="5" t="inlineStr">
        <is>
          <t>1386 EINAR CHOQUETIJLLA - COBRADOR</t>
        </is>
      </c>
      <c r="D1941" s="15" t="n">
        <v>45143498551</v>
      </c>
      <c r="E1941" s="5" t="inlineStr">
        <is>
          <t>BANCO INDUSTRIAL-100070049</t>
        </is>
      </c>
      <c r="H1941" s="9" t="n">
        <v>33856.2</v>
      </c>
      <c r="I1941" s="5" t="inlineStr">
        <is>
          <t>DEPÓSITO BANCARIO</t>
        </is>
      </c>
      <c r="J1941" s="8" t="inlineStr">
        <is>
          <t>1973 BASILIA CRUZ AJARACHI</t>
        </is>
      </c>
    </row>
    <row r="1942">
      <c r="A1942" s="5" t="inlineStr">
        <is>
          <t>CCAJ-SC39/44/2023</t>
        </is>
      </c>
      <c r="B1942" s="6" t="n">
        <v>44953.84085748842</v>
      </c>
      <c r="C1942" s="5" t="inlineStr">
        <is>
          <t>1386 EINAR CHOQUETIJLLA - COBRADOR</t>
        </is>
      </c>
      <c r="D1942" s="15" t="n">
        <v>45143498551</v>
      </c>
      <c r="E1942" s="5" t="inlineStr">
        <is>
          <t>BANCO INDUSTRIAL-100070049</t>
        </is>
      </c>
      <c r="H1942" s="9" t="n">
        <v>5427.94</v>
      </c>
      <c r="I1942" s="5" t="inlineStr">
        <is>
          <t>DEPÓSITO BANCARIO</t>
        </is>
      </c>
      <c r="J1942" s="8" t="inlineStr">
        <is>
          <t>1973 BASILIA CRUZ AJARACHI</t>
        </is>
      </c>
    </row>
    <row r="1943">
      <c r="A1943" s="5" t="inlineStr">
        <is>
          <t>CCAJ-SC39/44/2023</t>
        </is>
      </c>
      <c r="B1943" s="6" t="n">
        <v>44953.84085748842</v>
      </c>
      <c r="C1943" s="5" t="inlineStr">
        <is>
          <t>1386 EINAR CHOQUETIJLLA - COBRADOR</t>
        </is>
      </c>
      <c r="D1943" s="15" t="n">
        <v>45143498551</v>
      </c>
      <c r="E1943" s="5" t="inlineStr">
        <is>
          <t>BANCO INDUSTRIAL-100070049</t>
        </is>
      </c>
      <c r="H1943" s="9" t="n">
        <v>14198.66</v>
      </c>
      <c r="I1943" s="5" t="inlineStr">
        <is>
          <t>DEPÓSITO BANCARIO</t>
        </is>
      </c>
      <c r="J1943" s="8" t="inlineStr">
        <is>
          <t>1973 BASILIA CRUZ AJARACHI</t>
        </is>
      </c>
    </row>
    <row r="1944">
      <c r="A1944" s="5" t="inlineStr">
        <is>
          <t>CCAJ-SC39/44/2023</t>
        </is>
      </c>
      <c r="B1944" s="6" t="n">
        <v>44953.84085748842</v>
      </c>
      <c r="C1944" s="5" t="inlineStr">
        <is>
          <t>1386 EINAR CHOQUETIJLLA - COBRADOR</t>
        </is>
      </c>
      <c r="D1944" s="7" t="n">
        <v>192534</v>
      </c>
      <c r="E1944" s="5" t="inlineStr">
        <is>
          <t>MERCANTIL SANTA CRUZ-4010678183</t>
        </is>
      </c>
      <c r="H1944" s="9" t="n">
        <v>405020</v>
      </c>
      <c r="I1944" s="5" t="inlineStr">
        <is>
          <t>DEPÓSITO BANCARIO</t>
        </is>
      </c>
      <c r="J1944" s="5" t="inlineStr">
        <is>
          <t>4863 MOISES MENACHO MONTAÑO</t>
        </is>
      </c>
    </row>
    <row r="1945">
      <c r="A1945" s="5" t="inlineStr">
        <is>
          <t>CCAJ-SC39/44/202</t>
        </is>
      </c>
      <c r="B1945" s="6" t="n">
        <v>44953.84085748842</v>
      </c>
      <c r="C1945" s="5" t="inlineStr">
        <is>
          <t xml:space="preserve">1386 EINAR CHOQUETIJLLA - </t>
        </is>
      </c>
      <c r="D1945" s="7" t="n"/>
      <c r="E1945" s="8" t="n"/>
      <c r="F1945" s="9" t="n">
        <v>4226</v>
      </c>
      <c r="I1945" s="10" t="inlineStr">
        <is>
          <t>EFECTIVO</t>
        </is>
      </c>
      <c r="J1945" s="8" t="inlineStr">
        <is>
          <t>4309 RODRIGO RAMOS - T05</t>
        </is>
      </c>
    </row>
    <row r="1946">
      <c r="A1946" s="5" t="inlineStr">
        <is>
          <t>CCAJ-SC39/44/2023</t>
        </is>
      </c>
      <c r="B1946" s="6" t="n">
        <v>44953.84085748842</v>
      </c>
      <c r="C1946" s="5" t="inlineStr">
        <is>
          <t>1386 EINAR CHOQUETIJLLA - COBRADOR</t>
        </is>
      </c>
      <c r="D1946" s="7" t="n"/>
      <c r="E1946" s="8" t="n"/>
      <c r="F1946" s="9" t="n">
        <v>400000</v>
      </c>
      <c r="I1946" s="10" t="inlineStr">
        <is>
          <t>EFECTIVO</t>
        </is>
      </c>
      <c r="J1946" s="5" t="inlineStr">
        <is>
          <t>1271 SANDRA SALAZAR ESCOBAR</t>
        </is>
      </c>
    </row>
    <row r="1947">
      <c r="A1947" s="5" t="inlineStr">
        <is>
          <t>CCAJ-SC39/44/2023</t>
        </is>
      </c>
      <c r="B1947" s="6" t="n">
        <v>44953.84085748842</v>
      </c>
      <c r="C1947" s="5" t="inlineStr">
        <is>
          <t>1386 EINAR CHOQUETIJLLA - COBRADOR</t>
        </is>
      </c>
      <c r="D1947" s="7" t="n"/>
      <c r="E1947" s="8" t="n"/>
      <c r="F1947" s="9" t="n">
        <v>6902</v>
      </c>
      <c r="I1947" s="10" t="inlineStr">
        <is>
          <t>EFECTIVO</t>
        </is>
      </c>
      <c r="J1947" s="8" t="inlineStr">
        <is>
          <t>2551 EDMUNDO CAYANI M.</t>
        </is>
      </c>
    </row>
    <row r="1948">
      <c r="A1948" s="5" t="inlineStr">
        <is>
          <t>CCAJ-SC39/44/2023</t>
        </is>
      </c>
      <c r="B1948" s="6" t="n">
        <v>44953.84085748842</v>
      </c>
      <c r="C1948" s="5" t="inlineStr">
        <is>
          <t>1386 EINAR CHOQUETIJLLA - COBRADOR</t>
        </is>
      </c>
      <c r="D1948" s="7" t="n"/>
      <c r="E1948" s="8" t="n"/>
      <c r="F1948" s="9" t="n">
        <v>54713.2</v>
      </c>
      <c r="I1948" s="10" t="inlineStr">
        <is>
          <t>EFECTIVO</t>
        </is>
      </c>
      <c r="J1948" s="5" t="inlineStr">
        <is>
          <t>2552 ALVARO JAVIER LOAYZA CACERES</t>
        </is>
      </c>
    </row>
    <row r="1949">
      <c r="A1949" s="5" t="inlineStr">
        <is>
          <t>CCAJ-SC39/44/2023</t>
        </is>
      </c>
      <c r="B1949" s="6" t="n">
        <v>44953.84085748842</v>
      </c>
      <c r="C1949" s="5" t="inlineStr">
        <is>
          <t>1386 EINAR CHOQUETIJLLA - COBRADOR</t>
        </is>
      </c>
      <c r="D1949" s="7" t="n"/>
      <c r="E1949" s="8" t="n"/>
      <c r="F1949" s="9" t="n">
        <v>5739.5</v>
      </c>
      <c r="I1949" s="10" t="inlineStr">
        <is>
          <t>EFECTIVO</t>
        </is>
      </c>
      <c r="J1949" s="5" t="inlineStr">
        <is>
          <t>2917 MILAN HUANCOLLO JUCUMARI</t>
        </is>
      </c>
    </row>
    <row r="1950">
      <c r="A1950" s="5" t="inlineStr">
        <is>
          <t>CCAJ-SC39/44/2023</t>
        </is>
      </c>
      <c r="B1950" s="6" t="n">
        <v>44953.84085748842</v>
      </c>
      <c r="C1950" s="5" t="inlineStr">
        <is>
          <t>1386 EINAR CHOQUETIJLLA - COBRADOR</t>
        </is>
      </c>
      <c r="D1950" s="7" t="n"/>
      <c r="E1950" s="8" t="n"/>
      <c r="F1950" s="9" t="n">
        <v>15909.4</v>
      </c>
      <c r="I1950" s="10" t="inlineStr">
        <is>
          <t>EFECTIVO</t>
        </is>
      </c>
      <c r="J1950" s="8" t="inlineStr">
        <is>
          <t>2932 EUGENIO LOPEZ CESPEDES</t>
        </is>
      </c>
    </row>
    <row r="1951">
      <c r="A1951" s="5" t="inlineStr">
        <is>
          <t>CCAJ-SC39/44/2023</t>
        </is>
      </c>
      <c r="B1951" s="6" t="n">
        <v>44953.84085748842</v>
      </c>
      <c r="C1951" s="5" t="inlineStr">
        <is>
          <t>1386 EINAR CHOQUETIJLLA - COBRADOR</t>
        </is>
      </c>
      <c r="D1951" s="7" t="n"/>
      <c r="E1951" s="8" t="n"/>
      <c r="F1951" s="9" t="n">
        <v>5791.7</v>
      </c>
      <c r="I1951" s="10" t="inlineStr">
        <is>
          <t>EFECTIVO</t>
        </is>
      </c>
      <c r="J1951" s="5" t="inlineStr">
        <is>
          <t>2994 CRISTIAN DEIBY PARDO VILLEGAS</t>
        </is>
      </c>
    </row>
    <row r="1952">
      <c r="A1952" s="5" t="inlineStr">
        <is>
          <t>CCAJ-SC39/44/2023</t>
        </is>
      </c>
      <c r="B1952" s="6" t="n">
        <v>44953.84085748842</v>
      </c>
      <c r="C1952" s="5" t="inlineStr">
        <is>
          <t>1386 EINAR CHOQUETIJLLA - COBRADOR</t>
        </is>
      </c>
      <c r="D1952" s="7" t="n"/>
      <c r="E1952" s="8" t="n"/>
      <c r="F1952" s="9" t="n">
        <v>120</v>
      </c>
      <c r="I1952" s="10" t="inlineStr">
        <is>
          <t>EFECTIVO</t>
        </is>
      </c>
      <c r="J1952" s="8" t="inlineStr">
        <is>
          <t>4309 RODRIGO RAMOS - T02</t>
        </is>
      </c>
    </row>
    <row r="1953">
      <c r="A1953" s="5" t="inlineStr">
        <is>
          <t>CCAJ-SC39/44/2023</t>
        </is>
      </c>
      <c r="B1953" s="6" t="n">
        <v>44953.84085748842</v>
      </c>
      <c r="C1953" s="5" t="inlineStr">
        <is>
          <t>1386 EINAR CHOQUETIJLLA - COBRADOR</t>
        </is>
      </c>
      <c r="D1953" s="7" t="n"/>
      <c r="E1953" s="8" t="n"/>
      <c r="F1953" s="9" t="n">
        <v>5366.2</v>
      </c>
      <c r="I1953" s="10" t="inlineStr">
        <is>
          <t>EFECTIVO</t>
        </is>
      </c>
      <c r="J1953" s="8" t="inlineStr">
        <is>
          <t>4309 RODRIGO RAMOS - T04</t>
        </is>
      </c>
    </row>
    <row r="1954">
      <c r="A1954" s="5" t="inlineStr">
        <is>
          <t>CCAJ-SC39/44/2023</t>
        </is>
      </c>
      <c r="B1954" s="6" t="n">
        <v>44953.84085748842</v>
      </c>
      <c r="C1954" s="5" t="inlineStr">
        <is>
          <t>1386 EINAR CHOQUETIJLLA - COBRADOR</t>
        </is>
      </c>
      <c r="D1954" s="7" t="n"/>
      <c r="E1954" s="8" t="n"/>
      <c r="F1954" s="9" t="n">
        <v>17718.4</v>
      </c>
      <c r="I1954" s="10" t="inlineStr">
        <is>
          <t>EFECTIVO</t>
        </is>
      </c>
      <c r="J1954" s="8" t="inlineStr">
        <is>
          <t>4309 RODRIGO RAMOS - T06</t>
        </is>
      </c>
    </row>
    <row r="1955">
      <c r="A1955" s="5" t="inlineStr">
        <is>
          <t>CCAJ-SC39/44/2023</t>
        </is>
      </c>
      <c r="B1955" s="6" t="n">
        <v>44953.84085748842</v>
      </c>
      <c r="C1955" s="5" t="inlineStr">
        <is>
          <t>1386 EINAR CHOQUETIJLLA - COBRADOR</t>
        </is>
      </c>
      <c r="D1955" s="7" t="n"/>
      <c r="E1955" s="8" t="n"/>
      <c r="F1955" s="9" t="n">
        <v>5501</v>
      </c>
      <c r="I1955" s="10" t="inlineStr">
        <is>
          <t>EFECTIVO</t>
        </is>
      </c>
      <c r="J1955" s="8" t="inlineStr">
        <is>
          <t>4309 RODRIGO RAMOS - T07</t>
        </is>
      </c>
    </row>
    <row r="1956">
      <c r="A1956" s="5" t="inlineStr">
        <is>
          <t>CCAJ-SC39/44/2023</t>
        </is>
      </c>
      <c r="B1956" s="6" t="n">
        <v>44953.84085748842</v>
      </c>
      <c r="C1956" s="5" t="inlineStr">
        <is>
          <t>1386 EINAR CHOQUETIJLLA - COBRADOR</t>
        </is>
      </c>
      <c r="D1956" s="7" t="n"/>
      <c r="E1956" s="8" t="n"/>
      <c r="F1956" s="9" t="n">
        <v>21445.2</v>
      </c>
      <c r="I1956" s="10" t="inlineStr">
        <is>
          <t>EFECTIVO</t>
        </is>
      </c>
      <c r="J1956" s="8" t="inlineStr">
        <is>
          <t>4309 RODRIGO RAMOS - T09</t>
        </is>
      </c>
    </row>
    <row r="1957">
      <c r="A1957" s="5" t="inlineStr">
        <is>
          <t>CCAJ-SC39/44/2023</t>
        </is>
      </c>
      <c r="B1957" s="6" t="n">
        <v>44953.84085748842</v>
      </c>
      <c r="C1957" s="5" t="inlineStr">
        <is>
          <t>1386 EINAR CHOQUETIJLLA - COBRADOR</t>
        </is>
      </c>
      <c r="D1957" s="7" t="n"/>
      <c r="E1957" s="8" t="n"/>
      <c r="F1957" s="9" t="n">
        <v>3584.5</v>
      </c>
      <c r="I1957" s="10" t="inlineStr">
        <is>
          <t>EFECTIVO</t>
        </is>
      </c>
      <c r="J1957" s="8" t="inlineStr">
        <is>
          <t>4309 RODRIGO RAMOS - T10</t>
        </is>
      </c>
    </row>
    <row r="1958">
      <c r="A1958" s="5" t="inlineStr">
        <is>
          <t>CCAJ-SC39/44/2023</t>
        </is>
      </c>
      <c r="B1958" s="6" t="n">
        <v>44953.84085748842</v>
      </c>
      <c r="C1958" s="5" t="inlineStr">
        <is>
          <t>1386 EINAR CHOQUETIJLLA - COBRADOR</t>
        </is>
      </c>
      <c r="D1958" s="7" t="n"/>
      <c r="E1958" s="8" t="n"/>
      <c r="F1958" s="9" t="n">
        <v>7094.4</v>
      </c>
      <c r="I1958" s="10" t="inlineStr">
        <is>
          <t>EFECTIVO</t>
        </is>
      </c>
      <c r="J1958" s="8" t="inlineStr">
        <is>
          <t>4309 RODRIGO RAMOS - T11</t>
        </is>
      </c>
    </row>
    <row r="1959">
      <c r="A1959" s="5" t="inlineStr">
        <is>
          <t>CCAJ-SC39/44/2023</t>
        </is>
      </c>
      <c r="B1959" s="6" t="n">
        <v>44953.84085748842</v>
      </c>
      <c r="C1959" s="5" t="inlineStr">
        <is>
          <t>1386 EINAR CHOQUETIJLLA - COBRADOR</t>
        </is>
      </c>
      <c r="D1959" s="7" t="n"/>
      <c r="E1959" s="8" t="n"/>
      <c r="F1959" s="9" t="n">
        <v>8052.8</v>
      </c>
      <c r="I1959" s="10" t="inlineStr">
        <is>
          <t>EFECTIVO</t>
        </is>
      </c>
      <c r="J1959" s="8" t="inlineStr">
        <is>
          <t>4309 RODRIGO RAMOS - T14</t>
        </is>
      </c>
    </row>
    <row r="1960">
      <c r="A1960" s="5" t="inlineStr">
        <is>
          <t>CCAJ-SC39/44/2023</t>
        </is>
      </c>
      <c r="B1960" s="6" t="n">
        <v>44953.84085748842</v>
      </c>
      <c r="C1960" s="5" t="inlineStr">
        <is>
          <t>1386 EINAR CHOQUETIJLLA - COBRADOR</t>
        </is>
      </c>
      <c r="D1960" s="7" t="n"/>
      <c r="E1960" s="8" t="n"/>
      <c r="F1960" s="9" t="n">
        <v>5675.5</v>
      </c>
      <c r="I1960" s="10" t="inlineStr">
        <is>
          <t>EFECTIVO</t>
        </is>
      </c>
      <c r="J1960" s="8" t="inlineStr">
        <is>
          <t>4309 RODRIGO RAMOS - T15</t>
        </is>
      </c>
    </row>
    <row r="1961">
      <c r="A1961" s="5" t="inlineStr">
        <is>
          <t>CCAJ-SC39/44/2023</t>
        </is>
      </c>
      <c r="B1961" s="6" t="n">
        <v>44953.84085748842</v>
      </c>
      <c r="C1961" s="5" t="inlineStr">
        <is>
          <t>1386 EINAR CHOQUETIJLLA - COBRADOR</t>
        </is>
      </c>
      <c r="D1961" s="7" t="n"/>
      <c r="E1961" s="8" t="n"/>
      <c r="F1961" s="9" t="n">
        <v>6809.6</v>
      </c>
      <c r="I1961" s="10" t="inlineStr">
        <is>
          <t>EFECTIVO</t>
        </is>
      </c>
      <c r="J1961" s="8" t="inlineStr">
        <is>
          <t>4309 RODRIGO RAMOS - T16</t>
        </is>
      </c>
    </row>
    <row r="1962">
      <c r="A1962" s="5" t="inlineStr">
        <is>
          <t>CCAJ-SC39/44/2023</t>
        </is>
      </c>
      <c r="B1962" s="6" t="n">
        <v>44953.84085748842</v>
      </c>
      <c r="C1962" s="5" t="inlineStr">
        <is>
          <t>1386 EINAR CHOQUETIJLLA - COBRADOR</t>
        </is>
      </c>
      <c r="D1962" s="7" t="n"/>
      <c r="E1962" s="8" t="n"/>
      <c r="F1962" s="9" t="n">
        <v>27730.5</v>
      </c>
      <c r="I1962" s="10" t="inlineStr">
        <is>
          <t>EFECTIVO</t>
        </is>
      </c>
      <c r="J1962" s="8" t="inlineStr">
        <is>
          <t>4309 RODRIGO RAMOS - T19</t>
        </is>
      </c>
    </row>
    <row r="1963">
      <c r="A1963" s="5" t="inlineStr">
        <is>
          <t>CCAJ-SC39/44/2023</t>
        </is>
      </c>
      <c r="B1963" s="6" t="n">
        <v>44953.84085748842</v>
      </c>
      <c r="C1963" s="5" t="inlineStr">
        <is>
          <t>1386 EINAR CHOQUETIJLLA - COBRADOR</t>
        </is>
      </c>
      <c r="D1963" s="7" t="n"/>
      <c r="E1963" s="8" t="n"/>
      <c r="F1963" s="9" t="n">
        <v>3409.3</v>
      </c>
      <c r="I1963" s="10" t="inlineStr">
        <is>
          <t>EFECTIVO</t>
        </is>
      </c>
      <c r="J1963" s="8" t="inlineStr">
        <is>
          <t>4309 RODRIGO RAMOS - T21</t>
        </is>
      </c>
    </row>
    <row r="1964">
      <c r="A1964" s="11" t="inlineStr">
        <is>
          <t>SAP</t>
        </is>
      </c>
      <c r="B1964" s="3" t="n"/>
      <c r="C1964" s="3" t="n"/>
      <c r="D1964" s="76">
        <f>607700.09+4176</f>
        <v/>
      </c>
      <c r="E1964" s="8" t="n"/>
      <c r="F1964" s="37">
        <f>SUM(F1894:G1963)</f>
        <v/>
      </c>
      <c r="H1964" s="9" t="n"/>
      <c r="I1964" s="5" t="n"/>
      <c r="J1964" s="8" t="n"/>
    </row>
    <row r="1965">
      <c r="A1965" s="13" t="inlineStr">
        <is>
          <t>FECHA</t>
        </is>
      </c>
      <c r="B1965" s="13" t="inlineStr">
        <is>
          <t>CIERRE DE CAJA</t>
        </is>
      </c>
      <c r="C1965" s="13" t="inlineStr">
        <is>
          <t>IMPORTE</t>
        </is>
      </c>
      <c r="D1965" s="7" t="n"/>
      <c r="E1965" s="8" t="n"/>
      <c r="H1965" s="9" t="n"/>
      <c r="I1965" s="5" t="n"/>
      <c r="J1965" s="8" t="n"/>
    </row>
    <row r="1966" ht="15.75" customHeight="1">
      <c r="A1966" s="5" t="n"/>
      <c r="B1966" s="6" t="n"/>
      <c r="C1966" s="5" t="n"/>
      <c r="D1966" s="14" t="n">
        <v>112676032</v>
      </c>
      <c r="E1966" s="8" t="n"/>
      <c r="H1966" s="9" t="n"/>
      <c r="I1966" s="5" t="n"/>
      <c r="J1966" s="8" t="n"/>
    </row>
    <row r="1967" ht="15.75" customHeight="1">
      <c r="A1967" s="5" t="n"/>
      <c r="B1967" s="6" t="n"/>
      <c r="C1967" s="5" t="n"/>
      <c r="D1967" s="14" t="n">
        <v>112681945</v>
      </c>
      <c r="E1967" s="8" t="n"/>
      <c r="H1967" s="9" t="n"/>
      <c r="I1967" s="5" t="n"/>
      <c r="J1967" s="8" t="n"/>
    </row>
    <row r="1968">
      <c r="A1968" s="5" t="n"/>
      <c r="B1968" s="6" t="n"/>
      <c r="C1968" s="5" t="n"/>
      <c r="D1968" s="7" t="n"/>
      <c r="E1968" s="8" t="n"/>
      <c r="H1968" s="9" t="n"/>
      <c r="I1968" s="5" t="n"/>
      <c r="J1968" s="8" t="n"/>
    </row>
    <row r="1969">
      <c r="A1969" s="1" t="inlineStr">
        <is>
          <t>Cierre Caja</t>
        </is>
      </c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3" t="inlineStr">
        <is>
          <t>Del 28/01/2023</t>
        </is>
      </c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98" t="inlineStr">
        <is>
          <t>Cierre Caja</t>
        </is>
      </c>
      <c r="B1971" s="98" t="inlineStr">
        <is>
          <t>Fecha</t>
        </is>
      </c>
      <c r="C1971" s="98" t="inlineStr">
        <is>
          <t>Cajero</t>
        </is>
      </c>
      <c r="D1971" s="98" t="inlineStr">
        <is>
          <t>Nro Voucher</t>
        </is>
      </c>
      <c r="E1971" s="98" t="inlineStr">
        <is>
          <t>Nro Cuenta</t>
        </is>
      </c>
      <c r="F1971" s="98" t="inlineStr">
        <is>
          <t>Tipo Ingreso</t>
        </is>
      </c>
      <c r="G1971" s="99" t="n"/>
      <c r="H1971" s="100" t="n"/>
      <c r="I1971" s="98" t="inlineStr">
        <is>
          <t>TIPO DE INGRESO</t>
        </is>
      </c>
      <c r="J1971" s="98" t="inlineStr">
        <is>
          <t>Cobrador</t>
        </is>
      </c>
    </row>
    <row r="1972">
      <c r="A1972" s="101" t="n"/>
      <c r="B1972" s="101" t="n"/>
      <c r="C1972" s="101" t="n"/>
      <c r="D1972" s="101" t="n"/>
      <c r="E1972" s="101" t="n"/>
      <c r="F1972" s="4" t="inlineStr">
        <is>
          <t>EFECTIVO</t>
        </is>
      </c>
      <c r="G1972" s="4" t="inlineStr">
        <is>
          <t>CHEQUE</t>
        </is>
      </c>
      <c r="H1972" s="4" t="inlineStr">
        <is>
          <t>TRANSFERENCIA</t>
        </is>
      </c>
      <c r="I1972" s="101" t="n"/>
      <c r="J1972" s="101" t="n"/>
    </row>
    <row r="1973">
      <c r="A1973" s="5" t="inlineStr">
        <is>
          <t>CCAJ-SC39/45/2023</t>
        </is>
      </c>
      <c r="B1973" s="6" t="n">
        <v>44954.43527630787</v>
      </c>
      <c r="C1973" s="5" t="inlineStr">
        <is>
          <t>1386 EINAR CHOQUETIJLLA - COBRADOR</t>
        </is>
      </c>
      <c r="D1973" s="7" t="n"/>
      <c r="E1973" s="8" t="n"/>
      <c r="F1973" s="9" t="n">
        <v>21412.8</v>
      </c>
      <c r="I1973" s="10" t="inlineStr">
        <is>
          <t>EFECTIVO</t>
        </is>
      </c>
      <c r="J1973" s="8" t="inlineStr">
        <is>
          <t>1970 CARLOS CAMPOS ORTIZ</t>
        </is>
      </c>
    </row>
    <row r="1974">
      <c r="A1974" s="5" t="inlineStr">
        <is>
          <t>CCAJ-SC39/45/2023</t>
        </is>
      </c>
      <c r="B1974" s="6" t="n">
        <v>44954.43527630787</v>
      </c>
      <c r="C1974" s="5" t="inlineStr">
        <is>
          <t>1386 EINAR CHOQUETIJLLA - COBRADOR</t>
        </is>
      </c>
      <c r="D1974" s="7" t="n"/>
      <c r="E1974" s="8" t="n"/>
      <c r="F1974" s="9" t="n">
        <v>44713.2</v>
      </c>
      <c r="I1974" s="10" t="inlineStr">
        <is>
          <t>EFECTIVO</t>
        </is>
      </c>
      <c r="J1974" s="8" t="inlineStr">
        <is>
          <t>1974 JOEL EGUEZ BARBA</t>
        </is>
      </c>
    </row>
    <row r="1975">
      <c r="A1975" s="5" t="inlineStr">
        <is>
          <t>CCAJ-SC39/45/2023</t>
        </is>
      </c>
      <c r="B1975" s="6" t="n">
        <v>44954.43527630787</v>
      </c>
      <c r="C1975" s="5" t="inlineStr">
        <is>
          <t>1386 EINAR CHOQUETIJLLA - COBRADOR</t>
        </is>
      </c>
      <c r="D1975" s="7" t="n"/>
      <c r="E1975" s="8" t="n"/>
      <c r="F1975" s="9" t="n">
        <v>43111.3</v>
      </c>
      <c r="I1975" s="10" t="inlineStr">
        <is>
          <t>EFECTIVO</t>
        </is>
      </c>
      <c r="J1975" s="8" t="inlineStr">
        <is>
          <t>3211 PEDRO CAYALO COCA</t>
        </is>
      </c>
    </row>
    <row r="1976">
      <c r="A1976" s="5" t="inlineStr">
        <is>
          <t>CCAJ-SC39/45/2023</t>
        </is>
      </c>
      <c r="B1976" s="6" t="n">
        <v>44954.43527630787</v>
      </c>
      <c r="C1976" s="5" t="inlineStr">
        <is>
          <t>1386 EINAR CHOQUETIJLLA - COBRADOR</t>
        </is>
      </c>
      <c r="D1976" s="7" t="n"/>
      <c r="E1976" s="8" t="n"/>
      <c r="F1976" s="9" t="n">
        <v>25262.5</v>
      </c>
      <c r="I1976" s="10" t="inlineStr">
        <is>
          <t>EFECTIVO</t>
        </is>
      </c>
      <c r="J1976" s="8" t="inlineStr">
        <is>
          <t>4309 RODRIGO RAMOS - T18</t>
        </is>
      </c>
    </row>
    <row r="1977">
      <c r="A1977" s="5" t="inlineStr">
        <is>
          <t>CCAJ-SC39/45/2023</t>
        </is>
      </c>
      <c r="B1977" s="6" t="n">
        <v>44954.43527630787</v>
      </c>
      <c r="C1977" s="5" t="inlineStr">
        <is>
          <t>1386 EINAR CHOQUETIJLLA - COBRADOR</t>
        </is>
      </c>
      <c r="D1977" s="7" t="n"/>
      <c r="E1977" s="8" t="n"/>
      <c r="F1977" s="9" t="n">
        <v>25368</v>
      </c>
      <c r="I1977" s="10" t="inlineStr">
        <is>
          <t>EFECTIVO</t>
        </is>
      </c>
      <c r="J1977" s="8" t="inlineStr">
        <is>
          <t>4309 RODRIGO RAMOS - T22</t>
        </is>
      </c>
    </row>
    <row r="1978">
      <c r="A1978" s="5" t="inlineStr">
        <is>
          <t>CCAJ-SC39/45/2023</t>
        </is>
      </c>
      <c r="B1978" s="6" t="n">
        <v>44954.43527630787</v>
      </c>
      <c r="C1978" s="5" t="inlineStr">
        <is>
          <t>1386 EINAR CHOQUETIJLLA - COBRADOR</t>
        </is>
      </c>
      <c r="D1978" s="7" t="n"/>
      <c r="E1978" s="8" t="n"/>
      <c r="F1978" s="9" t="n">
        <v>31746.4</v>
      </c>
      <c r="I1978" s="10" t="inlineStr">
        <is>
          <t>EFECTIVO</t>
        </is>
      </c>
      <c r="J1978" s="8" t="inlineStr">
        <is>
          <t>4309 RODRIGO RAMOS - T23</t>
        </is>
      </c>
    </row>
    <row r="1979">
      <c r="A1979" s="11" t="inlineStr">
        <is>
          <t>SAP</t>
        </is>
      </c>
      <c r="B1979" s="3" t="n"/>
      <c r="C1979" s="3" t="n"/>
      <c r="D1979" s="19">
        <f>183610.2+80004</f>
        <v/>
      </c>
      <c r="E1979" s="8" t="n"/>
      <c r="F1979" s="37">
        <f>SUM(F1973:G1978)</f>
        <v/>
      </c>
      <c r="H1979" s="9" t="n"/>
      <c r="I1979" s="5" t="n"/>
      <c r="J1979" s="8" t="n"/>
    </row>
    <row r="1980">
      <c r="A1980" s="13" t="inlineStr">
        <is>
          <t>FECHA</t>
        </is>
      </c>
      <c r="B1980" s="13" t="inlineStr">
        <is>
          <t>CIERRE DE CAJA</t>
        </is>
      </c>
      <c r="C1980" s="13" t="inlineStr">
        <is>
          <t>IMPORTE</t>
        </is>
      </c>
      <c r="D1980" s="7" t="n"/>
      <c r="E1980" s="8" t="n"/>
      <c r="H1980" s="9" t="n"/>
      <c r="I1980" s="5" t="n"/>
      <c r="J1980" s="8" t="n"/>
    </row>
    <row r="1981" ht="15.75" customHeight="1">
      <c r="A1981" s="5" t="n"/>
      <c r="B1981" s="6" t="n"/>
      <c r="C1981" s="5" t="n"/>
      <c r="D1981" s="14" t="n">
        <v>112676153</v>
      </c>
      <c r="E1981" s="8" t="n"/>
      <c r="H1981" s="9" t="n"/>
      <c r="I1981" s="5" t="n"/>
      <c r="J1981" s="8" t="n"/>
    </row>
    <row r="1982" ht="15.75" customHeight="1">
      <c r="A1982" s="5" t="n"/>
      <c r="B1982" s="6" t="n"/>
      <c r="C1982" s="5" t="n"/>
      <c r="D1982" s="14" t="n">
        <v>112681946</v>
      </c>
      <c r="E1982" s="8" t="n"/>
      <c r="H1982" s="9" t="n"/>
      <c r="I1982" s="5" t="n"/>
      <c r="J1982" s="8" t="n"/>
    </row>
    <row r="1983">
      <c r="A1983" s="5" t="n"/>
      <c r="B1983" s="6" t="n"/>
      <c r="C1983" s="5" t="n"/>
      <c r="D1983" s="7" t="n"/>
      <c r="E1983" s="8" t="n"/>
      <c r="H1983" s="9" t="n"/>
      <c r="I1983" s="5" t="n"/>
      <c r="J1983" s="8" t="n"/>
    </row>
    <row r="1984">
      <c r="A1984" s="5" t="inlineStr">
        <is>
          <t>CCAJ-SC39/46/202</t>
        </is>
      </c>
      <c r="B1984" s="6" t="n">
        <v>44954.67448378472</v>
      </c>
      <c r="C1984" s="5" t="inlineStr">
        <is>
          <t xml:space="preserve">1386 EINAR CHOQUETIJLLA - </t>
        </is>
      </c>
      <c r="D1984" s="15" t="n">
        <v>45123267474</v>
      </c>
      <c r="E1984" s="5" t="inlineStr">
        <is>
          <t>BANCO INDUSTRIAL-100070049</t>
        </is>
      </c>
      <c r="H1984" s="9" t="n">
        <v>39907.46</v>
      </c>
      <c r="I1984" s="5" t="inlineStr">
        <is>
          <t>DEPÓSITO BANCARIO</t>
        </is>
      </c>
      <c r="J1984" s="8" t="inlineStr">
        <is>
          <t>1973 BASILIA CRUZ AJARACHI</t>
        </is>
      </c>
    </row>
    <row r="1985">
      <c r="A1985" s="5" t="inlineStr">
        <is>
          <t>CCAJ-SC39/46/2023</t>
        </is>
      </c>
      <c r="B1985" s="6" t="n">
        <v>44954.67448378472</v>
      </c>
      <c r="C1985" s="5" t="inlineStr">
        <is>
          <t>1386 EINAR CHOQUETIJLLA - COBRADOR</t>
        </is>
      </c>
      <c r="D1985" s="15" t="n">
        <v>45113282990</v>
      </c>
      <c r="E1985" s="5" t="inlineStr">
        <is>
          <t>BANCO INDUSTRIAL-100070049</t>
        </is>
      </c>
      <c r="H1985" s="9" t="n">
        <v>12055.5</v>
      </c>
      <c r="I1985" s="5" t="inlineStr">
        <is>
          <t>DEPÓSITO BANCARIO</t>
        </is>
      </c>
      <c r="J1985" s="5" t="inlineStr">
        <is>
          <t>4307 PEDRO GALARZA TERCEROS</t>
        </is>
      </c>
    </row>
    <row r="1986">
      <c r="A1986" s="5" t="inlineStr">
        <is>
          <t>CCAJ-SC39/46/2023</t>
        </is>
      </c>
      <c r="B1986" s="6" t="n">
        <v>44954.67448378472</v>
      </c>
      <c r="C1986" s="5" t="inlineStr">
        <is>
          <t>1386 EINAR CHOQUETIJLLA - COBRADOR</t>
        </is>
      </c>
      <c r="D1986" s="15" t="n">
        <v>45153128976</v>
      </c>
      <c r="E1986" s="5" t="inlineStr">
        <is>
          <t>BANCO INDUSTRIAL-100070049</t>
        </is>
      </c>
      <c r="H1986" s="9" t="n">
        <v>3895.12</v>
      </c>
      <c r="I1986" s="5" t="inlineStr">
        <is>
          <t>DEPÓSITO BANCARIO</t>
        </is>
      </c>
      <c r="J1986" s="5" t="inlineStr">
        <is>
          <t>4307 PEDRO GALARZA TERCEROS</t>
        </is>
      </c>
    </row>
    <row r="1987">
      <c r="A1987" s="5" t="inlineStr">
        <is>
          <t>CCAJ-SC39/46/2023</t>
        </is>
      </c>
      <c r="B1987" s="6" t="n">
        <v>44954.67448378472</v>
      </c>
      <c r="C1987" s="5" t="inlineStr">
        <is>
          <t>1386 EINAR CHOQUETIJLLA - COBRADOR</t>
        </is>
      </c>
      <c r="D1987" s="15" t="n">
        <v>45143502404</v>
      </c>
      <c r="E1987" s="5" t="inlineStr">
        <is>
          <t>BANCO INDUSTRIAL-100070049</t>
        </is>
      </c>
      <c r="H1987" s="9" t="n">
        <v>2009</v>
      </c>
      <c r="I1987" s="5" t="inlineStr">
        <is>
          <t>DEPÓSITO BANCARIO</t>
        </is>
      </c>
      <c r="J1987" s="5" t="inlineStr">
        <is>
          <t>4307 PEDRO GALARZA TERCEROS</t>
        </is>
      </c>
    </row>
    <row r="1988">
      <c r="A1988" s="5" t="inlineStr">
        <is>
          <t>CCAJ-SC39/46/2023</t>
        </is>
      </c>
      <c r="B1988" s="6" t="n">
        <v>44954.67448378472</v>
      </c>
      <c r="C1988" s="5" t="inlineStr">
        <is>
          <t>1386 EINAR CHOQUETIJLLA - COBRADOR</t>
        </is>
      </c>
      <c r="D1988" s="15" t="n">
        <v>45143502404</v>
      </c>
      <c r="E1988" s="5" t="inlineStr">
        <is>
          <t>BANCO INDUSTRIAL-100070049</t>
        </is>
      </c>
      <c r="H1988" s="9" t="n">
        <v>17977.6</v>
      </c>
      <c r="I1988" s="5" t="inlineStr">
        <is>
          <t>DEPÓSITO BANCARIO</t>
        </is>
      </c>
      <c r="J1988" s="5" t="inlineStr">
        <is>
          <t>4307 PEDRO GALARZA TERCEROS</t>
        </is>
      </c>
    </row>
    <row r="1989">
      <c r="A1989" s="5" t="inlineStr">
        <is>
          <t>CCAJ-SC39/46/2023</t>
        </is>
      </c>
      <c r="B1989" s="6" t="n">
        <v>44954.67448378472</v>
      </c>
      <c r="C1989" s="5" t="inlineStr">
        <is>
          <t>1386 EINAR CHOQUETIJLLA - COBRADOR</t>
        </is>
      </c>
      <c r="D1989" s="15" t="n">
        <v>45163223145</v>
      </c>
      <c r="E1989" s="5" t="inlineStr">
        <is>
          <t>BANCO INDUSTRIAL-100070049</t>
        </is>
      </c>
      <c r="H1989" s="9" t="n">
        <v>1504.69</v>
      </c>
      <c r="I1989" s="5" t="inlineStr">
        <is>
          <t>DEPÓSITO BANCARIO</t>
        </is>
      </c>
      <c r="J1989" s="5" t="inlineStr">
        <is>
          <t>1271 SANDRA SALAZAR ESCOBAR</t>
        </is>
      </c>
    </row>
    <row r="1990">
      <c r="A1990" s="5" t="inlineStr">
        <is>
          <t>CCAJ-SC39/46/2023</t>
        </is>
      </c>
      <c r="B1990" s="6" t="n">
        <v>44954.67448378472</v>
      </c>
      <c r="C1990" s="5" t="inlineStr">
        <is>
          <t>1386 EINAR CHOQUETIJLLA - COBRADOR</t>
        </is>
      </c>
      <c r="D1990" s="15" t="n">
        <v>45113282840</v>
      </c>
      <c r="E1990" s="5" t="inlineStr">
        <is>
          <t>BANCO INDUSTRIAL-100070049</t>
        </is>
      </c>
      <c r="H1990" s="9" t="n">
        <v>546.48</v>
      </c>
      <c r="I1990" s="5" t="inlineStr">
        <is>
          <t>DEPÓSITO BANCARIO</t>
        </is>
      </c>
      <c r="J1990" s="5" t="inlineStr">
        <is>
          <t>1271 SANDRA SALAZAR ESCOBAR</t>
        </is>
      </c>
    </row>
    <row r="1991">
      <c r="A1991" s="5" t="inlineStr">
        <is>
          <t>CCAJ-SC39/46/2023</t>
        </is>
      </c>
      <c r="B1991" s="6" t="n">
        <v>44954.67448378472</v>
      </c>
      <c r="C1991" s="5" t="inlineStr">
        <is>
          <t>1386 EINAR CHOQUETIJLLA - COBRADOR</t>
        </is>
      </c>
      <c r="D1991" s="15" t="n">
        <v>45143502415</v>
      </c>
      <c r="E1991" s="5" t="inlineStr">
        <is>
          <t>BANCO INDUSTRIAL-100070049</t>
        </is>
      </c>
      <c r="H1991" s="9" t="n">
        <v>3500</v>
      </c>
      <c r="I1991" s="5" t="inlineStr">
        <is>
          <t>DEPÓSITO BANCARIO</t>
        </is>
      </c>
      <c r="J1991" s="5" t="inlineStr">
        <is>
          <t>1271 SANDRA SALAZAR ESCOBAR</t>
        </is>
      </c>
    </row>
    <row r="1992">
      <c r="A1992" s="5" t="inlineStr">
        <is>
          <t>CCAJ-SC39/46/2023</t>
        </is>
      </c>
      <c r="B1992" s="6" t="n">
        <v>44954.67448378472</v>
      </c>
      <c r="C1992" s="5" t="inlineStr">
        <is>
          <t>1386 EINAR CHOQUETIJLLA - COBRADOR</t>
        </is>
      </c>
      <c r="D1992" s="15" t="n">
        <v>45113282879</v>
      </c>
      <c r="E1992" s="5" t="inlineStr">
        <is>
          <t>BANCO INDUSTRIAL-100070049</t>
        </is>
      </c>
      <c r="H1992" s="9" t="n">
        <v>11136</v>
      </c>
      <c r="I1992" s="5" t="inlineStr">
        <is>
          <t>DEPÓSITO BANCARIO</t>
        </is>
      </c>
      <c r="J1992" s="5" t="inlineStr">
        <is>
          <t>1271 SANDRA SALAZAR ESCOBAR</t>
        </is>
      </c>
    </row>
    <row r="1993">
      <c r="A1993" s="5" t="inlineStr">
        <is>
          <t>CCAJ-SC39/46/2023</t>
        </is>
      </c>
      <c r="B1993" s="6" t="n">
        <v>44954.67448378472</v>
      </c>
      <c r="C1993" s="5" t="inlineStr">
        <is>
          <t>1386 EINAR CHOQUETIJLLA - COBRADOR</t>
        </is>
      </c>
      <c r="D1993" s="15" t="n">
        <v>45123266342</v>
      </c>
      <c r="E1993" s="5" t="inlineStr">
        <is>
          <t>BANCO INDUSTRIAL-100070049</t>
        </is>
      </c>
      <c r="H1993" s="9" t="n">
        <v>2283</v>
      </c>
      <c r="I1993" s="5" t="inlineStr">
        <is>
          <t>DEPÓSITO BANCARIO</t>
        </is>
      </c>
      <c r="J1993" s="5" t="inlineStr">
        <is>
          <t>4307 PEDRO GALARZA TERCEROS</t>
        </is>
      </c>
    </row>
    <row r="1994">
      <c r="A1994" s="5" t="inlineStr">
        <is>
          <t>CCAJ-SC39/46/2023</t>
        </is>
      </c>
      <c r="B1994" s="6" t="n">
        <v>44954.67448378472</v>
      </c>
      <c r="C1994" s="5" t="inlineStr">
        <is>
          <t>1386 EINAR CHOQUETIJLLA - COBRADOR</t>
        </is>
      </c>
      <c r="D1994" s="15" t="n">
        <v>45153128934</v>
      </c>
      <c r="E1994" s="5" t="inlineStr">
        <is>
          <t>BANCO INDUSTRIAL-100070049</t>
        </is>
      </c>
      <c r="H1994" s="9" t="n">
        <v>17640</v>
      </c>
      <c r="I1994" s="5" t="inlineStr">
        <is>
          <t>DEPÓSITO BANCARIO</t>
        </is>
      </c>
      <c r="J1994" s="5" t="inlineStr">
        <is>
          <t>4307 PEDRO GALARZA TERCEROS</t>
        </is>
      </c>
    </row>
    <row r="1995">
      <c r="A1995" s="5" t="inlineStr">
        <is>
          <t>CCAJ-SC39/46/2023</t>
        </is>
      </c>
      <c r="B1995" s="6" t="n">
        <v>44954.67448378472</v>
      </c>
      <c r="C1995" s="5" t="inlineStr">
        <is>
          <t>1386 EINAR CHOQUETIJLLA - COBRADOR</t>
        </is>
      </c>
      <c r="D1995" s="15" t="n">
        <v>45163223240</v>
      </c>
      <c r="E1995" s="5" t="inlineStr">
        <is>
          <t>BANCO INDUSTRIAL-100070049</t>
        </is>
      </c>
      <c r="H1995" s="9" t="n">
        <v>8904</v>
      </c>
      <c r="I1995" s="5" t="inlineStr">
        <is>
          <t>DEPÓSITO BANCARIO</t>
        </is>
      </c>
      <c r="J1995" s="5" t="inlineStr">
        <is>
          <t>1271 SANDRA SALAZAR ESCOBAR</t>
        </is>
      </c>
    </row>
    <row r="1996">
      <c r="A1996" s="5" t="inlineStr">
        <is>
          <t>CCAJ-SC39/46/2023</t>
        </is>
      </c>
      <c r="B1996" s="6" t="n">
        <v>44954.67448378472</v>
      </c>
      <c r="C1996" s="5" t="inlineStr">
        <is>
          <t>1386 EINAR CHOQUETIJLLA - COBRADOR</t>
        </is>
      </c>
      <c r="D1996" s="15" t="n">
        <v>45133136525</v>
      </c>
      <c r="E1996" s="5" t="inlineStr">
        <is>
          <t>BANCO INDUSTRIAL-100070049</t>
        </is>
      </c>
      <c r="H1996" s="9" t="n">
        <v>9408</v>
      </c>
      <c r="I1996" s="5" t="inlineStr">
        <is>
          <t>DEPÓSITO BANCARIO</t>
        </is>
      </c>
      <c r="J1996" s="5" t="inlineStr">
        <is>
          <t>4307 PEDRO GALARZA TERCEROS</t>
        </is>
      </c>
    </row>
    <row r="1997">
      <c r="A1997" s="5" t="inlineStr">
        <is>
          <t>CCAJ-SC39/46/2023</t>
        </is>
      </c>
      <c r="B1997" s="6" t="n">
        <v>44954.67448378472</v>
      </c>
      <c r="C1997" s="5" t="inlineStr">
        <is>
          <t>1386 EINAR CHOQUETIJLLA - COBRADOR</t>
        </is>
      </c>
      <c r="D1997" s="15" t="n">
        <v>45173195788</v>
      </c>
      <c r="E1997" s="5" t="inlineStr">
        <is>
          <t>BANCO INDUSTRIAL-100070049</t>
        </is>
      </c>
      <c r="H1997" s="9" t="n">
        <v>2056</v>
      </c>
      <c r="I1997" s="5" t="inlineStr">
        <is>
          <t>DEPÓSITO BANCARIO</t>
        </is>
      </c>
      <c r="J1997" s="5" t="inlineStr">
        <is>
          <t>1271 SANDRA SALAZAR ESCOBAR</t>
        </is>
      </c>
    </row>
    <row r="1998">
      <c r="A1998" s="5" t="inlineStr">
        <is>
          <t>CCAJ-SC39/46/2023</t>
        </is>
      </c>
      <c r="B1998" s="6" t="n">
        <v>44954.67448378472</v>
      </c>
      <c r="C1998" s="5" t="inlineStr">
        <is>
          <t>1386 EINAR CHOQUETIJLLA - COBRADOR</t>
        </is>
      </c>
      <c r="D1998" s="15" t="n">
        <v>45143502644</v>
      </c>
      <c r="E1998" s="5" t="inlineStr">
        <is>
          <t>BANCO INDUSTRIAL-100070049</t>
        </is>
      </c>
      <c r="H1998" s="9" t="n">
        <v>742</v>
      </c>
      <c r="I1998" s="5" t="inlineStr">
        <is>
          <t>DEPÓSITO BANCARIO</t>
        </is>
      </c>
      <c r="J1998" s="5" t="inlineStr">
        <is>
          <t>4307 PEDRO GALARZA TERCEROS</t>
        </is>
      </c>
    </row>
    <row r="1999">
      <c r="A1999" s="5" t="inlineStr">
        <is>
          <t>CCAJ-SC39/46/2023</t>
        </is>
      </c>
      <c r="B1999" s="6" t="n">
        <v>44954.67448378472</v>
      </c>
      <c r="C1999" s="5" t="inlineStr">
        <is>
          <t>1386 EINAR CHOQUETIJLLA - COBRADOR</t>
        </is>
      </c>
      <c r="D1999" s="15" t="n">
        <v>45143502723</v>
      </c>
      <c r="E1999" s="5" t="inlineStr">
        <is>
          <t>BANCO INDUSTRIAL-100070049</t>
        </is>
      </c>
      <c r="H1999" s="9" t="n">
        <v>11851.84</v>
      </c>
      <c r="I1999" s="5" t="inlineStr">
        <is>
          <t>DEPÓSITO BANCARIO</t>
        </is>
      </c>
      <c r="J1999" s="5" t="inlineStr">
        <is>
          <t>1271 SANDRA SALAZAR ESCOBAR</t>
        </is>
      </c>
    </row>
    <row r="2000">
      <c r="A2000" s="5" t="inlineStr">
        <is>
          <t>CCAJ-SC39/46/2023</t>
        </is>
      </c>
      <c r="B2000" s="6" t="n">
        <v>44954.67448378472</v>
      </c>
      <c r="C2000" s="5" t="inlineStr">
        <is>
          <t>1386 EINAR CHOQUETIJLLA - COBRADOR</t>
        </is>
      </c>
      <c r="D2000" s="7" t="n">
        <v>157657</v>
      </c>
      <c r="E2000" s="5" t="inlineStr">
        <is>
          <t>MERCANTIL SANTA CRUZ-4010678183</t>
        </is>
      </c>
      <c r="H2000" s="9" t="n">
        <v>8403.83</v>
      </c>
      <c r="I2000" s="5" t="inlineStr">
        <is>
          <t>DEPÓSITO BANCARIO</t>
        </is>
      </c>
      <c r="J2000" s="5" t="inlineStr">
        <is>
          <t>4307 PEDRO GALARZA TERCEROS</t>
        </is>
      </c>
    </row>
    <row r="2001">
      <c r="A2001" s="5" t="inlineStr">
        <is>
          <t>CCAJ-SC39/46/2023</t>
        </is>
      </c>
      <c r="B2001" s="6" t="n">
        <v>44954.67448378472</v>
      </c>
      <c r="C2001" s="5" t="inlineStr">
        <is>
          <t>1386 EINAR CHOQUETIJLLA - COBRADOR</t>
        </is>
      </c>
      <c r="D2001" s="15" t="n">
        <v>45163223577</v>
      </c>
      <c r="E2001" s="5" t="inlineStr">
        <is>
          <t>BANCO INDUSTRIAL-100070049</t>
        </is>
      </c>
      <c r="H2001" s="9" t="n">
        <v>542.24</v>
      </c>
      <c r="I2001" s="5" t="inlineStr">
        <is>
          <t>DEPÓSITO BANCARIO</t>
        </is>
      </c>
      <c r="J2001" s="5" t="inlineStr">
        <is>
          <t>1271 SANDRA SALAZAR ESCOBAR</t>
        </is>
      </c>
    </row>
    <row r="2002">
      <c r="A2002" s="5" t="inlineStr">
        <is>
          <t>CCAJ-SC39/46/2023</t>
        </is>
      </c>
      <c r="B2002" s="6" t="n">
        <v>44954.67448378472</v>
      </c>
      <c r="C2002" s="5" t="inlineStr">
        <is>
          <t>1386 EINAR CHOQUETIJLLA - COBRADOR</t>
        </is>
      </c>
      <c r="D2002" s="15" t="n">
        <v>52516742847</v>
      </c>
      <c r="E2002" s="5" t="inlineStr">
        <is>
          <t>BANCO INDUSTRIAL-100070049</t>
        </is>
      </c>
      <c r="H2002" s="9" t="n">
        <v>170.98</v>
      </c>
      <c r="I2002" s="5" t="inlineStr">
        <is>
          <t>DEPÓSITO BANCARIO</t>
        </is>
      </c>
      <c r="J2002" s="5" t="inlineStr">
        <is>
          <t>1271 SANDRA SALAZAR ESCOBAR</t>
        </is>
      </c>
    </row>
    <row r="2003">
      <c r="A2003" s="5" t="inlineStr">
        <is>
          <t>CCAJ-SC39/46/2023</t>
        </is>
      </c>
      <c r="B2003" s="6" t="n">
        <v>44954.67448378472</v>
      </c>
      <c r="C2003" s="5" t="inlineStr">
        <is>
          <t>1386 EINAR CHOQUETIJLLA - COBRADOR</t>
        </is>
      </c>
      <c r="D2003" s="15" t="n">
        <v>45173196035</v>
      </c>
      <c r="E2003" s="5" t="inlineStr">
        <is>
          <t>BANCO INDUSTRIAL-100070049</t>
        </is>
      </c>
      <c r="H2003" s="9" t="n">
        <v>5137.5</v>
      </c>
      <c r="I2003" s="5" t="inlineStr">
        <is>
          <t>DEPÓSITO BANCARIO</t>
        </is>
      </c>
      <c r="J2003" s="5" t="inlineStr">
        <is>
          <t>1271 SANDRA SALAZAR ESCOBAR</t>
        </is>
      </c>
    </row>
    <row r="2004">
      <c r="A2004" s="5" t="inlineStr">
        <is>
          <t>CCAJ-SC39/46/2023</t>
        </is>
      </c>
      <c r="B2004" s="6" t="n">
        <v>44954.67448378472</v>
      </c>
      <c r="C2004" s="5" t="inlineStr">
        <is>
          <t>1386 EINAR CHOQUETIJLLA - COBRADOR</t>
        </is>
      </c>
      <c r="D2004" s="15" t="n">
        <v>45143503285</v>
      </c>
      <c r="E2004" s="5" t="inlineStr">
        <is>
          <t>BANCO INDUSTRIAL-100070049</t>
        </is>
      </c>
      <c r="H2004" s="9" t="n">
        <v>126</v>
      </c>
      <c r="I2004" s="5" t="inlineStr">
        <is>
          <t>DEPÓSITO BANCARIO</t>
        </is>
      </c>
      <c r="J2004" s="5" t="inlineStr">
        <is>
          <t>1271 SANDRA SALAZAR ESCOBAR</t>
        </is>
      </c>
    </row>
    <row r="2005">
      <c r="A2005" s="5" t="inlineStr">
        <is>
          <t>CCAJ-SC39/46/2023</t>
        </is>
      </c>
      <c r="B2005" s="6" t="n">
        <v>44954.67448378472</v>
      </c>
      <c r="C2005" s="5" t="inlineStr">
        <is>
          <t>1386 EINAR CHOQUETIJLLA - COBRADOR</t>
        </is>
      </c>
      <c r="D2005" s="15" t="n">
        <v>45143503295</v>
      </c>
      <c r="E2005" s="5" t="inlineStr">
        <is>
          <t>BANCO INDUSTRIAL-100070049</t>
        </is>
      </c>
      <c r="H2005" s="9" t="n">
        <v>3051.2</v>
      </c>
      <c r="I2005" s="5" t="inlineStr">
        <is>
          <t>DEPÓSITO BANCARIO</t>
        </is>
      </c>
      <c r="J2005" s="5" t="inlineStr">
        <is>
          <t>1271 SANDRA SALAZAR ESCOBAR</t>
        </is>
      </c>
    </row>
    <row r="2006">
      <c r="A2006" s="5" t="inlineStr">
        <is>
          <t>CCAJ-SC39/46/2023</t>
        </is>
      </c>
      <c r="B2006" s="6" t="n">
        <v>44954.67448378472</v>
      </c>
      <c r="C2006" s="5" t="inlineStr">
        <is>
          <t>1386 EINAR CHOQUETIJLLA - COBRADOR</t>
        </is>
      </c>
      <c r="D2006" s="15" t="n">
        <v>45163224205</v>
      </c>
      <c r="E2006" s="5" t="inlineStr">
        <is>
          <t>BANCO INDUSTRIAL-100070049</t>
        </is>
      </c>
      <c r="H2006" s="9" t="n">
        <v>596.23</v>
      </c>
      <c r="I2006" s="5" t="inlineStr">
        <is>
          <t>DEPÓSITO BANCARIO</t>
        </is>
      </c>
      <c r="J2006" s="5" t="inlineStr">
        <is>
          <t>1271 SANDRA SALAZAR ESCOBAR</t>
        </is>
      </c>
    </row>
    <row r="2007">
      <c r="A2007" s="5" t="inlineStr">
        <is>
          <t>CCAJ-SC39/46/2023</t>
        </is>
      </c>
      <c r="B2007" s="6" t="n">
        <v>44954.67448378472</v>
      </c>
      <c r="C2007" s="5" t="inlineStr">
        <is>
          <t>1386 EINAR CHOQUETIJLLA - COBRADOR</t>
        </is>
      </c>
      <c r="D2007" s="15" t="n">
        <v>19050395792</v>
      </c>
      <c r="E2007" s="5" t="inlineStr">
        <is>
          <t>BANCO INDUSTRIAL-100070049</t>
        </is>
      </c>
      <c r="H2007" s="9" t="n">
        <v>2988.36</v>
      </c>
      <c r="I2007" s="5" t="inlineStr">
        <is>
          <t>DEPÓSITO BANCARIO</t>
        </is>
      </c>
      <c r="J2007" s="5" t="inlineStr">
        <is>
          <t>1271 SANDRA SALAZAR ESCOBAR</t>
        </is>
      </c>
    </row>
    <row r="2008">
      <c r="A2008" s="5" t="inlineStr">
        <is>
          <t>CCAJ-SC39/46/2023</t>
        </is>
      </c>
      <c r="B2008" s="6" t="n">
        <v>44954.67448378472</v>
      </c>
      <c r="C2008" s="5" t="inlineStr">
        <is>
          <t>1386 EINAR CHOQUETIJLLA - COBRADOR</t>
        </is>
      </c>
      <c r="D2008" s="7" t="n">
        <v>316572</v>
      </c>
      <c r="E2008" s="5" t="inlineStr">
        <is>
          <t>BANCO DE CREDITO-7015054675359</t>
        </is>
      </c>
      <c r="H2008" s="9" t="n">
        <v>1636</v>
      </c>
      <c r="I2008" s="5" t="inlineStr">
        <is>
          <t>DEPÓSITO BANCARIO</t>
        </is>
      </c>
      <c r="J2008" s="5" t="inlineStr">
        <is>
          <t>1271 SANDRA SALAZAR ESCOBAR</t>
        </is>
      </c>
    </row>
    <row r="2009">
      <c r="A2009" s="5" t="inlineStr">
        <is>
          <t>CCAJ-SC39/46/2023</t>
        </is>
      </c>
      <c r="B2009" s="6" t="n">
        <v>44954.67448378472</v>
      </c>
      <c r="C2009" s="5" t="inlineStr">
        <is>
          <t>1386 EINAR CHOQUETIJLLA - COBRADOR</t>
        </is>
      </c>
      <c r="D2009" s="15" t="n">
        <v>45113282563</v>
      </c>
      <c r="E2009" s="8" t="inlineStr">
        <is>
          <t>BISA-100070022</t>
        </is>
      </c>
      <c r="H2009" s="9" t="n">
        <v>15443.2</v>
      </c>
      <c r="I2009" s="5" t="inlineStr">
        <is>
          <t>DEPÓSITO BANCARIO</t>
        </is>
      </c>
      <c r="J2009" s="5" t="inlineStr">
        <is>
          <t>4307 PEDRO GALARZA TERCEROS</t>
        </is>
      </c>
    </row>
    <row r="2010">
      <c r="A2010" s="5" t="inlineStr">
        <is>
          <t>CCAJ-SC39/46/2023</t>
        </is>
      </c>
      <c r="B2010" s="6" t="n">
        <v>44954.67448378472</v>
      </c>
      <c r="C2010" s="5" t="inlineStr">
        <is>
          <t>1386 EINAR CHOQUETIJLLA - COBRADOR</t>
        </is>
      </c>
      <c r="D2010" s="15" t="n">
        <v>45173195396</v>
      </c>
      <c r="E2010" s="8" t="inlineStr">
        <is>
          <t>BISA-100070022</t>
        </is>
      </c>
      <c r="H2010" s="9" t="n">
        <v>684</v>
      </c>
      <c r="I2010" s="5" t="inlineStr">
        <is>
          <t>DEPÓSITO BANCARIO</t>
        </is>
      </c>
      <c r="J2010" s="5" t="inlineStr">
        <is>
          <t>4307 PEDRO GALARZA TERCEROS</t>
        </is>
      </c>
    </row>
    <row r="2011">
      <c r="A2011" s="5" t="inlineStr">
        <is>
          <t>CCAJ-SC39/46/2023</t>
        </is>
      </c>
      <c r="B2011" s="6" t="n">
        <v>44954.67448378472</v>
      </c>
      <c r="C2011" s="5" t="inlineStr">
        <is>
          <t>1386 EINAR CHOQUETIJLLA - COBRADOR</t>
        </is>
      </c>
      <c r="D2011" s="15" t="n">
        <v>45173196713</v>
      </c>
      <c r="E2011" s="5" t="inlineStr">
        <is>
          <t>BANCO INDUSTRIAL-100070049</t>
        </is>
      </c>
      <c r="H2011" s="9" t="n">
        <v>490.5</v>
      </c>
      <c r="I2011" s="5" t="inlineStr">
        <is>
          <t>DEPÓSITO BANCARIO</t>
        </is>
      </c>
      <c r="J2011" s="5" t="inlineStr">
        <is>
          <t>4307 PEDRO GALARZA TERCEROS</t>
        </is>
      </c>
    </row>
    <row r="2012">
      <c r="A2012" s="5" t="inlineStr">
        <is>
          <t>CCAJ-SC39/46/2023</t>
        </is>
      </c>
      <c r="B2012" s="6" t="n">
        <v>44954.67448378472</v>
      </c>
      <c r="C2012" s="5" t="inlineStr">
        <is>
          <t>1386 EINAR CHOQUETIJLLA - COBRADOR</t>
        </is>
      </c>
      <c r="D2012" s="15" t="n">
        <v>45123267546</v>
      </c>
      <c r="E2012" s="5" t="inlineStr">
        <is>
          <t>BANCO INDUSTRIAL-100070049</t>
        </is>
      </c>
      <c r="H2012" s="9" t="n">
        <v>4064.26</v>
      </c>
      <c r="I2012" s="5" t="inlineStr">
        <is>
          <t>DEPÓSITO BANCARIO</t>
        </is>
      </c>
      <c r="J2012" s="5" t="inlineStr">
        <is>
          <t>1271 SANDRA SALAZAR ESCOBAR</t>
        </is>
      </c>
    </row>
    <row r="2013">
      <c r="A2013" s="5" t="inlineStr">
        <is>
          <t>CCAJ-SC39/46/2023</t>
        </is>
      </c>
      <c r="B2013" s="6" t="n">
        <v>44954.67448378472</v>
      </c>
      <c r="C2013" s="5" t="inlineStr">
        <is>
          <t>1386 EINAR CHOQUETIJLLA - COBRADOR</t>
        </is>
      </c>
      <c r="D2013" s="15" t="n">
        <v>45153129894</v>
      </c>
      <c r="E2013" s="5" t="inlineStr">
        <is>
          <t>BANCO INDUSTRIAL-100070049</t>
        </is>
      </c>
      <c r="H2013" s="9" t="n">
        <v>1412.95</v>
      </c>
      <c r="I2013" s="5" t="inlineStr">
        <is>
          <t>DEPÓSITO BANCARIO</t>
        </is>
      </c>
      <c r="J2013" s="5" t="inlineStr">
        <is>
          <t>4307 PEDRO GALARZA TERCEROS</t>
        </is>
      </c>
    </row>
    <row r="2014">
      <c r="A2014" s="5" t="inlineStr">
        <is>
          <t>CCAJ-SC39/46/2023</t>
        </is>
      </c>
      <c r="B2014" s="6" t="n">
        <v>44954.67448378472</v>
      </c>
      <c r="C2014" s="5" t="inlineStr">
        <is>
          <t>1386 EINAR CHOQUETIJLLA - COBRADOR</t>
        </is>
      </c>
      <c r="D2014" s="15" t="n">
        <v>45143503497</v>
      </c>
      <c r="E2014" s="5" t="inlineStr">
        <is>
          <t>BANCO INDUSTRIAL-100070049</t>
        </is>
      </c>
      <c r="H2014" s="9" t="n">
        <v>1212</v>
      </c>
      <c r="I2014" s="5" t="inlineStr">
        <is>
          <t>DEPÓSITO BANCARIO</t>
        </is>
      </c>
      <c r="J2014" s="5" t="inlineStr">
        <is>
          <t>1271 SANDRA SALAZAR ESCOBAR</t>
        </is>
      </c>
    </row>
    <row r="2015">
      <c r="A2015" s="5" t="inlineStr">
        <is>
          <t>CCAJ-SC39/46/2023</t>
        </is>
      </c>
      <c r="B2015" s="6" t="n">
        <v>44954.67448378472</v>
      </c>
      <c r="C2015" s="5" t="inlineStr">
        <is>
          <t>1386 EINAR CHOQUETIJLLA - COBRADOR</t>
        </is>
      </c>
      <c r="D2015" s="15" t="n">
        <v>45163224470</v>
      </c>
      <c r="E2015" s="5" t="inlineStr">
        <is>
          <t>BANCO INDUSTRIAL-100070049</t>
        </is>
      </c>
      <c r="H2015" s="9" t="n">
        <v>3528</v>
      </c>
      <c r="I2015" s="5" t="inlineStr">
        <is>
          <t>DEPÓSITO BANCARIO</t>
        </is>
      </c>
      <c r="J2015" s="5" t="inlineStr">
        <is>
          <t>4307 PEDRO GALARZA TERCEROS</t>
        </is>
      </c>
    </row>
    <row r="2016">
      <c r="A2016" s="5" t="inlineStr">
        <is>
          <t>CCAJ-SC39/46/2023</t>
        </is>
      </c>
      <c r="B2016" s="6" t="n">
        <v>44954.67448378472</v>
      </c>
      <c r="C2016" s="5" t="inlineStr">
        <is>
          <t>1386 EINAR CHOQUETIJLLA - COBRADOR</t>
        </is>
      </c>
      <c r="D2016" s="15" t="n">
        <v>45163224465</v>
      </c>
      <c r="E2016" s="5" t="inlineStr">
        <is>
          <t>BANCO INDUSTRIAL-100070049</t>
        </is>
      </c>
      <c r="H2016" s="9" t="n">
        <v>2914.92</v>
      </c>
      <c r="I2016" s="5" t="inlineStr">
        <is>
          <t>DEPÓSITO BANCARIO</t>
        </is>
      </c>
      <c r="J2016" s="5" t="inlineStr">
        <is>
          <t>4307 PEDRO GALARZA TERCEROS</t>
        </is>
      </c>
    </row>
    <row r="2017">
      <c r="A2017" s="5" t="inlineStr">
        <is>
          <t>CCAJ-SC39/46/2023</t>
        </is>
      </c>
      <c r="B2017" s="6" t="n">
        <v>44954.67448378472</v>
      </c>
      <c r="C2017" s="5" t="inlineStr">
        <is>
          <t>1386 EINAR CHOQUETIJLLA - COBRADOR</t>
        </is>
      </c>
      <c r="D2017" s="15" t="n">
        <v>45123267474</v>
      </c>
      <c r="E2017" s="5" t="inlineStr">
        <is>
          <t>BANCO INDUSTRIAL-100070049</t>
        </is>
      </c>
      <c r="H2017" s="9" t="n">
        <v>42457.33</v>
      </c>
      <c r="I2017" s="5" t="inlineStr">
        <is>
          <t>DEPÓSITO BANCARIO</t>
        </is>
      </c>
      <c r="J2017" s="8" t="inlineStr">
        <is>
          <t>1973 BASILIA CRUZ AJARACHI</t>
        </is>
      </c>
    </row>
    <row r="2018">
      <c r="A2018" s="5" t="inlineStr">
        <is>
          <t>CCAJ-SC39/46/2023</t>
        </is>
      </c>
      <c r="B2018" s="6" t="n">
        <v>44954.67448378472</v>
      </c>
      <c r="C2018" s="5" t="inlineStr">
        <is>
          <t>1386 EINAR CHOQUETIJLLA - COBRADOR</t>
        </is>
      </c>
      <c r="D2018" s="15" t="n">
        <v>45123267474</v>
      </c>
      <c r="E2018" s="5" t="inlineStr">
        <is>
          <t>BANCO INDUSTRIAL-100070049</t>
        </is>
      </c>
      <c r="H2018" s="9" t="n">
        <v>11822.78</v>
      </c>
      <c r="I2018" s="5" t="inlineStr">
        <is>
          <t>DEPÓSITO BANCARIO</t>
        </is>
      </c>
      <c r="J2018" s="8" t="inlineStr">
        <is>
          <t>1973 BASILIA CRUZ AJARACHI</t>
        </is>
      </c>
    </row>
    <row r="2019">
      <c r="A2019" s="5" t="inlineStr">
        <is>
          <t>CCAJ-SC39/46/2023</t>
        </is>
      </c>
      <c r="B2019" s="6" t="n">
        <v>44954.67448378472</v>
      </c>
      <c r="C2019" s="5" t="inlineStr">
        <is>
          <t>1386 EINAR CHOQUETIJLLA - COBRADOR</t>
        </is>
      </c>
      <c r="D2019" s="15" t="n">
        <v>45123267474</v>
      </c>
      <c r="E2019" s="5" t="inlineStr">
        <is>
          <t>BANCO INDUSTRIAL-100070049</t>
        </is>
      </c>
      <c r="H2019" s="9" t="n">
        <v>74457.5</v>
      </c>
      <c r="I2019" s="5" t="inlineStr">
        <is>
          <t>DEPÓSITO BANCARIO</t>
        </is>
      </c>
      <c r="J2019" s="8" t="inlineStr">
        <is>
          <t>1973 BASILIA CRUZ AJARACHI</t>
        </is>
      </c>
    </row>
    <row r="2020">
      <c r="A2020" s="5" t="inlineStr">
        <is>
          <t>CCAJ-SC39/46/2023</t>
        </is>
      </c>
      <c r="B2020" s="6" t="n">
        <v>44954.67448378472</v>
      </c>
      <c r="C2020" s="5" t="inlineStr">
        <is>
          <t>1386 EINAR CHOQUETIJLLA - COBRADOR</t>
        </is>
      </c>
      <c r="D2020" s="15" t="n">
        <v>45123267474</v>
      </c>
      <c r="E2020" s="5" t="inlineStr">
        <is>
          <t>BANCO INDUSTRIAL-100070049</t>
        </is>
      </c>
      <c r="H2020" s="9" t="n">
        <v>80570.2</v>
      </c>
      <c r="I2020" s="5" t="inlineStr">
        <is>
          <t>DEPÓSITO BANCARIO</t>
        </is>
      </c>
      <c r="J2020" s="8" t="inlineStr">
        <is>
          <t>1973 BASILIA CRUZ AJARACHI</t>
        </is>
      </c>
    </row>
    <row r="2021">
      <c r="A2021" s="5" t="inlineStr">
        <is>
          <t>CCAJ-SC39/46/2023</t>
        </is>
      </c>
      <c r="B2021" s="6" t="n">
        <v>44954.67448378472</v>
      </c>
      <c r="C2021" s="5" t="inlineStr">
        <is>
          <t>1386 EINAR CHOQUETIJLLA - COBRADOR</t>
        </is>
      </c>
      <c r="D2021" s="15" t="n">
        <v>45123267474</v>
      </c>
      <c r="E2021" s="5" t="inlineStr">
        <is>
          <t>BANCO INDUSTRIAL-100070049</t>
        </is>
      </c>
      <c r="H2021" s="9" t="n">
        <v>42538.54</v>
      </c>
      <c r="I2021" s="5" t="inlineStr">
        <is>
          <t>DEPÓSITO BANCARIO</t>
        </is>
      </c>
      <c r="J2021" s="8" t="inlineStr">
        <is>
          <t>1973 BASILIA CRUZ AJARACHI</t>
        </is>
      </c>
    </row>
    <row r="2022">
      <c r="A2022" s="5" t="inlineStr">
        <is>
          <t>CCAJ-SC39/46/2023</t>
        </is>
      </c>
      <c r="B2022" s="6" t="n">
        <v>44954.67448378472</v>
      </c>
      <c r="C2022" s="5" t="inlineStr">
        <is>
          <t>1386 EINAR CHOQUETIJLLA - COBRADOR</t>
        </is>
      </c>
      <c r="D2022" s="15" t="n">
        <v>45123267474</v>
      </c>
      <c r="E2022" s="5" t="inlineStr">
        <is>
          <t>BANCO INDUSTRIAL-100070049</t>
        </is>
      </c>
      <c r="H2022" s="9" t="n">
        <v>30065.87</v>
      </c>
      <c r="I2022" s="5" t="inlineStr">
        <is>
          <t>DEPÓSITO BANCARIO</t>
        </is>
      </c>
      <c r="J2022" s="8" t="inlineStr">
        <is>
          <t>1973 BASILIA CRUZ AJARACHI</t>
        </is>
      </c>
    </row>
    <row r="2023">
      <c r="A2023" s="5" t="inlineStr">
        <is>
          <t>CCAJ-SC39/46/2023</t>
        </is>
      </c>
      <c r="B2023" s="6" t="n">
        <v>44954.67448378472</v>
      </c>
      <c r="C2023" s="5" t="inlineStr">
        <is>
          <t>1386 EINAR CHOQUETIJLLA - COBRADOR</t>
        </is>
      </c>
      <c r="D2023" s="15" t="n">
        <v>45123267474</v>
      </c>
      <c r="E2023" s="5" t="inlineStr">
        <is>
          <t>BANCO INDUSTRIAL-100070049</t>
        </is>
      </c>
      <c r="H2023" s="9" t="n">
        <v>132701.23</v>
      </c>
      <c r="I2023" s="5" t="inlineStr">
        <is>
          <t>DEPÓSITO BANCARIO</t>
        </is>
      </c>
      <c r="J2023" s="8" t="inlineStr">
        <is>
          <t>1973 BASILIA CRUZ AJARACHI</t>
        </is>
      </c>
    </row>
    <row r="2024">
      <c r="A2024" s="5" t="inlineStr">
        <is>
          <t>CCAJ-SC39/46/2023</t>
        </is>
      </c>
      <c r="B2024" s="6" t="n">
        <v>44954.67448378472</v>
      </c>
      <c r="C2024" s="5" t="inlineStr">
        <is>
          <t>1386 EINAR CHOQUETIJLLA - COBRADOR</t>
        </is>
      </c>
      <c r="D2024" s="15" t="n">
        <v>45123267474</v>
      </c>
      <c r="E2024" s="5" t="inlineStr">
        <is>
          <t>BANCO INDUSTRIAL-100070049</t>
        </is>
      </c>
      <c r="H2024" s="9" t="n">
        <v>67620.32000000001</v>
      </c>
      <c r="I2024" s="5" t="inlineStr">
        <is>
          <t>DEPÓSITO BANCARIO</t>
        </is>
      </c>
      <c r="J2024" s="8" t="inlineStr">
        <is>
          <t>1973 BASILIA CRUZ AJARACHI</t>
        </is>
      </c>
    </row>
    <row r="2025">
      <c r="A2025" s="5" t="inlineStr">
        <is>
          <t>CCAJ-SC39/46/2023</t>
        </is>
      </c>
      <c r="B2025" s="6" t="n">
        <v>44954.67448378472</v>
      </c>
      <c r="C2025" s="5" t="inlineStr">
        <is>
          <t>1386 EINAR CHOQUETIJLLA - COBRADOR</t>
        </is>
      </c>
      <c r="D2025" s="15" t="n">
        <v>45123267474</v>
      </c>
      <c r="E2025" s="5" t="inlineStr">
        <is>
          <t>BANCO INDUSTRIAL-100070049</t>
        </is>
      </c>
      <c r="H2025" s="9" t="n">
        <v>90959.27</v>
      </c>
      <c r="I2025" s="5" t="inlineStr">
        <is>
          <t>DEPÓSITO BANCARIO</t>
        </is>
      </c>
      <c r="J2025" s="8" t="inlineStr">
        <is>
          <t>1973 BASILIA CRUZ AJARACHI</t>
        </is>
      </c>
    </row>
    <row r="2026">
      <c r="A2026" s="5" t="inlineStr">
        <is>
          <t>CCAJ-SC39/46/2023</t>
        </is>
      </c>
      <c r="B2026" s="6" t="n">
        <v>44954.67448378472</v>
      </c>
      <c r="C2026" s="5" t="inlineStr">
        <is>
          <t>1386 EINAR CHOQUETIJLLA - COBRADOR</t>
        </is>
      </c>
      <c r="D2026" s="15" t="n">
        <v>45123267474</v>
      </c>
      <c r="E2026" s="5" t="inlineStr">
        <is>
          <t>BANCO INDUSTRIAL-100070049</t>
        </is>
      </c>
      <c r="H2026" s="9" t="n">
        <v>14154.76</v>
      </c>
      <c r="I2026" s="5" t="inlineStr">
        <is>
          <t>DEPÓSITO BANCARIO</t>
        </is>
      </c>
      <c r="J2026" s="8" t="inlineStr">
        <is>
          <t>1973 BASILIA CRUZ AJARACHI</t>
        </is>
      </c>
    </row>
    <row r="2027">
      <c r="A2027" s="5" t="inlineStr">
        <is>
          <t>CCAJ-SC39/46/2023</t>
        </is>
      </c>
      <c r="B2027" s="6" t="n">
        <v>44954.67448378472</v>
      </c>
      <c r="C2027" s="5" t="inlineStr">
        <is>
          <t>1386 EINAR CHOQUETIJLLA - COBRADOR</t>
        </is>
      </c>
      <c r="D2027" s="15" t="n">
        <v>45123267474</v>
      </c>
      <c r="E2027" s="5" t="inlineStr">
        <is>
          <t>BANCO INDUSTRIAL-100070049</t>
        </is>
      </c>
      <c r="H2027" s="9" t="n">
        <v>2176.98</v>
      </c>
      <c r="I2027" s="5" t="inlineStr">
        <is>
          <t>DEPÓSITO BANCARIO</t>
        </is>
      </c>
      <c r="J2027" s="8" t="inlineStr">
        <is>
          <t>1973 BASILIA CRUZ AJARACHI</t>
        </is>
      </c>
    </row>
    <row r="2028">
      <c r="A2028" s="5" t="inlineStr">
        <is>
          <t>CCAJ-SC39/46/2023</t>
        </is>
      </c>
      <c r="B2028" s="6" t="n">
        <v>44954.67448378472</v>
      </c>
      <c r="C2028" s="5" t="inlineStr">
        <is>
          <t>1386 EINAR CHOQUETIJLLA - COBRADOR</t>
        </is>
      </c>
      <c r="D2028" s="15" t="n">
        <v>45123267474</v>
      </c>
      <c r="E2028" s="5" t="inlineStr">
        <is>
          <t>BANCO INDUSTRIAL-100070049</t>
        </is>
      </c>
      <c r="H2028" s="9" t="n">
        <v>386.07</v>
      </c>
      <c r="I2028" s="5" t="inlineStr">
        <is>
          <t>DEPÓSITO BANCARIO</t>
        </is>
      </c>
      <c r="J2028" s="8" t="inlineStr">
        <is>
          <t>1973 BASILIA CRUZ AJARACHI</t>
        </is>
      </c>
    </row>
    <row r="2029">
      <c r="A2029" s="5" t="inlineStr">
        <is>
          <t>CCAJ-SC39/46/2023</t>
        </is>
      </c>
      <c r="B2029" s="6" t="n">
        <v>44954.67448378472</v>
      </c>
      <c r="C2029" s="5" t="inlineStr">
        <is>
          <t>1386 EINAR CHOQUETIJLLA - COBRADOR</t>
        </is>
      </c>
      <c r="D2029" s="15" t="n">
        <v>45123267474</v>
      </c>
      <c r="E2029" s="5" t="inlineStr">
        <is>
          <t>BANCO INDUSTRIAL-100070049</t>
        </is>
      </c>
      <c r="H2029" s="9" t="n">
        <v>1158.3</v>
      </c>
      <c r="I2029" s="5" t="inlineStr">
        <is>
          <t>DEPÓSITO BANCARIO</t>
        </is>
      </c>
      <c r="J2029" s="8" t="inlineStr">
        <is>
          <t>1973 BASILIA CRUZ AJARACHI</t>
        </is>
      </c>
    </row>
    <row r="2030">
      <c r="A2030" s="5" t="inlineStr">
        <is>
          <t>CCAJ-SC39/46/2023</t>
        </is>
      </c>
      <c r="B2030" s="6" t="n">
        <v>44954.67448378472</v>
      </c>
      <c r="C2030" s="5" t="inlineStr">
        <is>
          <t>1386 EINAR CHOQUETIJLLA - COBRADOR</t>
        </is>
      </c>
      <c r="D2030" s="15" t="n">
        <v>45123267474</v>
      </c>
      <c r="E2030" s="5" t="inlineStr">
        <is>
          <t>BANCO INDUSTRIAL-100070049</t>
        </is>
      </c>
      <c r="H2030" s="9" t="n">
        <v>1711.59</v>
      </c>
      <c r="I2030" s="5" t="inlineStr">
        <is>
          <t>DEPÓSITO BANCARIO</t>
        </is>
      </c>
      <c r="J2030" s="8" t="inlineStr">
        <is>
          <t>1973 BASILIA CRUZ AJARACHI</t>
        </is>
      </c>
    </row>
    <row r="2031">
      <c r="A2031" s="5" t="inlineStr">
        <is>
          <t>CCAJ-SC39/46/2023</t>
        </is>
      </c>
      <c r="B2031" s="6" t="n">
        <v>44954.67448378472</v>
      </c>
      <c r="C2031" s="5" t="inlineStr">
        <is>
          <t>1386 EINAR CHOQUETIJLLA - COBRADOR</t>
        </is>
      </c>
      <c r="D2031" s="15" t="n">
        <v>45123267474</v>
      </c>
      <c r="E2031" s="5" t="inlineStr">
        <is>
          <t>BANCO INDUSTRIAL-100070049</t>
        </is>
      </c>
      <c r="H2031" s="9" t="n">
        <v>2419.31</v>
      </c>
      <c r="I2031" s="5" t="inlineStr">
        <is>
          <t>DEPÓSITO BANCARIO</t>
        </is>
      </c>
      <c r="J2031" s="8" t="inlineStr">
        <is>
          <t>1973 BASILIA CRUZ AJARACHI</t>
        </is>
      </c>
    </row>
    <row r="2032">
      <c r="A2032" s="5" t="inlineStr">
        <is>
          <t>CCAJ-SC39/46/2023</t>
        </is>
      </c>
      <c r="B2032" s="6" t="n">
        <v>44954.67448378472</v>
      </c>
      <c r="C2032" s="5" t="inlineStr">
        <is>
          <t>1386 EINAR CHOQUETIJLLA - COBRADOR</t>
        </is>
      </c>
      <c r="D2032" s="15" t="n">
        <v>45123267474</v>
      </c>
      <c r="E2032" s="5" t="inlineStr">
        <is>
          <t>BANCO INDUSTRIAL-100070049</t>
        </is>
      </c>
      <c r="H2032" s="9" t="n">
        <v>1158.29</v>
      </c>
      <c r="I2032" s="5" t="inlineStr">
        <is>
          <t>DEPÓSITO BANCARIO</t>
        </is>
      </c>
      <c r="J2032" s="8" t="inlineStr">
        <is>
          <t>1973 BASILIA CRUZ AJARACHI</t>
        </is>
      </c>
    </row>
    <row r="2033">
      <c r="A2033" s="5" t="inlineStr">
        <is>
          <t>CCAJ-SC39/46/2023</t>
        </is>
      </c>
      <c r="B2033" s="6" t="n">
        <v>44954.67448378472</v>
      </c>
      <c r="C2033" s="5" t="inlineStr">
        <is>
          <t>1386 EINAR CHOQUETIJLLA - COBRADOR</t>
        </is>
      </c>
      <c r="D2033" s="15" t="n">
        <v>45123267474</v>
      </c>
      <c r="E2033" s="5" t="inlineStr">
        <is>
          <t>BANCO INDUSTRIAL-100070049</t>
        </is>
      </c>
      <c r="H2033" s="9" t="n">
        <v>386.1</v>
      </c>
      <c r="I2033" s="5" t="inlineStr">
        <is>
          <t>DEPÓSITO BANCARIO</t>
        </is>
      </c>
      <c r="J2033" s="8" t="inlineStr">
        <is>
          <t>1973 BASILIA CRUZ AJARACHI</t>
        </is>
      </c>
    </row>
    <row r="2034">
      <c r="A2034" s="5" t="inlineStr">
        <is>
          <t>CCAJ-SC39/46/2023</t>
        </is>
      </c>
      <c r="B2034" s="6" t="n">
        <v>44954.67448378472</v>
      </c>
      <c r="C2034" s="5" t="inlineStr">
        <is>
          <t>1386 EINAR CHOQUETIJLLA - COBRADOR</t>
        </is>
      </c>
      <c r="D2034" s="15" t="n">
        <v>45123267474</v>
      </c>
      <c r="E2034" s="5" t="inlineStr">
        <is>
          <t>BANCO INDUSTRIAL-100070049</t>
        </is>
      </c>
      <c r="H2034" s="9" t="n">
        <v>2702.69</v>
      </c>
      <c r="I2034" s="5" t="inlineStr">
        <is>
          <t>DEPÓSITO BANCARIO</t>
        </is>
      </c>
      <c r="J2034" s="8" t="inlineStr">
        <is>
          <t>1973 BASILIA CRUZ AJARACHI</t>
        </is>
      </c>
    </row>
    <row r="2035">
      <c r="A2035" s="5" t="inlineStr">
        <is>
          <t>CCAJ-SC39/46/2023</t>
        </is>
      </c>
      <c r="B2035" s="6" t="n">
        <v>44954.67448378472</v>
      </c>
      <c r="C2035" s="5" t="inlineStr">
        <is>
          <t>1386 EINAR CHOQUETIJLLA - COBRADOR</t>
        </is>
      </c>
      <c r="D2035" s="7" t="n">
        <v>189653</v>
      </c>
      <c r="E2035" s="5" t="inlineStr">
        <is>
          <t>BANCO DE CREDITO-7015054675359</t>
        </is>
      </c>
      <c r="H2035" s="9" t="n">
        <v>1750</v>
      </c>
      <c r="I2035" s="5" t="inlineStr">
        <is>
          <t>DEPÓSITO BANCARIO</t>
        </is>
      </c>
      <c r="J2035" s="8" t="inlineStr">
        <is>
          <t>1972 FLAVIA GALEAN MALLON</t>
        </is>
      </c>
    </row>
    <row r="2036">
      <c r="A2036" s="5" t="inlineStr">
        <is>
          <t>CCAJ-SC39/46/2023</t>
        </is>
      </c>
      <c r="B2036" s="6" t="n">
        <v>44954.67448378472</v>
      </c>
      <c r="C2036" s="5" t="inlineStr">
        <is>
          <t>1386 EINAR CHOQUETIJLLA - COBRADOR</t>
        </is>
      </c>
      <c r="D2036" s="7" t="n">
        <v>623485</v>
      </c>
      <c r="E2036" s="5" t="inlineStr">
        <is>
          <t>BANCO INDUSTRIAL-100070049</t>
        </is>
      </c>
      <c r="H2036" s="9" t="n">
        <v>34690.4</v>
      </c>
      <c r="I2036" s="5" t="inlineStr">
        <is>
          <t>DEPÓSITO BANCARIO</t>
        </is>
      </c>
      <c r="J2036" s="8" t="inlineStr">
        <is>
          <t>1972 FLAVIA GALEAN MALLON</t>
        </is>
      </c>
    </row>
    <row r="2037">
      <c r="A2037" s="5" t="inlineStr">
        <is>
          <t>CCAJ-SC39/46/2023</t>
        </is>
      </c>
      <c r="B2037" s="6" t="n">
        <v>44954.67448378472</v>
      </c>
      <c r="C2037" s="5" t="inlineStr">
        <is>
          <t>1386 EINAR CHOQUETIJLLA - COBRADOR</t>
        </is>
      </c>
      <c r="D2037" s="7" t="n">
        <v>623482</v>
      </c>
      <c r="E2037" s="8" t="inlineStr">
        <is>
          <t>BISA-100072017</t>
        </is>
      </c>
      <c r="H2037" s="9" t="n">
        <v>139.2</v>
      </c>
      <c r="I2037" s="5" t="inlineStr">
        <is>
          <t>DEPÓSITO BANCARIO</t>
        </is>
      </c>
      <c r="J2037" s="8" t="inlineStr">
        <is>
          <t>1972 FLAVIA GALEAN MALLON</t>
        </is>
      </c>
    </row>
    <row r="2038">
      <c r="A2038" s="5" t="inlineStr">
        <is>
          <t>CCAJ-SC39/46/2023</t>
        </is>
      </c>
      <c r="B2038" s="6" t="n">
        <v>44954.67448378472</v>
      </c>
      <c r="C2038" s="5" t="inlineStr">
        <is>
          <t>1386 EINAR CHOQUETIJLLA - COBRADOR</t>
        </is>
      </c>
      <c r="D2038" s="7" t="n">
        <v>134648</v>
      </c>
      <c r="E2038" s="5" t="inlineStr">
        <is>
          <t>MERCANTIL SANTA CRUZ-4010678183</t>
        </is>
      </c>
      <c r="H2038" s="9" t="n">
        <v>204833.5</v>
      </c>
      <c r="I2038" s="5" t="inlineStr">
        <is>
          <t>DEPÓSITO BANCARIO</t>
        </is>
      </c>
      <c r="J2038" s="5" t="inlineStr">
        <is>
          <t>4863 MOISES MENACHO MONTAÑO</t>
        </is>
      </c>
    </row>
    <row r="2039">
      <c r="A2039" s="5" t="inlineStr">
        <is>
          <t>CCAJ-SC39/46/2023</t>
        </is>
      </c>
      <c r="B2039" s="6" t="n">
        <v>44954.67448378472</v>
      </c>
      <c r="C2039" s="5" t="inlineStr">
        <is>
          <t>1386 EINAR CHOQUETIJLLA - COBRADOR</t>
        </is>
      </c>
      <c r="D2039" s="7" t="n">
        <v>134341</v>
      </c>
      <c r="E2039" s="5" t="inlineStr">
        <is>
          <t>MERCANTIL SANTA CRUZ-4010640108</t>
        </is>
      </c>
      <c r="H2039" s="9" t="n">
        <v>696</v>
      </c>
      <c r="I2039" s="5" t="inlineStr">
        <is>
          <t>DEPÓSITO BANCARIO</t>
        </is>
      </c>
      <c r="J2039" s="5" t="inlineStr">
        <is>
          <t>4863 MOISES MENACHO MONTAÑO</t>
        </is>
      </c>
    </row>
    <row r="2040">
      <c r="A2040" s="5" t="inlineStr">
        <is>
          <t>CCAJ-SC39/46/2023</t>
        </is>
      </c>
      <c r="B2040" s="6" t="n">
        <v>44954.67448378472</v>
      </c>
      <c r="C2040" s="5" t="inlineStr">
        <is>
          <t>1386 EINAR CHOQUETIJLLA - COBRADOR</t>
        </is>
      </c>
      <c r="D2040" s="7" t="n"/>
      <c r="E2040" s="8" t="n"/>
      <c r="F2040" s="9" t="n">
        <v>3316</v>
      </c>
      <c r="I2040" s="10" t="inlineStr">
        <is>
          <t>EFECTIVO</t>
        </is>
      </c>
      <c r="J2040" s="5" t="inlineStr">
        <is>
          <t>2994 CRISTIAN DEIBY PARDO VILLEGAS</t>
        </is>
      </c>
    </row>
    <row r="2041">
      <c r="A2041" s="5" t="inlineStr">
        <is>
          <t>CCAJ-SC39/46/2023</t>
        </is>
      </c>
      <c r="B2041" s="6" t="n">
        <v>44954.67448378472</v>
      </c>
      <c r="C2041" s="5" t="inlineStr">
        <is>
          <t>1386 EINAR CHOQUETIJLLA - COBRADOR</t>
        </is>
      </c>
      <c r="D2041" s="7" t="n"/>
      <c r="E2041" s="8" t="n"/>
      <c r="F2041" s="9" t="n">
        <v>500000</v>
      </c>
      <c r="I2041" s="10" t="inlineStr">
        <is>
          <t>EFECTIVO</t>
        </is>
      </c>
      <c r="J2041" s="5" t="inlineStr">
        <is>
          <t>3046 CLAUDIA ELEN CASTRO DELGADILLO</t>
        </is>
      </c>
    </row>
    <row r="2042">
      <c r="A2042" s="5" t="inlineStr">
        <is>
          <t>CCAJ-SC39/46/2023</t>
        </is>
      </c>
      <c r="B2042" s="6" t="n">
        <v>44954.67448378472</v>
      </c>
      <c r="C2042" s="5" t="inlineStr">
        <is>
          <t>1386 EINAR CHOQUETIJLLA - COBRADOR</t>
        </is>
      </c>
      <c r="D2042" s="7" t="n"/>
      <c r="E2042" s="8" t="n"/>
      <c r="F2042" s="9" t="n">
        <v>2472.9</v>
      </c>
      <c r="I2042" s="10" t="inlineStr">
        <is>
          <t>EFECTIVO</t>
        </is>
      </c>
      <c r="J2042" s="8" t="inlineStr">
        <is>
          <t>4309 RODRIGO RAMOS - T04</t>
        </is>
      </c>
    </row>
    <row r="2043">
      <c r="A2043" s="5" t="inlineStr">
        <is>
          <t>CCAJ-SC39/46/2023</t>
        </is>
      </c>
      <c r="B2043" s="6" t="n">
        <v>44954.67448378472</v>
      </c>
      <c r="C2043" s="5" t="inlineStr">
        <is>
          <t>1386 EINAR CHOQUETIJLLA - COBRADOR</t>
        </is>
      </c>
      <c r="D2043" s="7" t="n"/>
      <c r="E2043" s="8" t="n"/>
      <c r="F2043" s="9" t="n">
        <v>14123</v>
      </c>
      <c r="I2043" s="10" t="inlineStr">
        <is>
          <t>EFECTIVO</t>
        </is>
      </c>
      <c r="J2043" s="8" t="inlineStr">
        <is>
          <t>4309 RODRIGO RAMOS - T06</t>
        </is>
      </c>
    </row>
    <row r="2044">
      <c r="A2044" s="5" t="inlineStr">
        <is>
          <t>CCAJ-SC39/46/2023</t>
        </is>
      </c>
      <c r="B2044" s="6" t="n">
        <v>44954.67448378472</v>
      </c>
      <c r="C2044" s="5" t="inlineStr">
        <is>
          <t>1386 EINAR CHOQUETIJLLA - COBRADOR</t>
        </is>
      </c>
      <c r="D2044" s="7" t="n"/>
      <c r="E2044" s="8" t="n"/>
      <c r="F2044" s="9" t="n">
        <v>3420.2</v>
      </c>
      <c r="I2044" s="10" t="inlineStr">
        <is>
          <t>EFECTIVO</t>
        </is>
      </c>
      <c r="J2044" s="8" t="inlineStr">
        <is>
          <t>4309 RODRIGO RAMOS - T10</t>
        </is>
      </c>
    </row>
    <row r="2045">
      <c r="A2045" s="5" t="inlineStr">
        <is>
          <t>CCAJ-SC39/46/2023</t>
        </is>
      </c>
      <c r="B2045" s="6" t="n">
        <v>44954.67448378472</v>
      </c>
      <c r="C2045" s="5" t="inlineStr">
        <is>
          <t>1386 EINAR CHOQUETIJLLA - COBRADOR</t>
        </is>
      </c>
      <c r="D2045" s="7" t="n"/>
      <c r="E2045" s="8" t="n"/>
      <c r="F2045" s="9" t="n">
        <v>85425</v>
      </c>
      <c r="I2045" s="10" t="inlineStr">
        <is>
          <t>EFECTIVO</t>
        </is>
      </c>
      <c r="J2045" s="8" t="inlineStr">
        <is>
          <t>4309 RODRIGO RAMOS - T17</t>
        </is>
      </c>
    </row>
    <row r="2046">
      <c r="A2046" s="5" t="inlineStr">
        <is>
          <t>CCAJ-SC39/46/2023</t>
        </is>
      </c>
      <c r="B2046" s="6" t="n">
        <v>44954.67448378472</v>
      </c>
      <c r="C2046" s="5" t="inlineStr">
        <is>
          <t>1386 EINAR CHOQUETIJLLA - COBRADOR</t>
        </is>
      </c>
      <c r="D2046" s="7" t="n"/>
      <c r="E2046" s="8" t="n"/>
      <c r="F2046" s="9" t="n">
        <v>13636.8</v>
      </c>
      <c r="I2046" s="10" t="inlineStr">
        <is>
          <t>EFECTIVO</t>
        </is>
      </c>
      <c r="J2046" s="8" t="inlineStr">
        <is>
          <t>4309 RODRIGO RAMOS - T22</t>
        </is>
      </c>
    </row>
    <row r="2047">
      <c r="A2047" s="11" t="inlineStr">
        <is>
          <t>SAP</t>
        </is>
      </c>
      <c r="B2047" s="3" t="n"/>
      <c r="C2047" s="3" t="n"/>
      <c r="D2047" s="19">
        <f>606385.9+16008</f>
        <v/>
      </c>
      <c r="E2047" s="8" t="n"/>
      <c r="F2047" s="37">
        <f>SUM(F1984:G2046)</f>
        <v/>
      </c>
      <c r="H2047" s="9" t="n"/>
      <c r="I2047" s="5" t="n"/>
      <c r="J2047" s="8" t="n"/>
    </row>
    <row r="2048">
      <c r="A2048" s="13" t="inlineStr">
        <is>
          <t>FECHA</t>
        </is>
      </c>
      <c r="B2048" s="13" t="inlineStr">
        <is>
          <t>CIERRE DE CAJA</t>
        </is>
      </c>
      <c r="C2048" s="13" t="inlineStr">
        <is>
          <t>IMPORTE</t>
        </is>
      </c>
      <c r="D2048" s="7" t="n"/>
      <c r="E2048" s="8" t="n"/>
      <c r="H2048" s="9" t="n"/>
      <c r="I2048" s="5" t="n"/>
      <c r="J2048" s="8" t="n"/>
    </row>
    <row r="2049" ht="15.75" customHeight="1">
      <c r="A2049" s="5" t="n"/>
      <c r="B2049" s="6" t="n"/>
      <c r="C2049" s="5" t="n"/>
      <c r="D2049" s="14" t="n">
        <v>112676292</v>
      </c>
      <c r="E2049" s="8" t="n"/>
      <c r="H2049" s="9" t="n"/>
      <c r="I2049" s="5" t="n"/>
      <c r="J2049" s="8" t="n"/>
    </row>
    <row r="2050" ht="15.75" customHeight="1">
      <c r="D2050" s="14" t="n">
        <v>112681947</v>
      </c>
    </row>
    <row r="2052">
      <c r="A2052" s="1" t="inlineStr">
        <is>
          <t>Cierre Caja</t>
        </is>
      </c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3" t="inlineStr">
        <is>
          <t>Del 30/01/2023</t>
        </is>
      </c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98" t="inlineStr">
        <is>
          <t>Cierre Caja</t>
        </is>
      </c>
      <c r="B2054" s="98" t="inlineStr">
        <is>
          <t>Fecha</t>
        </is>
      </c>
      <c r="C2054" s="98" t="inlineStr">
        <is>
          <t>Cajero</t>
        </is>
      </c>
      <c r="D2054" s="98" t="inlineStr">
        <is>
          <t>Nro Voucher</t>
        </is>
      </c>
      <c r="E2054" s="98" t="inlineStr">
        <is>
          <t>Nro Cuenta</t>
        </is>
      </c>
      <c r="F2054" s="98" t="inlineStr">
        <is>
          <t>Tipo Ingreso</t>
        </is>
      </c>
      <c r="G2054" s="99" t="n"/>
      <c r="H2054" s="100" t="n"/>
      <c r="I2054" s="98" t="inlineStr">
        <is>
          <t>TIPO DE INGRESO</t>
        </is>
      </c>
      <c r="J2054" s="98" t="inlineStr">
        <is>
          <t>Cobrador</t>
        </is>
      </c>
    </row>
    <row r="2055">
      <c r="A2055" s="101" t="n"/>
      <c r="B2055" s="101" t="n"/>
      <c r="C2055" s="101" t="n"/>
      <c r="D2055" s="101" t="n"/>
      <c r="E2055" s="101" t="n"/>
      <c r="F2055" s="4" t="inlineStr">
        <is>
          <t>EFECTIVO</t>
        </is>
      </c>
      <c r="G2055" s="4" t="inlineStr">
        <is>
          <t>CHEQUE</t>
        </is>
      </c>
      <c r="H2055" s="4" t="inlineStr">
        <is>
          <t>TRANSFERENCIA</t>
        </is>
      </c>
      <c r="I2055" s="101" t="n"/>
      <c r="J2055" s="101" t="n"/>
    </row>
    <row r="2056">
      <c r="A2056" s="5" t="inlineStr">
        <is>
          <t>CCAJ-SC39/47/2023</t>
        </is>
      </c>
      <c r="B2056" s="6" t="n">
        <v>44956.45613105324</v>
      </c>
      <c r="C2056" s="5" t="inlineStr">
        <is>
          <t>1386 EINAR CHOQUETIJLLA - COBRADOR</t>
        </is>
      </c>
      <c r="D2056" s="7" t="n">
        <v>92107</v>
      </c>
      <c r="E2056" s="5" t="inlineStr">
        <is>
          <t>BANCO DE CREDITO-7015054675359</t>
        </is>
      </c>
      <c r="H2056" s="9" t="n">
        <v>303.6</v>
      </c>
      <c r="I2056" s="5" t="inlineStr">
        <is>
          <t>DEPÓSITO BANCARIO</t>
        </is>
      </c>
      <c r="J2056" s="5" t="inlineStr">
        <is>
          <t>1271 SANDRA SALAZAR ESCOBAR</t>
        </is>
      </c>
    </row>
    <row r="2057">
      <c r="A2057" s="5" t="inlineStr">
        <is>
          <t>CCAJ-SC39/47/2023</t>
        </is>
      </c>
      <c r="B2057" s="6" t="n">
        <v>44956.45613105324</v>
      </c>
      <c r="C2057" s="5" t="inlineStr">
        <is>
          <t>1386 EINAR CHOQUETIJLLA - COBRADOR</t>
        </is>
      </c>
      <c r="D2057" s="7" t="n">
        <v>252887</v>
      </c>
      <c r="E2057" s="5" t="inlineStr">
        <is>
          <t>BANCO DE CREDITO-7015054675359</t>
        </is>
      </c>
      <c r="H2057" s="9" t="n">
        <v>1536</v>
      </c>
      <c r="I2057" s="5" t="inlineStr">
        <is>
          <t>DEPÓSITO BANCARIO</t>
        </is>
      </c>
      <c r="J2057" s="5" t="inlineStr">
        <is>
          <t>1271 SANDRA SALAZAR ESCOBAR</t>
        </is>
      </c>
    </row>
    <row r="2058">
      <c r="A2058" s="5" t="inlineStr">
        <is>
          <t>CCAJ-SC39/47/2023</t>
        </is>
      </c>
      <c r="B2058" s="6" t="n">
        <v>44956.45613105324</v>
      </c>
      <c r="C2058" s="5" t="inlineStr">
        <is>
          <t>1386 EINAR CHOQUETIJLLA - COBRADOR</t>
        </is>
      </c>
      <c r="D2058" s="7" t="n">
        <v>185478</v>
      </c>
      <c r="E2058" s="5" t="inlineStr">
        <is>
          <t>BANCO DE CREDITO-7015054675359</t>
        </is>
      </c>
      <c r="H2058" s="9" t="n">
        <v>99</v>
      </c>
      <c r="I2058" s="5" t="inlineStr">
        <is>
          <t>DEPÓSITO BANCARIO</t>
        </is>
      </c>
      <c r="J2058" s="5" t="inlineStr">
        <is>
          <t>1271 SANDRA SALAZAR ESCOBAR</t>
        </is>
      </c>
    </row>
    <row r="2059">
      <c r="A2059" s="5" t="inlineStr">
        <is>
          <t>CCAJ-SC39/47/2023</t>
        </is>
      </c>
      <c r="B2059" s="6" t="n">
        <v>44956.45613105324</v>
      </c>
      <c r="C2059" s="5" t="inlineStr">
        <is>
          <t>1386 EINAR CHOQUETIJLLA - COBRADOR</t>
        </is>
      </c>
      <c r="D2059" s="7" t="n">
        <v>230312</v>
      </c>
      <c r="E2059" s="5" t="inlineStr">
        <is>
          <t>BANCO DE CREDITO-7015054675359</t>
        </is>
      </c>
      <c r="H2059" s="9" t="n">
        <v>1559.16</v>
      </c>
      <c r="I2059" s="5" t="inlineStr">
        <is>
          <t>DEPÓSITO BANCARIO</t>
        </is>
      </c>
      <c r="J2059" s="5" t="inlineStr">
        <is>
          <t>1271 SANDRA SALAZAR ESCOBAR</t>
        </is>
      </c>
    </row>
    <row r="2060">
      <c r="A2060" s="5" t="inlineStr">
        <is>
          <t>CCAJ-SC39/47/2023</t>
        </is>
      </c>
      <c r="B2060" s="6" t="n">
        <v>44956.45613105324</v>
      </c>
      <c r="C2060" s="5" t="inlineStr">
        <is>
          <t>1386 EINAR CHOQUETIJLLA - COBRADOR</t>
        </is>
      </c>
      <c r="D2060" s="7" t="n">
        <v>277067</v>
      </c>
      <c r="E2060" s="5" t="inlineStr">
        <is>
          <t>BANCO DE CREDITO-7015054675359</t>
        </is>
      </c>
      <c r="H2060" s="9" t="n">
        <v>2161.6</v>
      </c>
      <c r="I2060" s="5" t="inlineStr">
        <is>
          <t>DEPÓSITO BANCARIO</t>
        </is>
      </c>
      <c r="J2060" s="5" t="inlineStr">
        <is>
          <t>1271 SANDRA SALAZAR ESCOBAR</t>
        </is>
      </c>
    </row>
    <row r="2061">
      <c r="A2061" s="5" t="inlineStr">
        <is>
          <t>CCAJ-SC39/47/2023</t>
        </is>
      </c>
      <c r="B2061" s="6" t="n">
        <v>44956.45613105324</v>
      </c>
      <c r="C2061" s="5" t="inlineStr">
        <is>
          <t>1386 EINAR CHOQUETIJLLA - COBRADOR</t>
        </is>
      </c>
      <c r="D2061" s="7" t="n">
        <v>3102569716</v>
      </c>
      <c r="E2061" s="8" t="inlineStr">
        <is>
          <t>BANCO UNION-120271437</t>
        </is>
      </c>
      <c r="H2061" s="9" t="n">
        <v>3823.92</v>
      </c>
      <c r="I2061" s="5" t="inlineStr">
        <is>
          <t>DEPÓSITO BANCARIO</t>
        </is>
      </c>
      <c r="J2061" s="5" t="inlineStr">
        <is>
          <t>1271 SANDRA SALAZAR ESCOBAR</t>
        </is>
      </c>
    </row>
    <row r="2062">
      <c r="A2062" s="5" t="inlineStr">
        <is>
          <t>CCAJ-SC39/47/2023</t>
        </is>
      </c>
      <c r="B2062" s="6" t="n">
        <v>44956.45613105324</v>
      </c>
      <c r="C2062" s="5" t="inlineStr">
        <is>
          <t>1386 EINAR CHOQUETIJLLA - COBRADOR</t>
        </is>
      </c>
      <c r="D2062" s="7" t="n">
        <v>36688714</v>
      </c>
      <c r="E2062" s="8" t="inlineStr">
        <is>
          <t>BANCO UNION-120271437</t>
        </is>
      </c>
      <c r="H2062" s="9" t="n">
        <v>2500</v>
      </c>
      <c r="I2062" s="5" t="inlineStr">
        <is>
          <t>DEPÓSITO BANCARIO</t>
        </is>
      </c>
      <c r="J2062" s="5" t="inlineStr">
        <is>
          <t>1271 SANDRA SALAZAR ESCOBAR</t>
        </is>
      </c>
    </row>
    <row r="2063">
      <c r="A2063" s="5" t="inlineStr">
        <is>
          <t>CCAJ-SC39/47/2023</t>
        </is>
      </c>
      <c r="B2063" s="6" t="n">
        <v>44956.45613105324</v>
      </c>
      <c r="C2063" s="5" t="inlineStr">
        <is>
          <t>1386 EINAR CHOQUETIJLLA - COBRADOR</t>
        </is>
      </c>
      <c r="D2063" s="7" t="n">
        <v>3103359163</v>
      </c>
      <c r="E2063" s="8" t="inlineStr">
        <is>
          <t>BANCO UNION-120271437</t>
        </is>
      </c>
      <c r="H2063" s="9" t="n">
        <v>3500</v>
      </c>
      <c r="I2063" s="5" t="inlineStr">
        <is>
          <t>DEPÓSITO BANCARIO</t>
        </is>
      </c>
      <c r="J2063" s="5" t="inlineStr">
        <is>
          <t>1271 SANDRA SALAZAR ESCOBAR</t>
        </is>
      </c>
    </row>
    <row r="2064">
      <c r="A2064" s="5" t="inlineStr">
        <is>
          <t>CCAJ-SC39/47/2023</t>
        </is>
      </c>
      <c r="B2064" s="6" t="n">
        <v>44956.45613105324</v>
      </c>
      <c r="C2064" s="5" t="inlineStr">
        <is>
          <t>1386 EINAR CHOQUETIJLLA - COBRADOR</t>
        </is>
      </c>
      <c r="D2064" s="7" t="n">
        <v>3103394523</v>
      </c>
      <c r="E2064" s="8" t="inlineStr">
        <is>
          <t>BANCO UNION-120271437</t>
        </is>
      </c>
      <c r="H2064" s="9" t="n">
        <v>5000</v>
      </c>
      <c r="I2064" s="5" t="inlineStr">
        <is>
          <t>DEPÓSITO BANCARIO</t>
        </is>
      </c>
      <c r="J2064" s="5" t="inlineStr">
        <is>
          <t>1271 SANDRA SALAZAR ESCOBAR</t>
        </is>
      </c>
    </row>
    <row r="2065">
      <c r="A2065" s="5" t="inlineStr">
        <is>
          <t>CCAJ-SC39/47/2023</t>
        </is>
      </c>
      <c r="B2065" s="6" t="n">
        <v>44956.45613105324</v>
      </c>
      <c r="C2065" s="5" t="inlineStr">
        <is>
          <t>1386 EINAR CHOQUETIJLLA - COBRADOR</t>
        </is>
      </c>
      <c r="D2065" s="15" t="n">
        <v>45173197047</v>
      </c>
      <c r="E2065" s="5" t="inlineStr">
        <is>
          <t>BANCO INDUSTRIAL-100070049</t>
        </is>
      </c>
      <c r="H2065" s="9" t="n">
        <v>1349.76</v>
      </c>
      <c r="I2065" s="5" t="inlineStr">
        <is>
          <t>DEPÓSITO BANCARIO</t>
        </is>
      </c>
      <c r="J2065" s="5" t="inlineStr">
        <is>
          <t>1271 SANDRA SALAZAR ESCOBAR</t>
        </is>
      </c>
    </row>
    <row r="2066">
      <c r="A2066" s="5" t="inlineStr">
        <is>
          <t>CCAJ-SC39/47/2023</t>
        </is>
      </c>
      <c r="B2066" s="6" t="n">
        <v>44956.45613105324</v>
      </c>
      <c r="C2066" s="5" t="inlineStr">
        <is>
          <t>1386 EINAR CHOQUETIJLLA - COBRADOR</t>
        </is>
      </c>
      <c r="D2066" s="15" t="n">
        <v>45133136924</v>
      </c>
      <c r="E2066" s="5" t="inlineStr">
        <is>
          <t>BANCO INDUSTRIAL-100070049</t>
        </is>
      </c>
      <c r="H2066" s="9" t="n">
        <v>235.01</v>
      </c>
      <c r="I2066" s="5" t="inlineStr">
        <is>
          <t>DEPÓSITO BANCARIO</t>
        </is>
      </c>
      <c r="J2066" s="5" t="inlineStr">
        <is>
          <t>1271 SANDRA SALAZAR ESCOBAR</t>
        </is>
      </c>
    </row>
    <row r="2067">
      <c r="A2067" s="5" t="inlineStr">
        <is>
          <t>CCAJ-SC39/47/2023</t>
        </is>
      </c>
      <c r="B2067" s="6" t="n">
        <v>44956.45613105324</v>
      </c>
      <c r="C2067" s="5" t="inlineStr">
        <is>
          <t>1386 EINAR CHOQUETIJLLA - COBRADOR</t>
        </is>
      </c>
      <c r="D2067" s="15" t="n">
        <v>45113284325</v>
      </c>
      <c r="E2067" s="5" t="inlineStr">
        <is>
          <t>BANCO INDUSTRIAL-100070049</t>
        </is>
      </c>
      <c r="H2067" s="9" t="n">
        <v>490.8</v>
      </c>
      <c r="I2067" s="5" t="inlineStr">
        <is>
          <t>DEPÓSITO BANCARIO</t>
        </is>
      </c>
      <c r="J2067" s="5" t="inlineStr">
        <is>
          <t>1271 SANDRA SALAZAR ESCOBAR</t>
        </is>
      </c>
    </row>
    <row r="2068">
      <c r="A2068" s="5" t="inlineStr">
        <is>
          <t>CCAJ-SC39/47/2023</t>
        </is>
      </c>
      <c r="B2068" s="6" t="n">
        <v>44956.45613105324</v>
      </c>
      <c r="C2068" s="5" t="inlineStr">
        <is>
          <t>1386 EINAR CHOQUETIJLLA - COBRADOR</t>
        </is>
      </c>
      <c r="D2068" s="15" t="n">
        <v>45123267938</v>
      </c>
      <c r="E2068" s="5" t="inlineStr">
        <is>
          <t>BANCO INDUSTRIAL-100070049</t>
        </is>
      </c>
      <c r="H2068" s="9" t="n">
        <v>13535.07</v>
      </c>
      <c r="I2068" s="5" t="inlineStr">
        <is>
          <t>DEPÓSITO BANCARIO</t>
        </is>
      </c>
      <c r="J2068" s="5" t="inlineStr">
        <is>
          <t>1271 SANDRA SALAZAR ESCOBAR</t>
        </is>
      </c>
    </row>
    <row r="2069">
      <c r="A2069" s="5" t="inlineStr">
        <is>
          <t>CCAJ-SC39/47/2023</t>
        </is>
      </c>
      <c r="B2069" s="6" t="n">
        <v>44956.45613105324</v>
      </c>
      <c r="C2069" s="5" t="inlineStr">
        <is>
          <t>1386 EINAR CHOQUETIJLLA - COBRADOR</t>
        </is>
      </c>
      <c r="D2069" s="15" t="n">
        <v>45173197221</v>
      </c>
      <c r="E2069" s="5" t="inlineStr">
        <is>
          <t>BANCO INDUSTRIAL-100070049</t>
        </is>
      </c>
      <c r="H2069" s="9" t="n">
        <v>692.8</v>
      </c>
      <c r="I2069" s="5" t="inlineStr">
        <is>
          <t>DEPÓSITO BANCARIO</t>
        </is>
      </c>
      <c r="J2069" s="5" t="inlineStr">
        <is>
          <t>1271 SANDRA SALAZAR ESCOBAR</t>
        </is>
      </c>
    </row>
    <row r="2070">
      <c r="A2070" s="5" t="inlineStr">
        <is>
          <t>CCAJ-SC39/47/2023</t>
        </is>
      </c>
      <c r="B2070" s="6" t="n">
        <v>44956.45613105324</v>
      </c>
      <c r="C2070" s="5" t="inlineStr">
        <is>
          <t>1386 EINAR CHOQUETIJLLA - COBRADOR</t>
        </is>
      </c>
      <c r="D2070" s="15" t="n">
        <v>45143503858</v>
      </c>
      <c r="E2070" s="5" t="inlineStr">
        <is>
          <t>BANCO INDUSTRIAL-100070049</t>
        </is>
      </c>
      <c r="H2070" s="9" t="n">
        <v>172.48</v>
      </c>
      <c r="I2070" s="5" t="inlineStr">
        <is>
          <t>DEPÓSITO BANCARIO</t>
        </is>
      </c>
      <c r="J2070" s="5" t="inlineStr">
        <is>
          <t>1271 SANDRA SALAZAR ESCOBAR</t>
        </is>
      </c>
    </row>
    <row r="2071">
      <c r="A2071" s="5" t="inlineStr">
        <is>
          <t>CCAJ-SC39/47/2023</t>
        </is>
      </c>
      <c r="B2071" s="6" t="n">
        <v>44956.45613105324</v>
      </c>
      <c r="C2071" s="5" t="inlineStr">
        <is>
          <t>1386 EINAR CHOQUETIJLLA - COBRADOR</t>
        </is>
      </c>
      <c r="D2071" s="15" t="n">
        <v>45153130489</v>
      </c>
      <c r="E2071" s="5" t="inlineStr">
        <is>
          <t>BANCO INDUSTRIAL-100070049</t>
        </is>
      </c>
      <c r="H2071" s="9" t="n">
        <v>904</v>
      </c>
      <c r="I2071" s="5" t="inlineStr">
        <is>
          <t>DEPÓSITO BANCARIO</t>
        </is>
      </c>
      <c r="J2071" s="5" t="inlineStr">
        <is>
          <t>1271 SANDRA SALAZAR ESCOBAR</t>
        </is>
      </c>
    </row>
    <row r="2072">
      <c r="A2072" s="5" t="inlineStr">
        <is>
          <t>CCAJ-SC39/47/2023</t>
        </is>
      </c>
      <c r="B2072" s="6" t="n">
        <v>44956.45613105324</v>
      </c>
      <c r="C2072" s="5" t="inlineStr">
        <is>
          <t>1386 EINAR CHOQUETIJLLA - COBRADOR</t>
        </is>
      </c>
      <c r="D2072" s="7" t="n">
        <v>775398</v>
      </c>
      <c r="E2072" s="5" t="inlineStr">
        <is>
          <t>BANCO DE CREDITO-7015054675359</t>
        </is>
      </c>
      <c r="H2072" s="9" t="n">
        <v>3208.8</v>
      </c>
      <c r="I2072" s="5" t="inlineStr">
        <is>
          <t>DEPÓSITO BANCARIO</t>
        </is>
      </c>
      <c r="J2072" s="5" t="inlineStr">
        <is>
          <t>1271 SANDRA SALAZAR ESCOBAR</t>
        </is>
      </c>
    </row>
    <row r="2073">
      <c r="A2073" s="5" t="inlineStr">
        <is>
          <t>CCAJ-SC39/47/2023</t>
        </is>
      </c>
      <c r="B2073" s="6" t="n">
        <v>44956.45613105324</v>
      </c>
      <c r="C2073" s="5" t="inlineStr">
        <is>
          <t>1386 EINAR CHOQUETIJLLA - COBRADOR</t>
        </is>
      </c>
      <c r="D2073" s="7" t="n"/>
      <c r="E2073" s="8" t="n"/>
      <c r="F2073" s="9" t="n">
        <v>194720.5</v>
      </c>
      <c r="I2073" s="10" t="inlineStr">
        <is>
          <t>EFECTIVO</t>
        </is>
      </c>
      <c r="J2073" s="8" t="inlineStr">
        <is>
          <t>901 FELIX GARCIA ROCHA</t>
        </is>
      </c>
    </row>
    <row r="2074">
      <c r="A2074" s="5" t="inlineStr">
        <is>
          <t>CCAJ-SC39/47/2023</t>
        </is>
      </c>
      <c r="B2074" s="6" t="n">
        <v>44956.45613105324</v>
      </c>
      <c r="C2074" s="5" t="inlineStr">
        <is>
          <t>1386 EINAR CHOQUETIJLLA - COBRADOR</t>
        </is>
      </c>
      <c r="D2074" s="7" t="n"/>
      <c r="E2074" s="8" t="n"/>
      <c r="F2074" s="9" t="n">
        <v>5474</v>
      </c>
      <c r="I2074" s="10" t="inlineStr">
        <is>
          <t>EFECTIVO</t>
        </is>
      </c>
      <c r="J2074" s="8" t="inlineStr">
        <is>
          <t>1970 CARLOS CAMPOS ORTIZ</t>
        </is>
      </c>
    </row>
    <row r="2075">
      <c r="A2075" s="5" t="inlineStr">
        <is>
          <t>CCAJ-SC39/47/2023</t>
        </is>
      </c>
      <c r="B2075" s="6" t="n">
        <v>44956.45613105324</v>
      </c>
      <c r="C2075" s="5" t="inlineStr">
        <is>
          <t>1386 EINAR CHOQUETIJLLA - COBRADOR</t>
        </is>
      </c>
      <c r="D2075" s="7" t="n"/>
      <c r="E2075" s="8" t="n"/>
      <c r="F2075" s="9" t="n">
        <v>26666.1</v>
      </c>
      <c r="I2075" s="10" t="inlineStr">
        <is>
          <t>EFECTIVO</t>
        </is>
      </c>
      <c r="J2075" s="8" t="inlineStr">
        <is>
          <t>2551 EDMUNDO CAYANI M.</t>
        </is>
      </c>
    </row>
    <row r="2076">
      <c r="A2076" s="5" t="inlineStr">
        <is>
          <t>CCAJ-SC39/47/2023</t>
        </is>
      </c>
      <c r="B2076" s="6" t="n">
        <v>44956.45613105324</v>
      </c>
      <c r="C2076" s="5" t="inlineStr">
        <is>
          <t>1386 EINAR CHOQUETIJLLA - COBRADOR</t>
        </is>
      </c>
      <c r="D2076" s="7" t="n"/>
      <c r="E2076" s="8" t="n"/>
      <c r="F2076" s="9" t="n">
        <v>9884.700000000001</v>
      </c>
      <c r="I2076" s="10" t="inlineStr">
        <is>
          <t>EFECTIVO</t>
        </is>
      </c>
      <c r="J2076" s="5" t="inlineStr">
        <is>
          <t>2552 ALVARO JAVIER LOAYZA CACERES</t>
        </is>
      </c>
    </row>
    <row r="2077">
      <c r="A2077" s="5" t="inlineStr">
        <is>
          <t>CCAJ-SC39/47/2023</t>
        </is>
      </c>
      <c r="B2077" s="6" t="n">
        <v>44956.45613105324</v>
      </c>
      <c r="C2077" s="5" t="inlineStr">
        <is>
          <t>1386 EINAR CHOQUETIJLLA - COBRADOR</t>
        </is>
      </c>
      <c r="D2077" s="7" t="n"/>
      <c r="E2077" s="8" t="n"/>
      <c r="F2077" s="9" t="n">
        <v>69028.7</v>
      </c>
      <c r="I2077" s="10" t="inlineStr">
        <is>
          <t>EFECTIVO</t>
        </is>
      </c>
      <c r="J2077" s="8" t="inlineStr">
        <is>
          <t>2913 MARSOLINI APURANI VACA</t>
        </is>
      </c>
    </row>
    <row r="2078">
      <c r="A2078" s="5" t="inlineStr">
        <is>
          <t>CCAJ-SC39/47/2023</t>
        </is>
      </c>
      <c r="B2078" s="6" t="n">
        <v>44956.45613105324</v>
      </c>
      <c r="C2078" s="5" t="inlineStr">
        <is>
          <t>1386 EINAR CHOQUETIJLLA - COBRADOR</t>
        </is>
      </c>
      <c r="D2078" s="7" t="n"/>
      <c r="E2078" s="8" t="n"/>
      <c r="F2078" s="9" t="n">
        <v>2750.4</v>
      </c>
      <c r="I2078" s="10" t="inlineStr">
        <is>
          <t>EFECTIVO</t>
        </is>
      </c>
      <c r="J2078" s="5" t="inlineStr">
        <is>
          <t>2917 MILAN HUANCOLLO JUCUMARI</t>
        </is>
      </c>
    </row>
    <row r="2079">
      <c r="A2079" s="5" t="inlineStr">
        <is>
          <t>CCAJ-SC39/47/2023</t>
        </is>
      </c>
      <c r="B2079" s="6" t="n">
        <v>44956.45613105324</v>
      </c>
      <c r="C2079" s="5" t="inlineStr">
        <is>
          <t>1386 EINAR CHOQUETIJLLA - COBRADOR</t>
        </is>
      </c>
      <c r="D2079" s="7" t="n"/>
      <c r="E2079" s="8" t="n"/>
      <c r="F2079" s="9" t="n">
        <v>10471</v>
      </c>
      <c r="I2079" s="10" t="inlineStr">
        <is>
          <t>EFECTIVO</t>
        </is>
      </c>
      <c r="J2079" s="8" t="inlineStr">
        <is>
          <t>2932 EUGENIO LOPEZ CESPEDES</t>
        </is>
      </c>
    </row>
    <row r="2080">
      <c r="A2080" s="5" t="inlineStr">
        <is>
          <t>CCAJ-SC39/47/2023</t>
        </is>
      </c>
      <c r="B2080" s="6" t="n">
        <v>44956.45613105324</v>
      </c>
      <c r="C2080" s="5" t="inlineStr">
        <is>
          <t>1386 EINAR CHOQUETIJLLA - COBRADOR</t>
        </is>
      </c>
      <c r="D2080" s="7" t="n"/>
      <c r="E2080" s="8" t="n"/>
      <c r="F2080" s="9" t="n">
        <v>312</v>
      </c>
      <c r="I2080" s="10" t="inlineStr">
        <is>
          <t>EFECTIVO</t>
        </is>
      </c>
      <c r="J2080" s="8" t="inlineStr">
        <is>
          <t>4309 RODRIGO RAMOS - T02</t>
        </is>
      </c>
    </row>
    <row r="2081">
      <c r="A2081" s="5" t="inlineStr">
        <is>
          <t>CCAJ-SC39/47/2023</t>
        </is>
      </c>
      <c r="B2081" s="6" t="n">
        <v>44956.45613105324</v>
      </c>
      <c r="C2081" s="5" t="inlineStr">
        <is>
          <t>1386 EINAR CHOQUETIJLLA - COBRADOR</t>
        </is>
      </c>
      <c r="D2081" s="7" t="n"/>
      <c r="E2081" s="8" t="n"/>
      <c r="F2081" s="9" t="n">
        <v>3790.1</v>
      </c>
      <c r="I2081" s="10" t="inlineStr">
        <is>
          <t>EFECTIVO</t>
        </is>
      </c>
      <c r="J2081" s="8" t="inlineStr">
        <is>
          <t>4309 RODRIGO RAMOS - T03</t>
        </is>
      </c>
    </row>
    <row r="2082">
      <c r="A2082" s="5" t="inlineStr">
        <is>
          <t>CCAJ-SC39/47/2023</t>
        </is>
      </c>
      <c r="B2082" s="6" t="n">
        <v>44956.45613105324</v>
      </c>
      <c r="C2082" s="5" t="inlineStr">
        <is>
          <t>1386 EINAR CHOQUETIJLLA - COBRADOR</t>
        </is>
      </c>
      <c r="D2082" s="7" t="n"/>
      <c r="E2082" s="8" t="n"/>
      <c r="F2082" s="9" t="n">
        <v>285</v>
      </c>
      <c r="I2082" s="10" t="inlineStr">
        <is>
          <t>EFECTIVO</t>
        </is>
      </c>
      <c r="J2082" s="8" t="inlineStr">
        <is>
          <t>4309 RODRIGO RAMOS - T05</t>
        </is>
      </c>
    </row>
    <row r="2083">
      <c r="A2083" s="5" t="inlineStr">
        <is>
          <t>CCAJ-SC39/47/2023</t>
        </is>
      </c>
      <c r="B2083" s="6" t="n">
        <v>44956.45613105324</v>
      </c>
      <c r="C2083" s="5" t="inlineStr">
        <is>
          <t>1386 EINAR CHOQUETIJLLA - COBRADOR</t>
        </is>
      </c>
      <c r="D2083" s="7" t="n"/>
      <c r="E2083" s="8" t="n"/>
      <c r="F2083" s="9" t="n">
        <v>13390.7</v>
      </c>
      <c r="I2083" s="10" t="inlineStr">
        <is>
          <t>EFECTIVO</t>
        </is>
      </c>
      <c r="J2083" s="8" t="inlineStr">
        <is>
          <t>4309 RODRIGO RAMOS - T07</t>
        </is>
      </c>
    </row>
    <row r="2084">
      <c r="A2084" s="5" t="inlineStr">
        <is>
          <t>CCAJ-SC39/47/2023</t>
        </is>
      </c>
      <c r="B2084" s="6" t="n">
        <v>44956.45613105324</v>
      </c>
      <c r="C2084" s="5" t="inlineStr">
        <is>
          <t>1386 EINAR CHOQUETIJLLA - COBRADOR</t>
        </is>
      </c>
      <c r="D2084" s="7" t="n"/>
      <c r="E2084" s="8" t="n"/>
      <c r="F2084" s="9" t="n">
        <v>31673.7</v>
      </c>
      <c r="I2084" s="10" t="inlineStr">
        <is>
          <t>EFECTIVO</t>
        </is>
      </c>
      <c r="J2084" s="8" t="inlineStr">
        <is>
          <t>4309 RODRIGO RAMOS - T09</t>
        </is>
      </c>
    </row>
    <row r="2085">
      <c r="A2085" s="5" t="inlineStr">
        <is>
          <t>CCAJ-SC39/47/2023</t>
        </is>
      </c>
      <c r="B2085" s="6" t="n">
        <v>44956.45613105324</v>
      </c>
      <c r="C2085" s="5" t="inlineStr">
        <is>
          <t>1386 EINAR CHOQUETIJLLA - COBRADOR</t>
        </is>
      </c>
      <c r="D2085" s="7" t="n"/>
      <c r="E2085" s="8" t="n"/>
      <c r="F2085" s="9" t="n">
        <v>3221.7</v>
      </c>
      <c r="I2085" s="10" t="inlineStr">
        <is>
          <t>EFECTIVO</t>
        </is>
      </c>
      <c r="J2085" s="8" t="inlineStr">
        <is>
          <t>4309 RODRIGO RAMOS - T11</t>
        </is>
      </c>
    </row>
    <row r="2086">
      <c r="A2086" s="5" t="inlineStr">
        <is>
          <t>CCAJ-SC39/47/2023</t>
        </is>
      </c>
      <c r="B2086" s="6" t="n">
        <v>44956.45613105324</v>
      </c>
      <c r="C2086" s="5" t="inlineStr">
        <is>
          <t>1386 EINAR CHOQUETIJLLA - COBRADOR</t>
        </is>
      </c>
      <c r="D2086" s="7" t="n"/>
      <c r="E2086" s="8" t="n"/>
      <c r="F2086" s="9" t="n">
        <v>5240</v>
      </c>
      <c r="I2086" s="10" t="inlineStr">
        <is>
          <t>EFECTIVO</t>
        </is>
      </c>
      <c r="J2086" s="8" t="inlineStr">
        <is>
          <t>4309 RODRIGO RAMOS - T14</t>
        </is>
      </c>
    </row>
    <row r="2087">
      <c r="A2087" s="5" t="inlineStr">
        <is>
          <t>CCAJ-SC39/47/2023</t>
        </is>
      </c>
      <c r="B2087" s="6" t="n">
        <v>44956.45613105324</v>
      </c>
      <c r="C2087" s="5" t="inlineStr">
        <is>
          <t>1386 EINAR CHOQUETIJLLA - COBRADOR</t>
        </is>
      </c>
      <c r="D2087" s="7" t="n"/>
      <c r="E2087" s="8" t="n"/>
      <c r="F2087" s="9" t="n">
        <v>3926</v>
      </c>
      <c r="I2087" s="10" t="inlineStr">
        <is>
          <t>EFECTIVO</t>
        </is>
      </c>
      <c r="J2087" s="8" t="inlineStr">
        <is>
          <t>4309 RODRIGO RAMOS - T15</t>
        </is>
      </c>
    </row>
    <row r="2088">
      <c r="A2088" s="5" t="inlineStr">
        <is>
          <t>CCAJ-SC39/47/2023</t>
        </is>
      </c>
      <c r="B2088" s="6" t="n">
        <v>44956.45613105324</v>
      </c>
      <c r="C2088" s="5" t="inlineStr">
        <is>
          <t>1386 EINAR CHOQUETIJLLA - COBRADOR</t>
        </is>
      </c>
      <c r="D2088" s="7" t="n"/>
      <c r="E2088" s="8" t="n"/>
      <c r="F2088" s="9" t="n">
        <v>5102.5</v>
      </c>
      <c r="I2088" s="10" t="inlineStr">
        <is>
          <t>EFECTIVO</t>
        </is>
      </c>
      <c r="J2088" s="8" t="inlineStr">
        <is>
          <t>4309 RODRIGO RAMOS - T16</t>
        </is>
      </c>
    </row>
    <row r="2089">
      <c r="A2089" s="5" t="inlineStr">
        <is>
          <t>CCAJ-SC39/47/2023</t>
        </is>
      </c>
      <c r="B2089" s="6" t="n">
        <v>44956.45613105324</v>
      </c>
      <c r="C2089" s="5" t="inlineStr">
        <is>
          <t>1386 EINAR CHOQUETIJLLA - COBRADOR</t>
        </is>
      </c>
      <c r="D2089" s="7" t="n"/>
      <c r="E2089" s="8" t="n"/>
      <c r="F2089" s="9" t="n">
        <v>8216.700000000001</v>
      </c>
      <c r="I2089" s="10" t="inlineStr">
        <is>
          <t>EFECTIVO</t>
        </is>
      </c>
      <c r="J2089" s="8" t="inlineStr">
        <is>
          <t>4309 RODRIGO RAMOS - T18</t>
        </is>
      </c>
    </row>
    <row r="2090">
      <c r="A2090" s="5" t="inlineStr">
        <is>
          <t>CCAJ-SC39/47/2023</t>
        </is>
      </c>
      <c r="B2090" s="6" t="n">
        <v>44956.45613105324</v>
      </c>
      <c r="C2090" s="5" t="inlineStr">
        <is>
          <t>1386 EINAR CHOQUETIJLLA - COBRADOR</t>
        </is>
      </c>
      <c r="D2090" s="7" t="n"/>
      <c r="E2090" s="8" t="n"/>
      <c r="F2090" s="9" t="n">
        <v>18601.5</v>
      </c>
      <c r="I2090" s="10" t="inlineStr">
        <is>
          <t>EFECTIVO</t>
        </is>
      </c>
      <c r="J2090" s="8" t="inlineStr">
        <is>
          <t>4309 RODRIGO RAMOS - T19</t>
        </is>
      </c>
    </row>
    <row r="2091">
      <c r="A2091" s="5" t="inlineStr">
        <is>
          <t>CCAJ-SC39/47/2023</t>
        </is>
      </c>
      <c r="B2091" s="6" t="n">
        <v>44956.45613105324</v>
      </c>
      <c r="C2091" s="5" t="inlineStr">
        <is>
          <t>1386 EINAR CHOQUETIJLLA - COBRADOR</t>
        </is>
      </c>
      <c r="D2091" s="7" t="n"/>
      <c r="E2091" s="8" t="n"/>
      <c r="F2091" s="9" t="n">
        <v>5746.7</v>
      </c>
      <c r="I2091" s="10" t="inlineStr">
        <is>
          <t>EFECTIVO</t>
        </is>
      </c>
      <c r="J2091" s="8" t="inlineStr">
        <is>
          <t>4309 RODRIGO RAMOS - T21</t>
        </is>
      </c>
    </row>
    <row r="2092">
      <c r="A2092" s="5" t="inlineStr">
        <is>
          <t>CCAJ-SC39/47/2023</t>
        </is>
      </c>
      <c r="B2092" s="6" t="n">
        <v>44956.45613105324</v>
      </c>
      <c r="C2092" s="5" t="inlineStr">
        <is>
          <t>1386 EINAR CHOQUETIJLLA - COBRADOR</t>
        </is>
      </c>
      <c r="D2092" s="7" t="n"/>
      <c r="E2092" s="8" t="n"/>
      <c r="F2092" s="9" t="n">
        <v>21991.5</v>
      </c>
      <c r="I2092" s="10" t="inlineStr">
        <is>
          <t>EFECTIVO</t>
        </is>
      </c>
      <c r="J2092" s="8" t="inlineStr">
        <is>
          <t>4309 RODRIGO RAMOS - T24</t>
        </is>
      </c>
    </row>
    <row r="2093">
      <c r="A2093" s="11" t="inlineStr">
        <is>
          <t>SAP</t>
        </is>
      </c>
      <c r="B2093" s="3" t="n"/>
      <c r="C2093" s="3" t="n"/>
      <c r="D2093" s="19">
        <f>422049.5+18444</f>
        <v/>
      </c>
      <c r="E2093" s="8" t="n"/>
      <c r="F2093" s="37">
        <f>SUM(F2056:G2092)</f>
        <v/>
      </c>
      <c r="G2093" s="9" t="n"/>
      <c r="I2093" s="10" t="n"/>
      <c r="J2093" s="8" t="n"/>
    </row>
    <row r="2094">
      <c r="A2094" s="13" t="inlineStr">
        <is>
          <t>FECHA</t>
        </is>
      </c>
      <c r="B2094" s="13" t="inlineStr">
        <is>
          <t>CIERRE DE CAJA</t>
        </is>
      </c>
      <c r="C2094" s="13" t="inlineStr">
        <is>
          <t>IMPORTE</t>
        </is>
      </c>
      <c r="D2094" s="7" t="n"/>
      <c r="E2094" s="8" t="n"/>
      <c r="G2094" s="9" t="n"/>
      <c r="I2094" s="10" t="n"/>
      <c r="J2094" s="8" t="n"/>
    </row>
    <row r="2095" ht="15.75" customHeight="1">
      <c r="A2095" s="5" t="n"/>
      <c r="B2095" s="6" t="n"/>
      <c r="C2095" s="5" t="n"/>
      <c r="D2095" s="14" t="n">
        <v>112676396</v>
      </c>
      <c r="E2095" s="8" t="n"/>
      <c r="G2095" s="9" t="n"/>
      <c r="I2095" s="10" t="n"/>
      <c r="J2095" s="8" t="n"/>
    </row>
    <row r="2096" ht="15.75" customHeight="1">
      <c r="A2096" s="5" t="n"/>
      <c r="B2096" s="6" t="n"/>
      <c r="C2096" s="5" t="n"/>
      <c r="D2096" s="14" t="n">
        <v>112681948</v>
      </c>
      <c r="E2096" s="8" t="n"/>
      <c r="G2096" s="9" t="n"/>
      <c r="I2096" s="10" t="n"/>
      <c r="J2096" s="8" t="n"/>
    </row>
    <row r="2097">
      <c r="A2097" s="5" t="n"/>
      <c r="B2097" s="6" t="n"/>
      <c r="C2097" s="5" t="n"/>
      <c r="D2097" s="7" t="n"/>
      <c r="E2097" s="8" t="n"/>
      <c r="G2097" s="9" t="n"/>
      <c r="I2097" s="10" t="n"/>
      <c r="J2097" s="8" t="n"/>
    </row>
    <row r="2098">
      <c r="A2098" s="5" t="inlineStr">
        <is>
          <t>CCAJ-SC39/48/2023</t>
        </is>
      </c>
      <c r="B2098" s="6" t="n">
        <v>44956.86293035879</v>
      </c>
      <c r="C2098" s="5" t="inlineStr">
        <is>
          <t>1386 EINAR CHOQUETIJLLA - COBRADOR</t>
        </is>
      </c>
      <c r="D2098" s="7" t="n"/>
      <c r="E2098" s="8" t="n"/>
      <c r="G2098" s="9" t="n">
        <v>2365.54</v>
      </c>
      <c r="I2098" s="10" t="inlineStr">
        <is>
          <t>CHEQUE</t>
        </is>
      </c>
      <c r="J2098" s="5" t="inlineStr">
        <is>
          <t>4307 PEDRO GALARZA TERCEROS</t>
        </is>
      </c>
    </row>
    <row r="2099">
      <c r="A2099" s="5" t="inlineStr">
        <is>
          <t>CCAJ-SC39/48/2023</t>
        </is>
      </c>
      <c r="B2099" s="6" t="n">
        <v>44956.86293035879</v>
      </c>
      <c r="C2099" s="5" t="inlineStr">
        <is>
          <t>1386 EINAR CHOQUETIJLLA - COBRADOR</t>
        </is>
      </c>
      <c r="D2099" s="7" t="n"/>
      <c r="E2099" s="8" t="n"/>
      <c r="G2099" s="9" t="n">
        <v>3196.8</v>
      </c>
      <c r="I2099" s="10" t="inlineStr">
        <is>
          <t>CHEQUE</t>
        </is>
      </c>
      <c r="J2099" s="8" t="inlineStr">
        <is>
          <t>4309 RODRIGO RAMOS - T06</t>
        </is>
      </c>
    </row>
    <row r="2100">
      <c r="A2100" s="5" t="inlineStr">
        <is>
          <t>CCAJ-SC39/48/202</t>
        </is>
      </c>
      <c r="B2100" s="6" t="n">
        <v>44956.86293035879</v>
      </c>
      <c r="C2100" s="5" t="inlineStr">
        <is>
          <t xml:space="preserve">1386 EINAR CHOQUETIJLLA - </t>
        </is>
      </c>
      <c r="D2100" s="15" t="n">
        <v>45123267473</v>
      </c>
      <c r="E2100" s="5" t="inlineStr">
        <is>
          <t>BANCO INDUSTRIAL-100070049</t>
        </is>
      </c>
      <c r="H2100" s="9" t="n">
        <v>1158.26</v>
      </c>
      <c r="I2100" s="5" t="inlineStr">
        <is>
          <t>DEPÓSITO BANCARIO</t>
        </is>
      </c>
      <c r="J2100" s="8" t="inlineStr">
        <is>
          <t>1973 BASILIA CRUZ AJARACHI</t>
        </is>
      </c>
    </row>
    <row r="2101">
      <c r="A2101" s="5" t="inlineStr">
        <is>
          <t>CCAJ-SC39/48/202</t>
        </is>
      </c>
      <c r="B2101" s="6" t="n">
        <v>44956.86293035879</v>
      </c>
      <c r="C2101" s="5" t="inlineStr">
        <is>
          <t xml:space="preserve">1386 EINAR CHOQUETIJLLA - </t>
        </is>
      </c>
      <c r="D2101" s="15" t="n">
        <v>52616766258</v>
      </c>
      <c r="E2101" s="5" t="inlineStr">
        <is>
          <t>BANCO INDUSTRIAL-100070049</t>
        </is>
      </c>
      <c r="H2101" s="9" t="n">
        <v>2925</v>
      </c>
      <c r="I2101" s="5" t="inlineStr">
        <is>
          <t>DEPÓSITO BANCARIO</t>
        </is>
      </c>
      <c r="J2101" s="5" t="inlineStr">
        <is>
          <t>1271 SANDRA SALAZAR ESCOBAR</t>
        </is>
      </c>
    </row>
    <row r="2102">
      <c r="A2102" s="5" t="inlineStr">
        <is>
          <t>CCAJ-SC39/48/2023</t>
        </is>
      </c>
      <c r="B2102" s="6" t="n">
        <v>44956.86293035879</v>
      </c>
      <c r="C2102" s="5" t="inlineStr">
        <is>
          <t>1386 EINAR CHOQUETIJLLA - COBRADOR</t>
        </is>
      </c>
      <c r="D2102" s="15" t="n">
        <v>45113285850</v>
      </c>
      <c r="E2102" s="5" t="inlineStr">
        <is>
          <t>BANCO INDUSTRIAL-100070049</t>
        </is>
      </c>
      <c r="H2102" s="9" t="n">
        <v>433</v>
      </c>
      <c r="I2102" s="5" t="inlineStr">
        <is>
          <t>DEPÓSITO BANCARIO</t>
        </is>
      </c>
      <c r="J2102" s="5" t="inlineStr">
        <is>
          <t>4307 PEDRO GALARZA TERCEROS</t>
        </is>
      </c>
    </row>
    <row r="2103">
      <c r="A2103" s="5" t="inlineStr">
        <is>
          <t>CCAJ-SC39/48/2023</t>
        </is>
      </c>
      <c r="B2103" s="6" t="n">
        <v>44956.86293035879</v>
      </c>
      <c r="C2103" s="5" t="inlineStr">
        <is>
          <t>1386 EINAR CHOQUETIJLLA - COBRADOR</t>
        </is>
      </c>
      <c r="D2103" s="7" t="n">
        <v>185640</v>
      </c>
      <c r="E2103" s="5" t="inlineStr">
        <is>
          <t>MERCANTIL SANTA CRUZ-4010678183</t>
        </is>
      </c>
      <c r="H2103" s="9" t="n">
        <v>13479.84</v>
      </c>
      <c r="I2103" s="5" t="inlineStr">
        <is>
          <t>DEPÓSITO BANCARIO</t>
        </is>
      </c>
      <c r="J2103" s="5" t="inlineStr">
        <is>
          <t>4307 PEDRO GALARZA TERCEROS</t>
        </is>
      </c>
    </row>
    <row r="2104">
      <c r="A2104" s="5" t="inlineStr">
        <is>
          <t>CCAJ-SC39/48/2023</t>
        </is>
      </c>
      <c r="B2104" s="6" t="n">
        <v>44956.86293035879</v>
      </c>
      <c r="C2104" s="5" t="inlineStr">
        <is>
          <t>1386 EINAR CHOQUETIJLLA - COBRADOR</t>
        </is>
      </c>
      <c r="D2104" s="15" t="n">
        <v>45123267473</v>
      </c>
      <c r="E2104" s="5" t="inlineStr">
        <is>
          <t>BANCO INDUSTRIAL-100070049</t>
        </is>
      </c>
      <c r="H2104" s="9" t="n">
        <v>2743.2</v>
      </c>
      <c r="I2104" s="5" t="inlineStr">
        <is>
          <t>DEPÓSITO BANCARIO</t>
        </is>
      </c>
      <c r="J2104" s="8" t="inlineStr">
        <is>
          <t>1973 BASILIA CRUZ AJARACHI</t>
        </is>
      </c>
    </row>
    <row r="2105">
      <c r="A2105" s="5" t="inlineStr">
        <is>
          <t>CCAJ-SC39/48/2023</t>
        </is>
      </c>
      <c r="B2105" s="6" t="n">
        <v>44956.86293035879</v>
      </c>
      <c r="C2105" s="5" t="inlineStr">
        <is>
          <t>1386 EINAR CHOQUETIJLLA - COBRADOR</t>
        </is>
      </c>
      <c r="D2105" s="15" t="n">
        <v>45123267473</v>
      </c>
      <c r="E2105" s="5" t="inlineStr">
        <is>
          <t>BANCO INDUSTRIAL-100070049</t>
        </is>
      </c>
      <c r="H2105" s="9" t="n">
        <v>4773.71</v>
      </c>
      <c r="I2105" s="5" t="inlineStr">
        <is>
          <t>DEPÓSITO BANCARIO</t>
        </is>
      </c>
      <c r="J2105" s="8" t="inlineStr">
        <is>
          <t>1973 BASILIA CRUZ AJARACHI</t>
        </is>
      </c>
    </row>
    <row r="2106">
      <c r="A2106" s="5" t="inlineStr">
        <is>
          <t>CCAJ-SC39/48/2023</t>
        </is>
      </c>
      <c r="B2106" s="6" t="n">
        <v>44956.86293035879</v>
      </c>
      <c r="C2106" s="5" t="inlineStr">
        <is>
          <t>1386 EINAR CHOQUETIJLLA - COBRADOR</t>
        </is>
      </c>
      <c r="D2106" s="15" t="n">
        <v>45123267473</v>
      </c>
      <c r="E2106" s="5" t="inlineStr">
        <is>
          <t>BANCO INDUSTRIAL-100070049</t>
        </is>
      </c>
      <c r="H2106" s="9" t="n">
        <v>8577.450000000001</v>
      </c>
      <c r="I2106" s="5" t="inlineStr">
        <is>
          <t>DEPÓSITO BANCARIO</t>
        </is>
      </c>
      <c r="J2106" s="8" t="inlineStr">
        <is>
          <t>1973 BASILIA CRUZ AJARACHI</t>
        </is>
      </c>
    </row>
    <row r="2107">
      <c r="A2107" s="5" t="inlineStr">
        <is>
          <t>CCAJ-SC39/48/2023</t>
        </is>
      </c>
      <c r="B2107" s="6" t="n">
        <v>44956.86293035879</v>
      </c>
      <c r="C2107" s="5" t="inlineStr">
        <is>
          <t>1386 EINAR CHOQUETIJLLA - COBRADOR</t>
        </is>
      </c>
      <c r="D2107" s="15" t="n">
        <v>45123267473</v>
      </c>
      <c r="E2107" s="5" t="inlineStr">
        <is>
          <t>BANCO INDUSTRIAL-100070049</t>
        </is>
      </c>
      <c r="H2107" s="9" t="n">
        <v>2694.96</v>
      </c>
      <c r="I2107" s="5" t="inlineStr">
        <is>
          <t>DEPÓSITO BANCARIO</t>
        </is>
      </c>
      <c r="J2107" s="8" t="inlineStr">
        <is>
          <t>1973 BASILIA CRUZ AJARACHI</t>
        </is>
      </c>
    </row>
    <row r="2108">
      <c r="A2108" s="5" t="inlineStr">
        <is>
          <t>CCAJ-SC39/48/2023</t>
        </is>
      </c>
      <c r="B2108" s="6" t="n">
        <v>44956.86293035879</v>
      </c>
      <c r="C2108" s="5" t="inlineStr">
        <is>
          <t>1386 EINAR CHOQUETIJLLA - COBRADOR</t>
        </is>
      </c>
      <c r="D2108" s="15" t="n">
        <v>45123267473</v>
      </c>
      <c r="E2108" s="5" t="inlineStr">
        <is>
          <t>BANCO INDUSTRIAL-100070049</t>
        </is>
      </c>
      <c r="H2108" s="9" t="n">
        <v>2306.56</v>
      </c>
      <c r="I2108" s="5" t="inlineStr">
        <is>
          <t>DEPÓSITO BANCARIO</t>
        </is>
      </c>
      <c r="J2108" s="8" t="inlineStr">
        <is>
          <t>1973 BASILIA CRUZ AJARACHI</t>
        </is>
      </c>
    </row>
    <row r="2109">
      <c r="A2109" s="5" t="inlineStr">
        <is>
          <t>CCAJ-SC39/48/2023</t>
        </is>
      </c>
      <c r="B2109" s="6" t="n">
        <v>44956.86293035879</v>
      </c>
      <c r="C2109" s="5" t="inlineStr">
        <is>
          <t>1386 EINAR CHOQUETIJLLA - COBRADOR</t>
        </is>
      </c>
      <c r="D2109" s="15" t="n">
        <v>45123267473</v>
      </c>
      <c r="E2109" s="5" t="inlineStr">
        <is>
          <t>BANCO INDUSTRIAL-100070049</t>
        </is>
      </c>
      <c r="H2109" s="9" t="n">
        <v>3201.25</v>
      </c>
      <c r="I2109" s="5" t="inlineStr">
        <is>
          <t>DEPÓSITO BANCARIO</t>
        </is>
      </c>
      <c r="J2109" s="8" t="inlineStr">
        <is>
          <t>1973 BASILIA CRUZ AJARACHI</t>
        </is>
      </c>
    </row>
    <row r="2110">
      <c r="A2110" s="5" t="inlineStr">
        <is>
          <t>CCAJ-SC39/48/2023</t>
        </is>
      </c>
      <c r="B2110" s="6" t="n">
        <v>44956.86293035879</v>
      </c>
      <c r="C2110" s="5" t="inlineStr">
        <is>
          <t>1386 EINAR CHOQUETIJLLA - COBRADOR</t>
        </is>
      </c>
      <c r="D2110" s="15" t="n">
        <v>45123267473</v>
      </c>
      <c r="E2110" s="5" t="inlineStr">
        <is>
          <t>BANCO INDUSTRIAL-100070049</t>
        </is>
      </c>
      <c r="H2110" s="9" t="n">
        <v>10435.52</v>
      </c>
      <c r="I2110" s="5" t="inlineStr">
        <is>
          <t>DEPÓSITO BANCARIO</t>
        </is>
      </c>
      <c r="J2110" s="8" t="inlineStr">
        <is>
          <t>1973 BASILIA CRUZ AJARACHI</t>
        </is>
      </c>
    </row>
    <row r="2111">
      <c r="A2111" s="5" t="inlineStr">
        <is>
          <t>CCAJ-SC39/48/2023</t>
        </is>
      </c>
      <c r="B2111" s="6" t="n">
        <v>44956.86293035879</v>
      </c>
      <c r="C2111" s="5" t="inlineStr">
        <is>
          <t>1386 EINAR CHOQUETIJLLA - COBRADOR</t>
        </is>
      </c>
      <c r="D2111" s="15" t="n">
        <v>45123267473</v>
      </c>
      <c r="E2111" s="5" t="inlineStr">
        <is>
          <t>BANCO INDUSTRIAL-100070049</t>
        </is>
      </c>
      <c r="H2111" s="9" t="n">
        <v>2635.88</v>
      </c>
      <c r="I2111" s="5" t="inlineStr">
        <is>
          <t>DEPÓSITO BANCARIO</t>
        </is>
      </c>
      <c r="J2111" s="8" t="inlineStr">
        <is>
          <t>1973 BASILIA CRUZ AJARACHI</t>
        </is>
      </c>
    </row>
    <row r="2112">
      <c r="A2112" s="5" t="inlineStr">
        <is>
          <t>CCAJ-SC39/48/2023</t>
        </is>
      </c>
      <c r="B2112" s="6" t="n">
        <v>44956.86293035879</v>
      </c>
      <c r="C2112" s="5" t="inlineStr">
        <is>
          <t>1386 EINAR CHOQUETIJLLA - COBRADOR</t>
        </is>
      </c>
      <c r="D2112" s="15" t="n">
        <v>45123267473</v>
      </c>
      <c r="E2112" s="5" t="inlineStr">
        <is>
          <t>BANCO INDUSTRIAL-100070049</t>
        </is>
      </c>
      <c r="H2112" s="9" t="n">
        <v>2679.69</v>
      </c>
      <c r="I2112" s="5" t="inlineStr">
        <is>
          <t>DEPÓSITO BANCARIO</t>
        </is>
      </c>
      <c r="J2112" s="8" t="inlineStr">
        <is>
          <t>1973 BASILIA CRUZ AJARACHI</t>
        </is>
      </c>
    </row>
    <row r="2113">
      <c r="A2113" s="5" t="inlineStr">
        <is>
          <t>CCAJ-SC39/48/2023</t>
        </is>
      </c>
      <c r="B2113" s="6" t="n">
        <v>44956.86293035879</v>
      </c>
      <c r="C2113" s="5" t="inlineStr">
        <is>
          <t>1386 EINAR CHOQUETIJLLA - COBRADOR</t>
        </is>
      </c>
      <c r="D2113" s="15" t="n">
        <v>45123267473</v>
      </c>
      <c r="E2113" s="5" t="inlineStr">
        <is>
          <t>BANCO INDUSTRIAL-100070049</t>
        </is>
      </c>
      <c r="H2113" s="9" t="n">
        <v>9273.75</v>
      </c>
      <c r="I2113" s="5" t="inlineStr">
        <is>
          <t>DEPÓSITO BANCARIO</t>
        </is>
      </c>
      <c r="J2113" s="8" t="inlineStr">
        <is>
          <t>1973 BASILIA CRUZ AJARACHI</t>
        </is>
      </c>
    </row>
    <row r="2114">
      <c r="A2114" s="5" t="inlineStr">
        <is>
          <t>CCAJ-SC39/48/2023</t>
        </is>
      </c>
      <c r="B2114" s="6" t="n">
        <v>44956.86293035879</v>
      </c>
      <c r="C2114" s="5" t="inlineStr">
        <is>
          <t>1386 EINAR CHOQUETIJLLA - COBRADOR</t>
        </is>
      </c>
      <c r="D2114" s="15" t="n">
        <v>45123267473</v>
      </c>
      <c r="E2114" s="5" t="inlineStr">
        <is>
          <t>BANCO INDUSTRIAL-100070049</t>
        </is>
      </c>
      <c r="H2114" s="9" t="n">
        <v>970.55</v>
      </c>
      <c r="I2114" s="5" t="inlineStr">
        <is>
          <t>DEPÓSITO BANCARIO</t>
        </is>
      </c>
      <c r="J2114" s="8" t="inlineStr">
        <is>
          <t>1973 BASILIA CRUZ AJARACHI</t>
        </is>
      </c>
    </row>
    <row r="2115">
      <c r="A2115" s="5" t="inlineStr">
        <is>
          <t>CCAJ-SC39/48/2023</t>
        </is>
      </c>
      <c r="B2115" s="6" t="n">
        <v>44956.86293035879</v>
      </c>
      <c r="C2115" s="5" t="inlineStr">
        <is>
          <t>1386 EINAR CHOQUETIJLLA - COBRADOR</t>
        </is>
      </c>
      <c r="D2115" s="15" t="n">
        <v>45123267473</v>
      </c>
      <c r="E2115" s="5" t="inlineStr">
        <is>
          <t>BANCO INDUSTRIAL-100070049</t>
        </is>
      </c>
      <c r="H2115" s="9" t="n">
        <v>6081.63</v>
      </c>
      <c r="I2115" s="5" t="inlineStr">
        <is>
          <t>DEPÓSITO BANCARIO</t>
        </is>
      </c>
      <c r="J2115" s="8" t="inlineStr">
        <is>
          <t>1973 BASILIA CRUZ AJARACHI</t>
        </is>
      </c>
    </row>
    <row r="2116">
      <c r="A2116" s="5" t="inlineStr">
        <is>
          <t>CCAJ-SC39/48/2023</t>
        </is>
      </c>
      <c r="B2116" s="6" t="n">
        <v>44956.86293035879</v>
      </c>
      <c r="C2116" s="5" t="inlineStr">
        <is>
          <t>1386 EINAR CHOQUETIJLLA - COBRADOR</t>
        </is>
      </c>
      <c r="D2116" s="15" t="n">
        <v>45123267473</v>
      </c>
      <c r="E2116" s="5" t="inlineStr">
        <is>
          <t>BANCO INDUSTRIAL-100070049</t>
        </is>
      </c>
      <c r="H2116" s="9" t="n">
        <v>10177.4</v>
      </c>
      <c r="I2116" s="5" t="inlineStr">
        <is>
          <t>DEPÓSITO BANCARIO</t>
        </is>
      </c>
      <c r="J2116" s="8" t="inlineStr">
        <is>
          <t>1973 BASILIA CRUZ AJARACHI</t>
        </is>
      </c>
    </row>
    <row r="2117">
      <c r="A2117" s="5" t="inlineStr">
        <is>
          <t>CCAJ-SC39/48/2023</t>
        </is>
      </c>
      <c r="B2117" s="6" t="n">
        <v>44956.86293035879</v>
      </c>
      <c r="C2117" s="5" t="inlineStr">
        <is>
          <t>1386 EINAR CHOQUETIJLLA - COBRADOR</t>
        </is>
      </c>
      <c r="D2117" s="15" t="n">
        <v>45123267473</v>
      </c>
      <c r="E2117" s="5" t="inlineStr">
        <is>
          <t>BANCO INDUSTRIAL-100070049</t>
        </is>
      </c>
      <c r="H2117" s="9" t="n">
        <v>17115.88</v>
      </c>
      <c r="I2117" s="5" t="inlineStr">
        <is>
          <t>DEPÓSITO BANCARIO</t>
        </is>
      </c>
      <c r="J2117" s="8" t="inlineStr">
        <is>
          <t>1973 BASILIA CRUZ AJARACHI</t>
        </is>
      </c>
    </row>
    <row r="2118">
      <c r="A2118" s="5" t="inlineStr">
        <is>
          <t>CCAJ-SC39/48/2023</t>
        </is>
      </c>
      <c r="B2118" s="6" t="n">
        <v>44956.86293035879</v>
      </c>
      <c r="C2118" s="5" t="inlineStr">
        <is>
          <t>1386 EINAR CHOQUETIJLLA - COBRADOR</t>
        </is>
      </c>
      <c r="D2118" s="15" t="n">
        <v>45123267473</v>
      </c>
      <c r="E2118" s="5" t="inlineStr">
        <is>
          <t>BANCO INDUSTRIAL-100070049</t>
        </is>
      </c>
      <c r="H2118" s="9" t="n">
        <v>2603.62</v>
      </c>
      <c r="I2118" s="5" t="inlineStr">
        <is>
          <t>DEPÓSITO BANCARIO</t>
        </is>
      </c>
      <c r="J2118" s="8" t="inlineStr">
        <is>
          <t>1973 BASILIA CRUZ AJARACHI</t>
        </is>
      </c>
    </row>
    <row r="2119">
      <c r="A2119" s="5" t="inlineStr">
        <is>
          <t>CCAJ-SC39/48/2023</t>
        </is>
      </c>
      <c r="B2119" s="6" t="n">
        <v>44956.86293035879</v>
      </c>
      <c r="C2119" s="5" t="inlineStr">
        <is>
          <t>1386 EINAR CHOQUETIJLLA - COBRADOR</t>
        </is>
      </c>
      <c r="D2119" s="15" t="n">
        <v>45123267473</v>
      </c>
      <c r="E2119" s="5" t="inlineStr">
        <is>
          <t>BANCO INDUSTRIAL-100070049</t>
        </is>
      </c>
      <c r="H2119" s="9" t="n">
        <v>10782.83</v>
      </c>
      <c r="I2119" s="5" t="inlineStr">
        <is>
          <t>DEPÓSITO BANCARIO</t>
        </is>
      </c>
      <c r="J2119" s="8" t="inlineStr">
        <is>
          <t>1973 BASILIA CRUZ AJARACHI</t>
        </is>
      </c>
    </row>
    <row r="2120">
      <c r="A2120" s="5" t="inlineStr">
        <is>
          <t>CCAJ-SC39/48/2023</t>
        </is>
      </c>
      <c r="B2120" s="6" t="n">
        <v>44956.86293035879</v>
      </c>
      <c r="C2120" s="5" t="inlineStr">
        <is>
          <t>1386 EINAR CHOQUETIJLLA - COBRADOR</t>
        </is>
      </c>
      <c r="D2120" s="15" t="n">
        <v>45123267473</v>
      </c>
      <c r="E2120" s="5" t="inlineStr">
        <is>
          <t>BANCO INDUSTRIAL-100070049</t>
        </is>
      </c>
      <c r="H2120" s="9" t="n">
        <v>7099.6</v>
      </c>
      <c r="I2120" s="5" t="inlineStr">
        <is>
          <t>DEPÓSITO BANCARIO</t>
        </is>
      </c>
      <c r="J2120" s="8" t="inlineStr">
        <is>
          <t>1973 BASILIA CRUZ AJARACHI</t>
        </is>
      </c>
    </row>
    <row r="2121">
      <c r="A2121" s="5" t="inlineStr">
        <is>
          <t>CCAJ-SC39/48/2023</t>
        </is>
      </c>
      <c r="B2121" s="6" t="n">
        <v>44956.86293035879</v>
      </c>
      <c r="C2121" s="5" t="inlineStr">
        <is>
          <t>1386 EINAR CHOQUETIJLLA - COBRADOR</t>
        </is>
      </c>
      <c r="D2121" s="15" t="n">
        <v>45123267473</v>
      </c>
      <c r="E2121" s="5" t="inlineStr">
        <is>
          <t>BANCO INDUSTRIAL-100070049</t>
        </is>
      </c>
      <c r="H2121" s="9" t="n">
        <v>9547.43</v>
      </c>
      <c r="I2121" s="5" t="inlineStr">
        <is>
          <t>DEPÓSITO BANCARIO</t>
        </is>
      </c>
      <c r="J2121" s="8" t="inlineStr">
        <is>
          <t>1973 BASILIA CRUZ AJARACHI</t>
        </is>
      </c>
    </row>
    <row r="2122">
      <c r="A2122" s="5" t="inlineStr">
        <is>
          <t>CCAJ-SC39/48/2023</t>
        </is>
      </c>
      <c r="B2122" s="6" t="n">
        <v>44956.86293035879</v>
      </c>
      <c r="C2122" s="5" t="inlineStr">
        <is>
          <t>1386 EINAR CHOQUETIJLLA - COBRADOR</t>
        </is>
      </c>
      <c r="D2122" s="15" t="n">
        <v>45123267473</v>
      </c>
      <c r="E2122" s="5" t="inlineStr">
        <is>
          <t>BANCO INDUSTRIAL-100070049</t>
        </is>
      </c>
      <c r="H2122" s="9" t="n">
        <v>9033.74</v>
      </c>
      <c r="I2122" s="5" t="inlineStr">
        <is>
          <t>DEPÓSITO BANCARIO</t>
        </is>
      </c>
      <c r="J2122" s="8" t="inlineStr">
        <is>
          <t>1973 BASILIA CRUZ AJARACHI</t>
        </is>
      </c>
    </row>
    <row r="2123">
      <c r="A2123" s="5" t="inlineStr">
        <is>
          <t>CCAJ-SC39/48/2023</t>
        </is>
      </c>
      <c r="B2123" s="6" t="n">
        <v>44956.86293035879</v>
      </c>
      <c r="C2123" s="5" t="inlineStr">
        <is>
          <t>1386 EINAR CHOQUETIJLLA - COBRADOR</t>
        </is>
      </c>
      <c r="D2123" s="15" t="n">
        <v>45123267473</v>
      </c>
      <c r="E2123" s="5" t="inlineStr">
        <is>
          <t>BANCO INDUSTRIAL-100070049</t>
        </is>
      </c>
      <c r="H2123" s="9" t="n">
        <v>579.12</v>
      </c>
      <c r="I2123" s="5" t="inlineStr">
        <is>
          <t>DEPÓSITO BANCARIO</t>
        </is>
      </c>
      <c r="J2123" s="8" t="inlineStr">
        <is>
          <t>1973 BASILIA CRUZ AJARACHI</t>
        </is>
      </c>
    </row>
    <row r="2124">
      <c r="A2124" s="5" t="inlineStr">
        <is>
          <t>CCAJ-SC39/48/2023</t>
        </is>
      </c>
      <c r="B2124" s="6" t="n">
        <v>44956.86293035879</v>
      </c>
      <c r="C2124" s="5" t="inlineStr">
        <is>
          <t>1386 EINAR CHOQUETIJLLA - COBRADOR</t>
        </is>
      </c>
      <c r="D2124" s="15" t="n">
        <v>45123267473</v>
      </c>
      <c r="E2124" s="5" t="inlineStr">
        <is>
          <t>BANCO INDUSTRIAL-100070049</t>
        </is>
      </c>
      <c r="H2124" s="9" t="n">
        <v>1929.91</v>
      </c>
      <c r="I2124" s="5" t="inlineStr">
        <is>
          <t>DEPÓSITO BANCARIO</t>
        </is>
      </c>
      <c r="J2124" s="8" t="inlineStr">
        <is>
          <t>1973 BASILIA CRUZ AJARACHI</t>
        </is>
      </c>
    </row>
    <row r="2125">
      <c r="A2125" s="5" t="inlineStr">
        <is>
          <t>CCAJ-SC39/48/2023</t>
        </is>
      </c>
      <c r="B2125" s="6" t="n">
        <v>44956.86293035879</v>
      </c>
      <c r="C2125" s="5" t="inlineStr">
        <is>
          <t>1386 EINAR CHOQUETIJLLA - COBRADOR</t>
        </is>
      </c>
      <c r="D2125" s="15" t="n">
        <v>45123267473</v>
      </c>
      <c r="E2125" s="5" t="inlineStr">
        <is>
          <t>BANCO INDUSTRIAL-100070049</t>
        </is>
      </c>
      <c r="H2125" s="9" t="n">
        <v>965.25</v>
      </c>
      <c r="I2125" s="5" t="inlineStr">
        <is>
          <t>DEPÓSITO BANCARIO</t>
        </is>
      </c>
      <c r="J2125" s="8" t="inlineStr">
        <is>
          <t>1973 BASILIA CRUZ AJARACHI</t>
        </is>
      </c>
    </row>
    <row r="2126">
      <c r="A2126" s="5" t="inlineStr">
        <is>
          <t>CCAJ-SC39/48/2023</t>
        </is>
      </c>
      <c r="B2126" s="6" t="n">
        <v>44956.86293035879</v>
      </c>
      <c r="C2126" s="5" t="inlineStr">
        <is>
          <t>1386 EINAR CHOQUETIJLLA - COBRADOR</t>
        </is>
      </c>
      <c r="D2126" s="15" t="n">
        <v>45123267473</v>
      </c>
      <c r="E2126" s="5" t="inlineStr">
        <is>
          <t>BANCO INDUSTRIAL-100070049</t>
        </is>
      </c>
      <c r="H2126" s="9" t="n">
        <v>1401.38</v>
      </c>
      <c r="I2126" s="5" t="inlineStr">
        <is>
          <t>DEPÓSITO BANCARIO</t>
        </is>
      </c>
      <c r="J2126" s="8" t="inlineStr">
        <is>
          <t>1973 BASILIA CRUZ AJARACHI</t>
        </is>
      </c>
    </row>
    <row r="2127">
      <c r="A2127" s="5" t="inlineStr">
        <is>
          <t>CCAJ-SC39/48/2023</t>
        </is>
      </c>
      <c r="B2127" s="6" t="n">
        <v>44956.86293035879</v>
      </c>
      <c r="C2127" s="5" t="inlineStr">
        <is>
          <t>1386 EINAR CHOQUETIJLLA - COBRADOR</t>
        </is>
      </c>
      <c r="D2127" s="15" t="n">
        <v>45123267473</v>
      </c>
      <c r="E2127" s="5" t="inlineStr">
        <is>
          <t>BANCO INDUSTRIAL-100070049</t>
        </is>
      </c>
      <c r="H2127" s="9" t="n">
        <v>772.2</v>
      </c>
      <c r="I2127" s="5" t="inlineStr">
        <is>
          <t>DEPÓSITO BANCARIO</t>
        </is>
      </c>
      <c r="J2127" s="8" t="inlineStr">
        <is>
          <t>1973 BASILIA CRUZ AJARACHI</t>
        </is>
      </c>
    </row>
    <row r="2128">
      <c r="A2128" s="5" t="inlineStr">
        <is>
          <t>CCAJ-SC39/48/2023</t>
        </is>
      </c>
      <c r="B2128" s="6" t="n">
        <v>44956.86293035879</v>
      </c>
      <c r="C2128" s="5" t="inlineStr">
        <is>
          <t>1386 EINAR CHOQUETIJLLA - COBRADOR</t>
        </is>
      </c>
      <c r="D2128" s="15" t="n">
        <v>45123267473</v>
      </c>
      <c r="E2128" s="5" t="inlineStr">
        <is>
          <t>BANCO INDUSTRIAL-100070049</t>
        </is>
      </c>
      <c r="H2128" s="9" t="n">
        <v>965.22</v>
      </c>
      <c r="I2128" s="5" t="inlineStr">
        <is>
          <t>DEPÓSITO BANCARIO</t>
        </is>
      </c>
      <c r="J2128" s="8" t="inlineStr">
        <is>
          <t>1973 BASILIA CRUZ AJARACHI</t>
        </is>
      </c>
    </row>
    <row r="2129">
      <c r="A2129" s="5" t="inlineStr">
        <is>
          <t>CCAJ-SC39/48/2023</t>
        </is>
      </c>
      <c r="B2129" s="6" t="n">
        <v>44956.86293035879</v>
      </c>
      <c r="C2129" s="5" t="inlineStr">
        <is>
          <t>1386 EINAR CHOQUETIJLLA - COBRADOR</t>
        </is>
      </c>
      <c r="D2129" s="15" t="n">
        <v>45123267473</v>
      </c>
      <c r="E2129" s="5" t="inlineStr">
        <is>
          <t>BANCO INDUSTRIAL-100070049</t>
        </is>
      </c>
      <c r="H2129" s="9" t="n">
        <v>386.1</v>
      </c>
      <c r="I2129" s="5" t="inlineStr">
        <is>
          <t>DEPÓSITO BANCARIO</t>
        </is>
      </c>
      <c r="J2129" s="8" t="inlineStr">
        <is>
          <t>1973 BASILIA CRUZ AJARACHI</t>
        </is>
      </c>
    </row>
    <row r="2130">
      <c r="A2130" s="5" t="inlineStr">
        <is>
          <t>CCAJ-SC39/48/2023</t>
        </is>
      </c>
      <c r="B2130" s="6" t="n">
        <v>44956.86293035879</v>
      </c>
      <c r="C2130" s="5" t="inlineStr">
        <is>
          <t>1386 EINAR CHOQUETIJLLA - COBRADOR</t>
        </is>
      </c>
      <c r="D2130" s="15" t="n">
        <v>45123267473</v>
      </c>
      <c r="E2130" s="5" t="inlineStr">
        <is>
          <t>BANCO INDUSTRIAL-100070049</t>
        </is>
      </c>
      <c r="H2130" s="9" t="n">
        <v>929.38</v>
      </c>
      <c r="I2130" s="5" t="inlineStr">
        <is>
          <t>DEPÓSITO BANCARIO</t>
        </is>
      </c>
      <c r="J2130" s="8" t="inlineStr">
        <is>
          <t>1973 BASILIA CRUZ AJARACHI</t>
        </is>
      </c>
    </row>
    <row r="2131">
      <c r="A2131" s="5" t="inlineStr">
        <is>
          <t>CCAJ-SC39/48/2023</t>
        </is>
      </c>
      <c r="B2131" s="6" t="n">
        <v>44956.86293035879</v>
      </c>
      <c r="C2131" s="5" t="inlineStr">
        <is>
          <t>1386 EINAR CHOQUETIJLLA - COBRADOR</t>
        </is>
      </c>
      <c r="D2131" s="15" t="n">
        <v>45123267473</v>
      </c>
      <c r="E2131" s="5" t="inlineStr">
        <is>
          <t>BANCO INDUSTRIAL-100070049</t>
        </is>
      </c>
      <c r="H2131" s="9" t="n">
        <v>1544.36</v>
      </c>
      <c r="I2131" s="5" t="inlineStr">
        <is>
          <t>DEPÓSITO BANCARIO</t>
        </is>
      </c>
      <c r="J2131" s="8" t="inlineStr">
        <is>
          <t>1973 BASILIA CRUZ AJARACHI</t>
        </is>
      </c>
    </row>
    <row r="2132">
      <c r="A2132" s="5" t="inlineStr">
        <is>
          <t>CCAJ-SC39/48/2023</t>
        </is>
      </c>
      <c r="B2132" s="6" t="n">
        <v>44956.86293035879</v>
      </c>
      <c r="C2132" s="5" t="inlineStr">
        <is>
          <t>1386 EINAR CHOQUETIJLLA - COBRADOR</t>
        </is>
      </c>
      <c r="D2132" s="15" t="n">
        <v>45123267473</v>
      </c>
      <c r="E2132" s="5" t="inlineStr">
        <is>
          <t>BANCO INDUSTRIAL-100070049</t>
        </is>
      </c>
      <c r="H2132" s="9" t="n">
        <v>1158.3</v>
      </c>
      <c r="I2132" s="5" t="inlineStr">
        <is>
          <t>DEPÓSITO BANCARIO</t>
        </is>
      </c>
      <c r="J2132" s="8" t="inlineStr">
        <is>
          <t>1973 BASILIA CRUZ AJARACHI</t>
        </is>
      </c>
    </row>
    <row r="2133">
      <c r="A2133" s="5" t="inlineStr">
        <is>
          <t>CCAJ-SC39/48/2023</t>
        </is>
      </c>
      <c r="B2133" s="6" t="n">
        <v>44956.86293035879</v>
      </c>
      <c r="C2133" s="5" t="inlineStr">
        <is>
          <t>1386 EINAR CHOQUETIJLLA - COBRADOR</t>
        </is>
      </c>
      <c r="D2133" s="15" t="n">
        <v>45123267473</v>
      </c>
      <c r="E2133" s="5" t="inlineStr">
        <is>
          <t>BANCO INDUSTRIAL-100070049</t>
        </is>
      </c>
      <c r="H2133" s="9" t="n">
        <v>1790.86</v>
      </c>
      <c r="I2133" s="5" t="inlineStr">
        <is>
          <t>DEPÓSITO BANCARIO</t>
        </is>
      </c>
      <c r="J2133" s="8" t="inlineStr">
        <is>
          <t>1973 BASILIA CRUZ AJARACHI</t>
        </is>
      </c>
    </row>
    <row r="2134">
      <c r="A2134" s="5" t="inlineStr">
        <is>
          <t>CCAJ-SC39/48/2023</t>
        </is>
      </c>
      <c r="B2134" s="6" t="n">
        <v>44956.86293035879</v>
      </c>
      <c r="C2134" s="5" t="inlineStr">
        <is>
          <t>1386 EINAR CHOQUETIJLLA - COBRADOR</t>
        </is>
      </c>
      <c r="D2134" s="15" t="n">
        <v>451232674731</v>
      </c>
      <c r="E2134" s="5" t="inlineStr">
        <is>
          <t>BANCO INDUSTRIAL-100070049</t>
        </is>
      </c>
      <c r="H2134" s="9" t="n">
        <v>772.2</v>
      </c>
      <c r="I2134" s="5" t="inlineStr">
        <is>
          <t>DEPÓSITO BANCARIO</t>
        </is>
      </c>
      <c r="J2134" s="8" t="inlineStr">
        <is>
          <t>1973 BASILIA CRUZ AJARACHI</t>
        </is>
      </c>
    </row>
    <row r="2135">
      <c r="A2135" s="5" t="inlineStr">
        <is>
          <t>CCAJ-SC39/48/2023</t>
        </is>
      </c>
      <c r="B2135" s="6" t="n">
        <v>44956.86293035879</v>
      </c>
      <c r="C2135" s="5" t="inlineStr">
        <is>
          <t>1386 EINAR CHOQUETIJLLA - COBRADOR</t>
        </is>
      </c>
      <c r="D2135" s="15" t="n">
        <v>45123267473</v>
      </c>
      <c r="E2135" s="5" t="inlineStr">
        <is>
          <t>BANCO INDUSTRIAL-100070049</t>
        </is>
      </c>
      <c r="H2135" s="9" t="n">
        <v>193.05</v>
      </c>
      <c r="I2135" s="5" t="inlineStr">
        <is>
          <t>DEPÓSITO BANCARIO</t>
        </is>
      </c>
      <c r="J2135" s="8" t="inlineStr">
        <is>
          <t>1973 BASILIA CRUZ AJARACHI</t>
        </is>
      </c>
    </row>
    <row r="2136">
      <c r="A2136" s="5" t="inlineStr">
        <is>
          <t>CCAJ-SC39/48/2023</t>
        </is>
      </c>
      <c r="B2136" s="6" t="n">
        <v>44956.86293035879</v>
      </c>
      <c r="C2136" s="5" t="inlineStr">
        <is>
          <t>1386 EINAR CHOQUETIJLLA - COBRADOR</t>
        </is>
      </c>
      <c r="D2136" s="15" t="n">
        <v>45123267473</v>
      </c>
      <c r="E2136" s="5" t="inlineStr">
        <is>
          <t>BANCO INDUSTRIAL-100070049</t>
        </is>
      </c>
      <c r="H2136" s="9" t="n">
        <v>579.15</v>
      </c>
      <c r="I2136" s="5" t="inlineStr">
        <is>
          <t>DEPÓSITO BANCARIO</t>
        </is>
      </c>
      <c r="J2136" s="8" t="inlineStr">
        <is>
          <t>1973 BASILIA CRUZ AJARACHI</t>
        </is>
      </c>
    </row>
    <row r="2137">
      <c r="A2137" s="5" t="inlineStr">
        <is>
          <t>CCAJ-SC39/48/2023</t>
        </is>
      </c>
      <c r="B2137" s="6" t="n">
        <v>44956.86293035879</v>
      </c>
      <c r="C2137" s="5" t="inlineStr">
        <is>
          <t>1386 EINAR CHOQUETIJLLA - COBRADOR</t>
        </is>
      </c>
      <c r="D2137" s="15" t="n">
        <v>45153129943</v>
      </c>
      <c r="E2137" s="5" t="inlineStr">
        <is>
          <t>BANCO INDUSTRIAL-100070049</t>
        </is>
      </c>
      <c r="H2137" s="9" t="n">
        <v>63464.68</v>
      </c>
      <c r="I2137" s="5" t="inlineStr">
        <is>
          <t>DEPÓSITO BANCARIO</t>
        </is>
      </c>
      <c r="J2137" s="8" t="inlineStr">
        <is>
          <t>1973 BASILIA CRUZ AJARACHI</t>
        </is>
      </c>
    </row>
    <row r="2138">
      <c r="A2138" s="5" t="inlineStr">
        <is>
          <t>CCAJ-SC39/48/2023</t>
        </is>
      </c>
      <c r="B2138" s="6" t="n">
        <v>44956.86293035879</v>
      </c>
      <c r="C2138" s="5" t="inlineStr">
        <is>
          <t>1386 EINAR CHOQUETIJLLA - COBRADOR</t>
        </is>
      </c>
      <c r="D2138" s="15" t="n">
        <v>45153129943</v>
      </c>
      <c r="E2138" s="5" t="inlineStr">
        <is>
          <t>BANCO INDUSTRIAL-100070049</t>
        </is>
      </c>
      <c r="H2138" s="9" t="n">
        <v>3433.79</v>
      </c>
      <c r="I2138" s="5" t="inlineStr">
        <is>
          <t>DEPÓSITO BANCARIO</t>
        </is>
      </c>
      <c r="J2138" s="8" t="inlineStr">
        <is>
          <t>1973 BASILIA CRUZ AJARACHI</t>
        </is>
      </c>
    </row>
    <row r="2139">
      <c r="A2139" s="5" t="inlineStr">
        <is>
          <t>CCAJ-SC39/48/2023</t>
        </is>
      </c>
      <c r="B2139" s="6" t="n">
        <v>44956.86293035879</v>
      </c>
      <c r="C2139" s="5" t="inlineStr">
        <is>
          <t>1386 EINAR CHOQUETIJLLA - COBRADOR</t>
        </is>
      </c>
      <c r="D2139" s="15" t="n">
        <v>45153129943</v>
      </c>
      <c r="E2139" s="5" t="inlineStr">
        <is>
          <t>BANCO INDUSTRIAL-100070049</t>
        </is>
      </c>
      <c r="H2139" s="9" t="n">
        <v>74589.08</v>
      </c>
      <c r="I2139" s="5" t="inlineStr">
        <is>
          <t>DEPÓSITO BANCARIO</t>
        </is>
      </c>
      <c r="J2139" s="8" t="inlineStr">
        <is>
          <t>1973 BASILIA CRUZ AJARACHI</t>
        </is>
      </c>
    </row>
    <row r="2140">
      <c r="A2140" s="5" t="inlineStr">
        <is>
          <t>CCAJ-SC39/48/2023</t>
        </is>
      </c>
      <c r="B2140" s="6" t="n">
        <v>44956.86293035879</v>
      </c>
      <c r="C2140" s="5" t="inlineStr">
        <is>
          <t>1386 EINAR CHOQUETIJLLA - COBRADOR</t>
        </is>
      </c>
      <c r="D2140" s="15" t="n">
        <v>45153129943</v>
      </c>
      <c r="E2140" s="5" t="inlineStr">
        <is>
          <t>BANCO INDUSTRIAL-100070049</t>
        </is>
      </c>
      <c r="H2140" s="9" t="n">
        <v>16966.29</v>
      </c>
      <c r="I2140" s="5" t="inlineStr">
        <is>
          <t>DEPÓSITO BANCARIO</t>
        </is>
      </c>
      <c r="J2140" s="8" t="inlineStr">
        <is>
          <t>1973 BASILIA CRUZ AJARACHI</t>
        </is>
      </c>
    </row>
    <row r="2141">
      <c r="A2141" s="5" t="inlineStr">
        <is>
          <t>CCAJ-SC39/48/2023</t>
        </is>
      </c>
      <c r="B2141" s="6" t="n">
        <v>44956.86293035879</v>
      </c>
      <c r="C2141" s="5" t="inlineStr">
        <is>
          <t>1386 EINAR CHOQUETIJLLA - COBRADOR</t>
        </is>
      </c>
      <c r="D2141" s="15" t="n">
        <v>45153129943</v>
      </c>
      <c r="E2141" s="5" t="inlineStr">
        <is>
          <t>BANCO INDUSTRIAL-100070049</t>
        </is>
      </c>
      <c r="H2141" s="9" t="n">
        <v>6087.66</v>
      </c>
      <c r="I2141" s="5" t="inlineStr">
        <is>
          <t>DEPÓSITO BANCARIO</t>
        </is>
      </c>
      <c r="J2141" s="8" t="inlineStr">
        <is>
          <t>1973 BASILIA CRUZ AJARACHI</t>
        </is>
      </c>
    </row>
    <row r="2142">
      <c r="A2142" s="5" t="inlineStr">
        <is>
          <t>CCAJ-SC39/48/2023</t>
        </is>
      </c>
      <c r="B2142" s="6" t="n">
        <v>44956.86293035879</v>
      </c>
      <c r="C2142" s="5" t="inlineStr">
        <is>
          <t>1386 EINAR CHOQUETIJLLA - COBRADOR</t>
        </is>
      </c>
      <c r="D2142" s="15" t="n">
        <v>45153129943</v>
      </c>
      <c r="E2142" s="5" t="inlineStr">
        <is>
          <t>BANCO INDUSTRIAL-100070049</t>
        </is>
      </c>
      <c r="H2142" s="9" t="n">
        <v>20369.51</v>
      </c>
      <c r="I2142" s="5" t="inlineStr">
        <is>
          <t>DEPÓSITO BANCARIO</t>
        </is>
      </c>
      <c r="J2142" s="8" t="inlineStr">
        <is>
          <t>1973 BASILIA CRUZ AJARACHI</t>
        </is>
      </c>
    </row>
    <row r="2143">
      <c r="A2143" s="5" t="inlineStr">
        <is>
          <t>CCAJ-SC39/48/2023</t>
        </is>
      </c>
      <c r="B2143" s="6" t="n">
        <v>44956.86293035879</v>
      </c>
      <c r="C2143" s="5" t="inlineStr">
        <is>
          <t>1386 EINAR CHOQUETIJLLA - COBRADOR</t>
        </is>
      </c>
      <c r="D2143" s="15" t="n">
        <v>45153129943</v>
      </c>
      <c r="E2143" s="5" t="inlineStr">
        <is>
          <t>BANCO INDUSTRIAL-100070049</t>
        </is>
      </c>
      <c r="H2143" s="9" t="n">
        <v>32325.51</v>
      </c>
      <c r="I2143" s="5" t="inlineStr">
        <is>
          <t>DEPÓSITO BANCARIO</t>
        </is>
      </c>
      <c r="J2143" s="8" t="inlineStr">
        <is>
          <t>1973 BASILIA CRUZ AJARACHI</t>
        </is>
      </c>
    </row>
    <row r="2144">
      <c r="A2144" s="5" t="inlineStr">
        <is>
          <t>CCAJ-SC39/48/2023</t>
        </is>
      </c>
      <c r="B2144" s="6" t="n">
        <v>44956.86293035879</v>
      </c>
      <c r="C2144" s="5" t="inlineStr">
        <is>
          <t>1386 EINAR CHOQUETIJLLA - COBRADOR</t>
        </is>
      </c>
      <c r="D2144" s="15" t="n">
        <v>45153129943</v>
      </c>
      <c r="E2144" s="5" t="inlineStr">
        <is>
          <t>BANCO INDUSTRIAL-100070049</t>
        </is>
      </c>
      <c r="H2144" s="9" t="n">
        <v>13290.68</v>
      </c>
      <c r="I2144" s="5" t="inlineStr">
        <is>
          <t>DEPÓSITO BANCARIO</t>
        </is>
      </c>
      <c r="J2144" s="8" t="inlineStr">
        <is>
          <t>1973 BASILIA CRUZ AJARACHI</t>
        </is>
      </c>
    </row>
    <row r="2145">
      <c r="A2145" s="5" t="inlineStr">
        <is>
          <t>CCAJ-SC39/48/2023</t>
        </is>
      </c>
      <c r="B2145" s="6" t="n">
        <v>44956.86293035879</v>
      </c>
      <c r="C2145" s="5" t="inlineStr">
        <is>
          <t>1386 EINAR CHOQUETIJLLA - COBRADOR</t>
        </is>
      </c>
      <c r="D2145" s="15" t="n">
        <v>45153129943</v>
      </c>
      <c r="E2145" s="5" t="inlineStr">
        <is>
          <t>BANCO INDUSTRIAL-100070049</t>
        </is>
      </c>
      <c r="H2145" s="9" t="n">
        <v>22957.25</v>
      </c>
      <c r="I2145" s="5" t="inlineStr">
        <is>
          <t>DEPÓSITO BANCARIO</t>
        </is>
      </c>
      <c r="J2145" s="8" t="inlineStr">
        <is>
          <t>1973 BASILIA CRUZ AJARACHI</t>
        </is>
      </c>
    </row>
    <row r="2146">
      <c r="A2146" s="5" t="inlineStr">
        <is>
          <t>CCAJ-SC39/48/2023</t>
        </is>
      </c>
      <c r="B2146" s="6" t="n">
        <v>44956.86293035879</v>
      </c>
      <c r="C2146" s="5" t="inlineStr">
        <is>
          <t>1386 EINAR CHOQUETIJLLA - COBRADOR</t>
        </is>
      </c>
      <c r="D2146" s="15" t="n">
        <v>45153129943</v>
      </c>
      <c r="E2146" s="5" t="inlineStr">
        <is>
          <t>BANCO INDUSTRIAL-100070049</t>
        </is>
      </c>
      <c r="H2146" s="9" t="n">
        <v>12910.83</v>
      </c>
      <c r="I2146" s="5" t="inlineStr">
        <is>
          <t>DEPÓSITO BANCARIO</t>
        </is>
      </c>
      <c r="J2146" s="8" t="inlineStr">
        <is>
          <t>1973 BASILIA CRUZ AJARACHI</t>
        </is>
      </c>
    </row>
    <row r="2147">
      <c r="A2147" s="5" t="inlineStr">
        <is>
          <t>CCAJ-SC39/48/2023</t>
        </is>
      </c>
      <c r="B2147" s="6" t="n">
        <v>44956.86293035879</v>
      </c>
      <c r="C2147" s="5" t="inlineStr">
        <is>
          <t>1386 EINAR CHOQUETIJLLA - COBRADOR</t>
        </is>
      </c>
      <c r="D2147" s="15" t="n">
        <v>45153129943</v>
      </c>
      <c r="E2147" s="5" t="inlineStr">
        <is>
          <t>BANCO INDUSTRIAL-100070049</t>
        </is>
      </c>
      <c r="H2147" s="9" t="n">
        <v>36497.77</v>
      </c>
      <c r="I2147" s="5" t="inlineStr">
        <is>
          <t>DEPÓSITO BANCARIO</t>
        </is>
      </c>
      <c r="J2147" s="8" t="inlineStr">
        <is>
          <t>1973 BASILIA CRUZ AJARACHI</t>
        </is>
      </c>
    </row>
    <row r="2148">
      <c r="A2148" s="5" t="inlineStr">
        <is>
          <t>CCAJ-SC39/48/2023</t>
        </is>
      </c>
      <c r="B2148" s="6" t="n">
        <v>44956.86293035879</v>
      </c>
      <c r="C2148" s="5" t="inlineStr">
        <is>
          <t>1386 EINAR CHOQUETIJLLA - COBRADOR</t>
        </is>
      </c>
      <c r="D2148" s="15" t="n">
        <v>45153129943</v>
      </c>
      <c r="E2148" s="5" t="inlineStr">
        <is>
          <t>BANCO INDUSTRIAL-100070049</t>
        </is>
      </c>
      <c r="H2148" s="9" t="n">
        <v>726.02</v>
      </c>
      <c r="I2148" s="5" t="inlineStr">
        <is>
          <t>DEPÓSITO BANCARIO</t>
        </is>
      </c>
      <c r="J2148" s="8" t="inlineStr">
        <is>
          <t>1973 BASILIA CRUZ AJARACHI</t>
        </is>
      </c>
    </row>
    <row r="2149">
      <c r="A2149" s="5" t="inlineStr">
        <is>
          <t>CCAJ-SC39/48/2023</t>
        </is>
      </c>
      <c r="B2149" s="6" t="n">
        <v>44956.86293035879</v>
      </c>
      <c r="C2149" s="5" t="inlineStr">
        <is>
          <t>1386 EINAR CHOQUETIJLLA - COBRADOR</t>
        </is>
      </c>
      <c r="D2149" s="15" t="n">
        <v>45153129943</v>
      </c>
      <c r="E2149" s="5" t="inlineStr">
        <is>
          <t>BANCO INDUSTRIAL-100070049</t>
        </is>
      </c>
      <c r="H2149" s="9" t="n">
        <v>117393.96</v>
      </c>
      <c r="I2149" s="5" t="inlineStr">
        <is>
          <t>DEPÓSITO BANCARIO</t>
        </is>
      </c>
      <c r="J2149" s="8" t="inlineStr">
        <is>
          <t>1973 BASILIA CRUZ AJARACHI</t>
        </is>
      </c>
    </row>
    <row r="2150">
      <c r="A2150" s="5" t="inlineStr">
        <is>
          <t>CCAJ-SC39/48/2023</t>
        </is>
      </c>
      <c r="B2150" s="6" t="n">
        <v>44956.86293035879</v>
      </c>
      <c r="C2150" s="5" t="inlineStr">
        <is>
          <t>1386 EINAR CHOQUETIJLLA - COBRADOR</t>
        </is>
      </c>
      <c r="D2150" s="15" t="n">
        <v>45153129943</v>
      </c>
      <c r="E2150" s="5" t="inlineStr">
        <is>
          <t>BANCO INDUSTRIAL-100070049</t>
        </is>
      </c>
      <c r="H2150" s="9" t="n">
        <v>9270.969999999999</v>
      </c>
      <c r="I2150" s="5" t="inlineStr">
        <is>
          <t>DEPÓSITO BANCARIO</t>
        </is>
      </c>
      <c r="J2150" s="8" t="inlineStr">
        <is>
          <t>1973 BASILIA CRUZ AJARACHI</t>
        </is>
      </c>
    </row>
    <row r="2151">
      <c r="A2151" s="5" t="inlineStr">
        <is>
          <t>CCAJ-SC39/48/2023</t>
        </is>
      </c>
      <c r="B2151" s="6" t="n">
        <v>44956.86293035879</v>
      </c>
      <c r="C2151" s="5" t="inlineStr">
        <is>
          <t>1386 EINAR CHOQUETIJLLA - COBRADOR</t>
        </is>
      </c>
      <c r="D2151" s="15" t="n">
        <v>45153129943</v>
      </c>
      <c r="E2151" s="5" t="inlineStr">
        <is>
          <t>BANCO INDUSTRIAL-100070049</t>
        </is>
      </c>
      <c r="H2151" s="9" t="n">
        <v>12772.36</v>
      </c>
      <c r="I2151" s="5" t="inlineStr">
        <is>
          <t>DEPÓSITO BANCARIO</t>
        </is>
      </c>
      <c r="J2151" s="8" t="inlineStr">
        <is>
          <t>1973 BASILIA CRUZ AJARACHI</t>
        </is>
      </c>
    </row>
    <row r="2152">
      <c r="A2152" s="5" t="inlineStr">
        <is>
          <t>CCAJ-SC39/48/2023</t>
        </is>
      </c>
      <c r="B2152" s="6" t="n">
        <v>44956.86293035879</v>
      </c>
      <c r="C2152" s="5" t="inlineStr">
        <is>
          <t>1386 EINAR CHOQUETIJLLA - COBRADOR</t>
        </is>
      </c>
      <c r="D2152" s="15" t="n">
        <v>45153129943</v>
      </c>
      <c r="E2152" s="5" t="inlineStr">
        <is>
          <t>BANCO INDUSTRIAL-100070049</t>
        </is>
      </c>
      <c r="H2152" s="9" t="n">
        <v>70069.81</v>
      </c>
      <c r="I2152" s="5" t="inlineStr">
        <is>
          <t>DEPÓSITO BANCARIO</t>
        </is>
      </c>
      <c r="J2152" s="8" t="inlineStr">
        <is>
          <t>1973 BASILIA CRUZ AJARACHI</t>
        </is>
      </c>
    </row>
    <row r="2153">
      <c r="A2153" s="5" t="inlineStr">
        <is>
          <t>CCAJ-SC39/48/2023</t>
        </is>
      </c>
      <c r="B2153" s="6" t="n">
        <v>44956.86293035879</v>
      </c>
      <c r="C2153" s="5" t="inlineStr">
        <is>
          <t>1386 EINAR CHOQUETIJLLA - COBRADOR</t>
        </is>
      </c>
      <c r="D2153" s="15" t="n">
        <v>45153129943</v>
      </c>
      <c r="E2153" s="5" t="inlineStr">
        <is>
          <t>BANCO INDUSTRIAL-100070049</t>
        </is>
      </c>
      <c r="H2153" s="9" t="n">
        <v>798.1</v>
      </c>
      <c r="I2153" s="5" t="inlineStr">
        <is>
          <t>DEPÓSITO BANCARIO</t>
        </is>
      </c>
      <c r="J2153" s="8" t="inlineStr">
        <is>
          <t>1973 BASILIA CRUZ AJARACHI</t>
        </is>
      </c>
    </row>
    <row r="2154">
      <c r="A2154" s="5" t="inlineStr">
        <is>
          <t>CCAJ-SC39/48/2023</t>
        </is>
      </c>
      <c r="B2154" s="6" t="n">
        <v>44956.86293035879</v>
      </c>
      <c r="C2154" s="5" t="inlineStr">
        <is>
          <t>1386 EINAR CHOQUETIJLLA - COBRADOR</t>
        </is>
      </c>
      <c r="D2154" s="15" t="n">
        <v>45153129943</v>
      </c>
      <c r="E2154" s="5" t="inlineStr">
        <is>
          <t>BANCO INDUSTRIAL-100070049</t>
        </is>
      </c>
      <c r="H2154" s="9" t="n">
        <v>386.09</v>
      </c>
      <c r="I2154" s="5" t="inlineStr">
        <is>
          <t>DEPÓSITO BANCARIO</t>
        </is>
      </c>
      <c r="J2154" s="8" t="inlineStr">
        <is>
          <t>1973 BASILIA CRUZ AJARACHI</t>
        </is>
      </c>
    </row>
    <row r="2155">
      <c r="A2155" s="5" t="inlineStr">
        <is>
          <t>CCAJ-SC39/48/2023</t>
        </is>
      </c>
      <c r="B2155" s="6" t="n">
        <v>44956.86293035879</v>
      </c>
      <c r="C2155" s="5" t="inlineStr">
        <is>
          <t>1386 EINAR CHOQUETIJLLA - COBRADOR</t>
        </is>
      </c>
      <c r="D2155" s="15" t="n">
        <v>45153129943</v>
      </c>
      <c r="E2155" s="5" t="inlineStr">
        <is>
          <t>BANCO INDUSTRIAL-100070049</t>
        </is>
      </c>
      <c r="H2155" s="9" t="n">
        <v>2485.32</v>
      </c>
      <c r="I2155" s="5" t="inlineStr">
        <is>
          <t>DEPÓSITO BANCARIO</t>
        </is>
      </c>
      <c r="J2155" s="8" t="inlineStr">
        <is>
          <t>1973 BASILIA CRUZ AJARACHI</t>
        </is>
      </c>
    </row>
    <row r="2156">
      <c r="A2156" s="5" t="inlineStr">
        <is>
          <t>CCAJ-SC39/48/2023</t>
        </is>
      </c>
      <c r="B2156" s="6" t="n">
        <v>44956.86293035879</v>
      </c>
      <c r="C2156" s="5" t="inlineStr">
        <is>
          <t>1386 EINAR CHOQUETIJLLA - COBRADOR</t>
        </is>
      </c>
      <c r="D2156" s="15" t="n">
        <v>45173199306</v>
      </c>
      <c r="E2156" s="5" t="inlineStr">
        <is>
          <t>BANCO INDUSTRIAL-100070049</t>
        </is>
      </c>
      <c r="H2156" s="9" t="n">
        <v>6358.25</v>
      </c>
      <c r="I2156" s="5" t="inlineStr">
        <is>
          <t>DEPÓSITO BANCARIO</t>
        </is>
      </c>
      <c r="J2156" s="5" t="inlineStr">
        <is>
          <t>4863 MOISES MENACHO MONTAÑO</t>
        </is>
      </c>
    </row>
    <row r="2157">
      <c r="A2157" s="5" t="inlineStr">
        <is>
          <t>CCAJ-SC39/48/2023</t>
        </is>
      </c>
      <c r="B2157" s="6" t="n">
        <v>44956.86293035879</v>
      </c>
      <c r="C2157" s="5" t="inlineStr">
        <is>
          <t>1386 EINAR CHOQUETIJLLA - COBRADOR</t>
        </is>
      </c>
      <c r="D2157" s="15" t="n">
        <v>45173198946</v>
      </c>
      <c r="E2157" s="5" t="inlineStr">
        <is>
          <t>BANCO INDUSTRIAL-100070049</t>
        </is>
      </c>
      <c r="H2157" s="9" t="n">
        <v>1713.96</v>
      </c>
      <c r="I2157" s="5" t="inlineStr">
        <is>
          <t>DEPÓSITO BANCARIO</t>
        </is>
      </c>
      <c r="J2157" s="5" t="inlineStr">
        <is>
          <t>4307 PEDRO GALARZA TERCEROS</t>
        </is>
      </c>
    </row>
    <row r="2158">
      <c r="A2158" s="5" t="inlineStr">
        <is>
          <t>CCAJ-SC39/48/2023</t>
        </is>
      </c>
      <c r="B2158" s="6" t="n">
        <v>44956.86293035879</v>
      </c>
      <c r="C2158" s="5" t="inlineStr">
        <is>
          <t>1386 EINAR CHOQUETIJLLA - COBRADOR</t>
        </is>
      </c>
      <c r="D2158" s="7" t="n">
        <v>285009</v>
      </c>
      <c r="E2158" s="8" t="inlineStr">
        <is>
          <t>BISA-100072017</t>
        </is>
      </c>
      <c r="H2158" s="9" t="n">
        <v>20184</v>
      </c>
      <c r="I2158" s="5" t="inlineStr">
        <is>
          <t>DEPÓSITO BANCARIO</t>
        </is>
      </c>
      <c r="J2158" s="8" t="inlineStr">
        <is>
          <t>3323 JORGE SUBIRANA SANCHEZ</t>
        </is>
      </c>
    </row>
    <row r="2159">
      <c r="A2159" s="5" t="inlineStr">
        <is>
          <t>CCAJ-SC39/48/2023</t>
        </is>
      </c>
      <c r="B2159" s="6" t="n">
        <v>44956.86293035879</v>
      </c>
      <c r="C2159" s="5" t="inlineStr">
        <is>
          <t>1386 EINAR CHOQUETIJLLA - COBRADOR</t>
        </is>
      </c>
      <c r="D2159" s="7" t="n">
        <v>285013</v>
      </c>
      <c r="E2159" s="5" t="inlineStr">
        <is>
          <t>BANCO INDUSTRIAL-100070049</t>
        </is>
      </c>
      <c r="H2159" s="9" t="n">
        <v>144400</v>
      </c>
      <c r="I2159" s="5" t="inlineStr">
        <is>
          <t>DEPÓSITO BANCARIO</t>
        </is>
      </c>
      <c r="J2159" s="8" t="inlineStr">
        <is>
          <t>3323 JORGE SUBIRANA SANCHEZ</t>
        </is>
      </c>
    </row>
    <row r="2160">
      <c r="A2160" s="5" t="inlineStr">
        <is>
          <t>CCAJ-SC39/48/2023</t>
        </is>
      </c>
      <c r="B2160" s="6" t="n">
        <v>44956.86293035879</v>
      </c>
      <c r="C2160" s="5" t="inlineStr">
        <is>
          <t>1386 EINAR CHOQUETIJLLA - COBRADOR</t>
        </is>
      </c>
      <c r="D2160" s="15" t="n">
        <v>45143505865</v>
      </c>
      <c r="E2160" s="5" t="inlineStr">
        <is>
          <t>BANCO INDUSTRIAL-100070049</t>
        </is>
      </c>
      <c r="H2160" s="9" t="n">
        <v>3903.63</v>
      </c>
      <c r="I2160" s="5" t="inlineStr">
        <is>
          <t>DEPÓSITO BANCARIO</t>
        </is>
      </c>
      <c r="J2160" s="5" t="inlineStr">
        <is>
          <t>4307 PEDRO GALARZA TERCEROS</t>
        </is>
      </c>
    </row>
    <row r="2161">
      <c r="A2161" s="5" t="inlineStr">
        <is>
          <t>CCAJ-SC39/48/2023</t>
        </is>
      </c>
      <c r="B2161" s="6" t="n">
        <v>44956.86293035879</v>
      </c>
      <c r="C2161" s="5" t="inlineStr">
        <is>
          <t>1386 EINAR CHOQUETIJLLA - COBRADOR</t>
        </is>
      </c>
      <c r="D2161" s="7" t="n">
        <v>27190</v>
      </c>
      <c r="E2161" s="5" t="inlineStr">
        <is>
          <t>BANCO DE CREDITO-7015054675359</t>
        </is>
      </c>
      <c r="H2161" s="9" t="n">
        <v>39.4</v>
      </c>
      <c r="I2161" s="5" t="inlineStr">
        <is>
          <t>DEPÓSITO BANCARIO</t>
        </is>
      </c>
      <c r="J2161" s="5" t="inlineStr">
        <is>
          <t>1271 SANDRA SALAZAR ESCOBAR</t>
        </is>
      </c>
    </row>
    <row r="2162">
      <c r="A2162" s="5" t="inlineStr">
        <is>
          <t>CCAJ-SC39/48/2023</t>
        </is>
      </c>
      <c r="B2162" s="6" t="n">
        <v>44956.86293035879</v>
      </c>
      <c r="C2162" s="5" t="inlineStr">
        <is>
          <t>1386 EINAR CHOQUETIJLLA - COBRADOR</t>
        </is>
      </c>
      <c r="D2162" s="15" t="n">
        <v>45143506140</v>
      </c>
      <c r="E2162" s="5" t="inlineStr">
        <is>
          <t>BANCO INDUSTRIAL-100070049</t>
        </is>
      </c>
      <c r="H2162" s="9" t="n">
        <v>61.73</v>
      </c>
      <c r="I2162" s="5" t="inlineStr">
        <is>
          <t>DEPÓSITO BANCARIO</t>
        </is>
      </c>
      <c r="J2162" s="5" t="inlineStr">
        <is>
          <t>4307 PEDRO GALARZA TERCEROS</t>
        </is>
      </c>
    </row>
    <row r="2163">
      <c r="A2163" s="5" t="inlineStr">
        <is>
          <t>CCAJ-SC39/48/2023</t>
        </is>
      </c>
      <c r="B2163" s="6" t="n">
        <v>44956.86293035879</v>
      </c>
      <c r="C2163" s="5" t="inlineStr">
        <is>
          <t>1386 EINAR CHOQUETIJLLA - COBRADOR</t>
        </is>
      </c>
      <c r="D2163" s="15" t="n">
        <v>45133138753</v>
      </c>
      <c r="E2163" s="5" t="inlineStr">
        <is>
          <t>BANCO INDUSTRIAL-100070049</t>
        </is>
      </c>
      <c r="H2163" s="9" t="n">
        <v>7219.95</v>
      </c>
      <c r="I2163" s="5" t="inlineStr">
        <is>
          <t>DEPÓSITO BANCARIO</t>
        </is>
      </c>
      <c r="J2163" s="5" t="inlineStr">
        <is>
          <t>1271 SANDRA SALAZAR ESCOBAR</t>
        </is>
      </c>
    </row>
    <row r="2164">
      <c r="A2164" s="5" t="inlineStr">
        <is>
          <t>CCAJ-SC39/48/2023</t>
        </is>
      </c>
      <c r="B2164" s="6" t="n">
        <v>44956.86293035879</v>
      </c>
      <c r="C2164" s="5" t="inlineStr">
        <is>
          <t>1386 EINAR CHOQUETIJLLA - COBRADOR</t>
        </is>
      </c>
      <c r="D2164" s="15" t="n">
        <v>45153132119</v>
      </c>
      <c r="E2164" s="5" t="inlineStr">
        <is>
          <t>BANCO INDUSTRIAL-100070049</t>
        </is>
      </c>
      <c r="H2164" s="9" t="n">
        <v>480</v>
      </c>
      <c r="I2164" s="5" t="inlineStr">
        <is>
          <t>DEPÓSITO BANCARIO</t>
        </is>
      </c>
      <c r="J2164" s="5" t="inlineStr">
        <is>
          <t>1271 SANDRA SALAZAR ESCOBAR</t>
        </is>
      </c>
    </row>
    <row r="2165">
      <c r="A2165" s="5" t="inlineStr">
        <is>
          <t>CCAJ-SC39/48/2023</t>
        </is>
      </c>
      <c r="B2165" s="6" t="n">
        <v>44956.86293035879</v>
      </c>
      <c r="C2165" s="5" t="inlineStr">
        <is>
          <t>1386 EINAR CHOQUETIJLLA - COBRADOR</t>
        </is>
      </c>
      <c r="D2165" s="15" t="n">
        <v>45123270258</v>
      </c>
      <c r="E2165" s="5" t="inlineStr">
        <is>
          <t>BANCO INDUSTRIAL-100070049</t>
        </is>
      </c>
      <c r="H2165" s="9" t="n">
        <v>400</v>
      </c>
      <c r="I2165" s="5" t="inlineStr">
        <is>
          <t>DEPÓSITO BANCARIO</t>
        </is>
      </c>
      <c r="J2165" s="5" t="inlineStr">
        <is>
          <t>4307 PEDRO GALARZA TERCEROS</t>
        </is>
      </c>
    </row>
    <row r="2166">
      <c r="A2166" s="5" t="inlineStr">
        <is>
          <t>CCAJ-SC39/48/2023</t>
        </is>
      </c>
      <c r="B2166" s="6" t="n">
        <v>44956.86293035879</v>
      </c>
      <c r="C2166" s="5" t="inlineStr">
        <is>
          <t>1386 EINAR CHOQUETIJLLA - COBRADOR</t>
        </is>
      </c>
      <c r="D2166" s="15" t="n">
        <v>45153132367</v>
      </c>
      <c r="E2166" s="5" t="inlineStr">
        <is>
          <t>BANCO INDUSTRIAL-100070049</t>
        </is>
      </c>
      <c r="H2166" s="9" t="n">
        <v>393.96</v>
      </c>
      <c r="I2166" s="5" t="inlineStr">
        <is>
          <t>DEPÓSITO BANCARIO</t>
        </is>
      </c>
      <c r="J2166" s="5" t="inlineStr">
        <is>
          <t>1271 SANDRA SALAZAR ESCOBAR</t>
        </is>
      </c>
    </row>
    <row r="2167">
      <c r="A2167" s="5" t="inlineStr">
        <is>
          <t>CCAJ-SC39/48/2023</t>
        </is>
      </c>
      <c r="B2167" s="6" t="n">
        <v>44956.86293035879</v>
      </c>
      <c r="C2167" s="5" t="inlineStr">
        <is>
          <t>1386 EINAR CHOQUETIJLLA - COBRADOR</t>
        </is>
      </c>
      <c r="D2167" s="15" t="n">
        <v>45123270426</v>
      </c>
      <c r="E2167" s="5" t="inlineStr">
        <is>
          <t>BANCO INDUSTRIAL-100070049</t>
        </is>
      </c>
      <c r="H2167" s="9" t="n">
        <v>1767.24</v>
      </c>
      <c r="I2167" s="5" t="inlineStr">
        <is>
          <t>DEPÓSITO BANCARIO</t>
        </is>
      </c>
      <c r="J2167" s="5" t="inlineStr">
        <is>
          <t>4307 PEDRO GALARZA TERCEROS</t>
        </is>
      </c>
    </row>
    <row r="2168">
      <c r="A2168" s="5" t="inlineStr">
        <is>
          <t>CCAJ-SC39/48/2023</t>
        </is>
      </c>
      <c r="B2168" s="6" t="n">
        <v>44956.86293035879</v>
      </c>
      <c r="C2168" s="5" t="inlineStr">
        <is>
          <t>1386 EINAR CHOQUETIJLLA - COBRADOR</t>
        </is>
      </c>
      <c r="D2168" s="15" t="n">
        <v>45143504401</v>
      </c>
      <c r="E2168" s="5" t="inlineStr">
        <is>
          <t>BANCO INDUSTRIAL-100070049</t>
        </is>
      </c>
      <c r="H2168" s="9" t="n">
        <v>20933.6</v>
      </c>
      <c r="I2168" s="5" t="inlineStr">
        <is>
          <t>DEPÓSITO BANCARIO</t>
        </is>
      </c>
      <c r="J2168" s="5" t="inlineStr">
        <is>
          <t>4307 PEDRO GALARZA TERCEROS</t>
        </is>
      </c>
    </row>
    <row r="2169">
      <c r="A2169" s="5" t="inlineStr">
        <is>
          <t>CCAJ-SC39/48/2023</t>
        </is>
      </c>
      <c r="B2169" s="6" t="n">
        <v>44956.86293035879</v>
      </c>
      <c r="C2169" s="5" t="inlineStr">
        <is>
          <t>1386 EINAR CHOQUETIJLLA - COBRADOR</t>
        </is>
      </c>
      <c r="D2169" s="7" t="n">
        <v>267240</v>
      </c>
      <c r="E2169" s="5" t="inlineStr">
        <is>
          <t>BANCO DE CREDITO-7015054675359</t>
        </is>
      </c>
      <c r="H2169" s="9" t="n">
        <v>1200</v>
      </c>
      <c r="I2169" s="5" t="inlineStr">
        <is>
          <t>DEPÓSITO BANCARIO</t>
        </is>
      </c>
      <c r="J2169" s="5" t="inlineStr">
        <is>
          <t>1271 SANDRA SALAZAR ESCOBAR</t>
        </is>
      </c>
    </row>
    <row r="2170">
      <c r="A2170" s="5" t="inlineStr">
        <is>
          <t>CCAJ-SC39/48/2023</t>
        </is>
      </c>
      <c r="B2170" s="6" t="n">
        <v>44956.86293035879</v>
      </c>
      <c r="C2170" s="5" t="inlineStr">
        <is>
          <t>1386 EINAR CHOQUETIJLLA - COBRADOR</t>
        </is>
      </c>
      <c r="D2170" s="7" t="n">
        <v>129355</v>
      </c>
      <c r="E2170" s="5" t="inlineStr">
        <is>
          <t>BANCO DE CREDITO-7015054675359</t>
        </is>
      </c>
      <c r="H2170" s="9" t="n">
        <v>2323.6</v>
      </c>
      <c r="I2170" s="5" t="inlineStr">
        <is>
          <t>DEPÓSITO BANCARIO</t>
        </is>
      </c>
      <c r="J2170" s="5" t="inlineStr">
        <is>
          <t>1271 SANDRA SALAZAR ESCOBAR</t>
        </is>
      </c>
    </row>
    <row r="2171">
      <c r="A2171" s="5" t="inlineStr">
        <is>
          <t>CCAJ-SC39/48/2023</t>
        </is>
      </c>
      <c r="B2171" s="6" t="n">
        <v>44956.86293035879</v>
      </c>
      <c r="C2171" s="5" t="inlineStr">
        <is>
          <t>1386 EINAR CHOQUETIJLLA - COBRADOR</t>
        </is>
      </c>
      <c r="D2171" s="15" t="n">
        <v>45153132888</v>
      </c>
      <c r="E2171" s="5" t="inlineStr">
        <is>
          <t>BANCO INDUSTRIAL-100070049</t>
        </is>
      </c>
      <c r="H2171" s="9" t="n">
        <v>3958.09</v>
      </c>
      <c r="I2171" s="5" t="inlineStr">
        <is>
          <t>DEPÓSITO BANCARIO</t>
        </is>
      </c>
      <c r="J2171" s="5" t="inlineStr">
        <is>
          <t>4863 MOISES MENACHO MONTAÑO</t>
        </is>
      </c>
    </row>
    <row r="2172">
      <c r="A2172" s="5" t="inlineStr">
        <is>
          <t>CCAJ-SC39/48/2023</t>
        </is>
      </c>
      <c r="B2172" s="6" t="n">
        <v>44956.86293035879</v>
      </c>
      <c r="C2172" s="5" t="inlineStr">
        <is>
          <t>1386 EINAR CHOQUETIJLLA - COBRADOR</t>
        </is>
      </c>
      <c r="D2172" s="15" t="n">
        <v>45123270519</v>
      </c>
      <c r="E2172" s="5" t="inlineStr">
        <is>
          <t>BANCO INDUSTRIAL-100070049</t>
        </is>
      </c>
      <c r="H2172" s="9" t="n">
        <v>13279.95</v>
      </c>
      <c r="I2172" s="5" t="inlineStr">
        <is>
          <t>DEPÓSITO BANCARIO</t>
        </is>
      </c>
      <c r="J2172" s="5" t="inlineStr">
        <is>
          <t>4307 PEDRO GALARZA TERCEROS</t>
        </is>
      </c>
    </row>
    <row r="2173">
      <c r="A2173" s="5" t="inlineStr">
        <is>
          <t>CCAJ-SC39/48/2023</t>
        </is>
      </c>
      <c r="B2173" s="6" t="n">
        <v>44956.86293035879</v>
      </c>
      <c r="C2173" s="5" t="inlineStr">
        <is>
          <t>1386 EINAR CHOQUETIJLLA - COBRADOR</t>
        </is>
      </c>
      <c r="D2173" s="15" t="n">
        <v>45113282517</v>
      </c>
      <c r="E2173" s="5" t="inlineStr">
        <is>
          <t>BANCO INDUSTRIAL-100070049</t>
        </is>
      </c>
      <c r="H2173" s="9" t="n">
        <v>11224.52</v>
      </c>
      <c r="I2173" s="5" t="inlineStr">
        <is>
          <t>DEPÓSITO BANCARIO</t>
        </is>
      </c>
      <c r="J2173" s="5" t="inlineStr">
        <is>
          <t>4307 PEDRO GALARZA TERCEROS</t>
        </is>
      </c>
    </row>
    <row r="2174">
      <c r="A2174" s="5" t="inlineStr">
        <is>
          <t>CCAJ-SC39/48/2023</t>
        </is>
      </c>
      <c r="B2174" s="6" t="n">
        <v>44956.86293035879</v>
      </c>
      <c r="C2174" s="5" t="inlineStr">
        <is>
          <t>1386 EINAR CHOQUETIJLLA - COBRADOR</t>
        </is>
      </c>
      <c r="D2174" s="7" t="n">
        <v>140674</v>
      </c>
      <c r="E2174" s="5" t="inlineStr">
        <is>
          <t>BANCO DE CREDITO-7015054675359</t>
        </is>
      </c>
      <c r="H2174" s="9" t="n">
        <v>300</v>
      </c>
      <c r="I2174" s="5" t="inlineStr">
        <is>
          <t>DEPÓSITO BANCARIO</t>
        </is>
      </c>
      <c r="J2174" s="8" t="inlineStr">
        <is>
          <t>1972 FLAVIA GALEAN MALLON</t>
        </is>
      </c>
    </row>
    <row r="2175">
      <c r="A2175" s="5" t="inlineStr">
        <is>
          <t>CCAJ-SC39/48/2023</t>
        </is>
      </c>
      <c r="B2175" s="6" t="n">
        <v>44956.86293035879</v>
      </c>
      <c r="C2175" s="5" t="inlineStr">
        <is>
          <t>1386 EINAR CHOQUETIJLLA - COBRADOR</t>
        </is>
      </c>
      <c r="D2175" s="15" t="n">
        <v>45123267473</v>
      </c>
      <c r="E2175" s="5" t="inlineStr">
        <is>
          <t>BANCO INDUSTRIAL-100070049</t>
        </is>
      </c>
      <c r="H2175" s="9" t="n">
        <v>666.21</v>
      </c>
      <c r="I2175" s="5" t="inlineStr">
        <is>
          <t>DEPÓSITO BANCARIO</t>
        </is>
      </c>
      <c r="J2175" s="8" t="inlineStr">
        <is>
          <t>1973 BASILIA CRUZ AJARACHI</t>
        </is>
      </c>
    </row>
    <row r="2176">
      <c r="A2176" s="5" t="inlineStr">
        <is>
          <t>CCAJ-SC39/48/2023</t>
        </is>
      </c>
      <c r="B2176" s="6" t="n">
        <v>44956.86293035879</v>
      </c>
      <c r="C2176" s="5" t="inlineStr">
        <is>
          <t>1386 EINAR CHOQUETIJLLA - COBRADOR</t>
        </is>
      </c>
      <c r="D2176" s="15" t="n">
        <v>297501005880015</v>
      </c>
      <c r="E2176" s="5" t="inlineStr">
        <is>
          <t>PAGO EXPRESS M/N-101020101</t>
        </is>
      </c>
      <c r="H2176" s="9" t="n">
        <v>31273</v>
      </c>
      <c r="I2176" s="5" t="inlineStr">
        <is>
          <t>DEPÓSITO BANCARIO</t>
        </is>
      </c>
      <c r="J2176" s="5" t="inlineStr">
        <is>
          <t>4863 MOISES MENACHO MONTAÑO</t>
        </is>
      </c>
    </row>
    <row r="2177">
      <c r="A2177" s="5" t="inlineStr">
        <is>
          <t>CCAJ-SC39/48/2023</t>
        </is>
      </c>
      <c r="B2177" s="6" t="n">
        <v>44956.86293035879</v>
      </c>
      <c r="C2177" s="5" t="inlineStr">
        <is>
          <t>1386 EINAR CHOQUETIJLLA - COBRADOR</t>
        </is>
      </c>
      <c r="D2177" s="15" t="n">
        <v>297501005880015</v>
      </c>
      <c r="E2177" s="5" t="inlineStr">
        <is>
          <t>PAGO EXPRESS M/E-101020203</t>
        </is>
      </c>
      <c r="H2177" s="9" t="n">
        <v>696</v>
      </c>
      <c r="I2177" s="5" t="inlineStr">
        <is>
          <t>DEPÓSITO BANCARIO</t>
        </is>
      </c>
      <c r="J2177" s="5" t="inlineStr">
        <is>
          <t>4863 MOISES MENACHO MONTAÑO</t>
        </is>
      </c>
    </row>
    <row r="2178">
      <c r="A2178" s="5" t="inlineStr">
        <is>
          <t>CCAJ-SC39/48/2023</t>
        </is>
      </c>
      <c r="B2178" s="6" t="n">
        <v>44956.86293035879</v>
      </c>
      <c r="C2178" s="5" t="inlineStr">
        <is>
          <t>1386 EINAR CHOQUETIJLLA - COBRADOR</t>
        </is>
      </c>
      <c r="D2178" s="15" t="n">
        <v>297501005880014</v>
      </c>
      <c r="E2178" s="5" t="inlineStr">
        <is>
          <t>PAGO EXPRESS M/N-101020101</t>
        </is>
      </c>
      <c r="H2178" s="9" t="n">
        <v>89280.57000000001</v>
      </c>
      <c r="I2178" s="5" t="inlineStr">
        <is>
          <t>DEPÓSITO BANCARIO</t>
        </is>
      </c>
      <c r="J2178" s="5" t="inlineStr">
        <is>
          <t>3046 CLAUDIA ELEN CASTRO DELGADILLO</t>
        </is>
      </c>
    </row>
    <row r="2179">
      <c r="A2179" s="5" t="inlineStr">
        <is>
          <t>CCAJ-SC39/48/2023</t>
        </is>
      </c>
      <c r="B2179" s="6" t="n">
        <v>44956.86293035879</v>
      </c>
      <c r="C2179" s="5" t="inlineStr">
        <is>
          <t>1386 EINAR CHOQUETIJLLA - COBRADOR</t>
        </is>
      </c>
      <c r="D2179" s="7" t="n"/>
      <c r="E2179" s="8" t="n"/>
      <c r="F2179" s="9" t="n">
        <v>72275.2</v>
      </c>
      <c r="I2179" s="10" t="inlineStr">
        <is>
          <t>EFECTIVO</t>
        </is>
      </c>
      <c r="J2179" s="8" t="inlineStr">
        <is>
          <t>901 FELIX GARCIA ROCHA</t>
        </is>
      </c>
    </row>
    <row r="2180">
      <c r="A2180" s="5" t="inlineStr">
        <is>
          <t>CCAJ-SC39/48/2023</t>
        </is>
      </c>
      <c r="B2180" s="6" t="n">
        <v>44956.86293035879</v>
      </c>
      <c r="C2180" s="5" t="inlineStr">
        <is>
          <t>1386 EINAR CHOQUETIJLLA - COBRADOR</t>
        </is>
      </c>
      <c r="D2180" s="7" t="n"/>
      <c r="E2180" s="8" t="n"/>
      <c r="F2180" s="9" t="n">
        <v>77580.10000000001</v>
      </c>
      <c r="I2180" s="10" t="inlineStr">
        <is>
          <t>EFECTIVO</t>
        </is>
      </c>
      <c r="J2180" s="8" t="inlineStr">
        <is>
          <t>1972 FLAVIA GALEAN MALLON</t>
        </is>
      </c>
    </row>
    <row r="2181">
      <c r="A2181" s="5" t="inlineStr">
        <is>
          <t>CCAJ-SC39/48/2023</t>
        </is>
      </c>
      <c r="B2181" s="6" t="n">
        <v>44956.86293035879</v>
      </c>
      <c r="C2181" s="5" t="inlineStr">
        <is>
          <t>1386 EINAR CHOQUETIJLLA - COBRADOR</t>
        </is>
      </c>
      <c r="D2181" s="7" t="n"/>
      <c r="E2181" s="8" t="n"/>
      <c r="F2181" s="9" t="n">
        <v>8234.5</v>
      </c>
      <c r="I2181" s="10" t="inlineStr">
        <is>
          <t>EFECTIVO</t>
        </is>
      </c>
      <c r="J2181" s="8" t="inlineStr">
        <is>
          <t>2551 EDMUNDO CAYANI M.</t>
        </is>
      </c>
    </row>
    <row r="2182">
      <c r="A2182" s="5" t="inlineStr">
        <is>
          <t>CCAJ-SC39/48/2023</t>
        </is>
      </c>
      <c r="B2182" s="6" t="n">
        <v>44956.86293035879</v>
      </c>
      <c r="C2182" s="5" t="inlineStr">
        <is>
          <t>1386 EINAR CHOQUETIJLLA - COBRADOR</t>
        </is>
      </c>
      <c r="D2182" s="7" t="n"/>
      <c r="E2182" s="8" t="n"/>
      <c r="F2182" s="9" t="n">
        <v>12243.6</v>
      </c>
      <c r="I2182" s="10" t="inlineStr">
        <is>
          <t>EFECTIVO</t>
        </is>
      </c>
      <c r="J2182" s="5" t="inlineStr">
        <is>
          <t>2552 ALVARO JAVIER LOAYZA CACERES</t>
        </is>
      </c>
    </row>
    <row r="2183">
      <c r="A2183" s="5" t="inlineStr">
        <is>
          <t>CCAJ-SC39/48/2023</t>
        </is>
      </c>
      <c r="B2183" s="6" t="n">
        <v>44956.86293035879</v>
      </c>
      <c r="C2183" s="5" t="inlineStr">
        <is>
          <t>1386 EINAR CHOQUETIJLLA - COBRADOR</t>
        </is>
      </c>
      <c r="D2183" s="7" t="n"/>
      <c r="E2183" s="8" t="n"/>
      <c r="F2183" s="9" t="n">
        <v>14514.2</v>
      </c>
      <c r="I2183" s="10" t="inlineStr">
        <is>
          <t>EFECTIVO</t>
        </is>
      </c>
      <c r="J2183" s="8" t="inlineStr">
        <is>
          <t>2932 EUGENIO LOPEZ CESPEDES</t>
        </is>
      </c>
    </row>
    <row r="2184">
      <c r="A2184" s="5" t="inlineStr">
        <is>
          <t>CCAJ-SC39/48/2023</t>
        </is>
      </c>
      <c r="B2184" s="6" t="n">
        <v>44956.86293035879</v>
      </c>
      <c r="C2184" s="5" t="inlineStr">
        <is>
          <t>1386 EINAR CHOQUETIJLLA - COBRADOR</t>
        </is>
      </c>
      <c r="D2184" s="7" t="n"/>
      <c r="E2184" s="8" t="n"/>
      <c r="F2184" s="9" t="n">
        <v>3642.6</v>
      </c>
      <c r="I2184" s="10" t="inlineStr">
        <is>
          <t>EFECTIVO</t>
        </is>
      </c>
      <c r="J2184" s="5" t="inlineStr">
        <is>
          <t>2994 CRISTIAN DEIBY PARDO VILLEGAS</t>
        </is>
      </c>
    </row>
    <row r="2185">
      <c r="A2185" s="5" t="inlineStr">
        <is>
          <t>CCAJ-SC39/48/2023</t>
        </is>
      </c>
      <c r="B2185" s="6" t="n">
        <v>44956.86293035879</v>
      </c>
      <c r="C2185" s="5" t="inlineStr">
        <is>
          <t>1386 EINAR CHOQUETIJLLA - COBRADOR</t>
        </is>
      </c>
      <c r="D2185" s="7" t="n"/>
      <c r="E2185" s="8" t="n"/>
      <c r="F2185" s="9" t="n">
        <v>27889</v>
      </c>
      <c r="I2185" s="10" t="inlineStr">
        <is>
          <t>EFECTIVO</t>
        </is>
      </c>
      <c r="J2185" s="8" t="inlineStr">
        <is>
          <t>3211 PEDRO CAYALO COCA</t>
        </is>
      </c>
    </row>
    <row r="2186">
      <c r="A2186" s="5" t="inlineStr">
        <is>
          <t>CCAJ-SC39/48/2023</t>
        </is>
      </c>
      <c r="B2186" s="6" t="n">
        <v>44956.86293035879</v>
      </c>
      <c r="C2186" s="5" t="inlineStr">
        <is>
          <t>1386 EINAR CHOQUETIJLLA - COBRADOR</t>
        </is>
      </c>
      <c r="D2186" s="7" t="n"/>
      <c r="E2186" s="8" t="n"/>
      <c r="F2186" s="9" t="n">
        <v>136766.3</v>
      </c>
      <c r="I2186" s="10" t="inlineStr">
        <is>
          <t>EFECTIVO</t>
        </is>
      </c>
      <c r="J2186" s="8" t="inlineStr">
        <is>
          <t>3323 JORGE SUBIRANA SANCHEZ</t>
        </is>
      </c>
    </row>
    <row r="2187">
      <c r="A2187" s="5" t="inlineStr">
        <is>
          <t>CCAJ-SC39/48/2023</t>
        </is>
      </c>
      <c r="B2187" s="6" t="n">
        <v>44956.86293035879</v>
      </c>
      <c r="C2187" s="5" t="inlineStr">
        <is>
          <t>1386 EINAR CHOQUETIJLLA - COBRADOR</t>
        </is>
      </c>
      <c r="D2187" s="7" t="n"/>
      <c r="E2187" s="8" t="n"/>
      <c r="F2187" s="9" t="n">
        <v>5028</v>
      </c>
      <c r="I2187" s="10" t="inlineStr">
        <is>
          <t>EFECTIVO</t>
        </is>
      </c>
      <c r="J2187" s="8" t="inlineStr">
        <is>
          <t>4309 RODRIGO RAMOS - T02</t>
        </is>
      </c>
    </row>
    <row r="2188">
      <c r="A2188" s="5" t="inlineStr">
        <is>
          <t>CCAJ-SC39/48/2023</t>
        </is>
      </c>
      <c r="B2188" s="6" t="n">
        <v>44956.86293035879</v>
      </c>
      <c r="C2188" s="5" t="inlineStr">
        <is>
          <t>1386 EINAR CHOQUETIJLLA - COBRADOR</t>
        </is>
      </c>
      <c r="D2188" s="7" t="n"/>
      <c r="E2188" s="8" t="n"/>
      <c r="F2188" s="9" t="n">
        <v>5165.4</v>
      </c>
      <c r="I2188" s="10" t="inlineStr">
        <is>
          <t>EFECTIVO</t>
        </is>
      </c>
      <c r="J2188" s="8" t="inlineStr">
        <is>
          <t>4309 RODRIGO RAMOS - T04</t>
        </is>
      </c>
    </row>
    <row r="2189">
      <c r="A2189" s="5" t="inlineStr">
        <is>
          <t>CCAJ-SC39/48/2023</t>
        </is>
      </c>
      <c r="B2189" s="6" t="n">
        <v>44956.86293035879</v>
      </c>
      <c r="C2189" s="5" t="inlineStr">
        <is>
          <t>1386 EINAR CHOQUETIJLLA - COBRADOR</t>
        </is>
      </c>
      <c r="D2189" s="7" t="n"/>
      <c r="E2189" s="8" t="n"/>
      <c r="F2189" s="9" t="n">
        <v>1863.5</v>
      </c>
      <c r="I2189" s="10" t="inlineStr">
        <is>
          <t>EFECTIVO</t>
        </is>
      </c>
      <c r="J2189" s="8" t="inlineStr">
        <is>
          <t>4309 RODRIGO RAMOS - T05</t>
        </is>
      </c>
    </row>
    <row r="2190">
      <c r="A2190" s="5" t="inlineStr">
        <is>
          <t>CCAJ-SC39/48/2023</t>
        </is>
      </c>
      <c r="B2190" s="6" t="n">
        <v>44956.86293035879</v>
      </c>
      <c r="C2190" s="5" t="inlineStr">
        <is>
          <t>1386 EINAR CHOQUETIJLLA - COBRADOR</t>
        </is>
      </c>
      <c r="D2190" s="7" t="n"/>
      <c r="E2190" s="8" t="n"/>
      <c r="F2190" s="9" t="n">
        <v>11945</v>
      </c>
      <c r="I2190" s="10" t="inlineStr">
        <is>
          <t>EFECTIVO</t>
        </is>
      </c>
      <c r="J2190" s="8" t="inlineStr">
        <is>
          <t>4309 RODRIGO RAMOS - T06</t>
        </is>
      </c>
    </row>
    <row r="2191">
      <c r="A2191" s="5" t="inlineStr">
        <is>
          <t>CCAJ-SC39/48/2023</t>
        </is>
      </c>
      <c r="B2191" s="6" t="n">
        <v>44956.86293035879</v>
      </c>
      <c r="C2191" s="5" t="inlineStr">
        <is>
          <t>1386 EINAR CHOQUETIJLLA - COBRADOR</t>
        </is>
      </c>
      <c r="D2191" s="7" t="n"/>
      <c r="E2191" s="8" t="n"/>
      <c r="F2191" s="9" t="n">
        <v>5840.5</v>
      </c>
      <c r="I2191" s="10" t="inlineStr">
        <is>
          <t>EFECTIVO</t>
        </is>
      </c>
      <c r="J2191" s="8" t="inlineStr">
        <is>
          <t>4309 RODRIGO RAMOS - T07</t>
        </is>
      </c>
    </row>
    <row r="2192">
      <c r="A2192" s="5" t="inlineStr">
        <is>
          <t>CCAJ-SC39/48/2023</t>
        </is>
      </c>
      <c r="B2192" s="6" t="n">
        <v>44956.86293035879</v>
      </c>
      <c r="C2192" s="5" t="inlineStr">
        <is>
          <t>1386 EINAR CHOQUETIJLLA - COBRADOR</t>
        </is>
      </c>
      <c r="D2192" s="7" t="n"/>
      <c r="E2192" s="8" t="n"/>
      <c r="F2192" s="9" t="n">
        <v>21395.7</v>
      </c>
      <c r="I2192" s="10" t="inlineStr">
        <is>
          <t>EFECTIVO</t>
        </is>
      </c>
      <c r="J2192" s="8" t="inlineStr">
        <is>
          <t>4309 RODRIGO RAMOS - T09</t>
        </is>
      </c>
    </row>
    <row r="2193">
      <c r="A2193" s="5" t="inlineStr">
        <is>
          <t>CCAJ-SC39/48/2023</t>
        </is>
      </c>
      <c r="B2193" s="6" t="n">
        <v>44956.86293035879</v>
      </c>
      <c r="C2193" s="5" t="inlineStr">
        <is>
          <t>1386 EINAR CHOQUETIJLLA - COBRADOR</t>
        </is>
      </c>
      <c r="D2193" s="7" t="n"/>
      <c r="E2193" s="8" t="n"/>
      <c r="F2193" s="9" t="n">
        <v>7305</v>
      </c>
      <c r="I2193" s="10" t="inlineStr">
        <is>
          <t>EFECTIVO</t>
        </is>
      </c>
      <c r="J2193" s="8" t="inlineStr">
        <is>
          <t>4309 RODRIGO RAMOS - T11</t>
        </is>
      </c>
    </row>
    <row r="2194">
      <c r="A2194" s="5" t="inlineStr">
        <is>
          <t>CCAJ-SC39/48/2023</t>
        </is>
      </c>
      <c r="B2194" s="6" t="n">
        <v>44956.86293035879</v>
      </c>
      <c r="C2194" s="5" t="inlineStr">
        <is>
          <t>1386 EINAR CHOQUETIJLLA - COBRADOR</t>
        </is>
      </c>
      <c r="D2194" s="7" t="n"/>
      <c r="E2194" s="8" t="n"/>
      <c r="F2194" s="9" t="n">
        <v>5991.4</v>
      </c>
      <c r="I2194" s="10" t="inlineStr">
        <is>
          <t>EFECTIVO</t>
        </is>
      </c>
      <c r="J2194" s="8" t="inlineStr">
        <is>
          <t>4309 RODRIGO RAMOS - T14</t>
        </is>
      </c>
    </row>
    <row r="2195">
      <c r="A2195" s="5" t="inlineStr">
        <is>
          <t>CCAJ-SC39/48/2023</t>
        </is>
      </c>
      <c r="B2195" s="6" t="n">
        <v>44956.86293035879</v>
      </c>
      <c r="C2195" s="5" t="inlineStr">
        <is>
          <t>1386 EINAR CHOQUETIJLLA - COBRADOR</t>
        </is>
      </c>
      <c r="D2195" s="7" t="n"/>
      <c r="E2195" s="8" t="n"/>
      <c r="F2195" s="9" t="n">
        <v>5129.7</v>
      </c>
      <c r="I2195" s="10" t="inlineStr">
        <is>
          <t>EFECTIVO</t>
        </is>
      </c>
      <c r="J2195" s="8" t="inlineStr">
        <is>
          <t>4309 RODRIGO RAMOS - T19</t>
        </is>
      </c>
    </row>
    <row r="2196">
      <c r="A2196" s="5" t="inlineStr">
        <is>
          <t>CCAJ-SC39/48/2023</t>
        </is>
      </c>
      <c r="B2196" s="6" t="n">
        <v>44956.86293035879</v>
      </c>
      <c r="C2196" s="5" t="inlineStr">
        <is>
          <t>1386 EINAR CHOQUETIJLLA - COBRADOR</t>
        </is>
      </c>
      <c r="D2196" s="7" t="n"/>
      <c r="E2196" s="8" t="n"/>
      <c r="F2196" s="9" t="n">
        <v>390</v>
      </c>
      <c r="I2196" s="10" t="inlineStr">
        <is>
          <t>EFECTIVO</t>
        </is>
      </c>
      <c r="J2196" s="8" t="inlineStr">
        <is>
          <t>4309 RODRIGO RAMOS - T21</t>
        </is>
      </c>
    </row>
    <row r="2197">
      <c r="A2197" s="11" t="inlineStr">
        <is>
          <t>SAP</t>
        </is>
      </c>
      <c r="B2197" s="3" t="n"/>
      <c r="C2197" s="3" t="n"/>
      <c r="D2197" s="19">
        <f>406664.04+22098</f>
        <v/>
      </c>
      <c r="E2197" s="8" t="n"/>
      <c r="F2197" s="37">
        <f>SUM(F2098:G2196)</f>
        <v/>
      </c>
      <c r="G2197" s="9" t="n"/>
      <c r="I2197" s="10" t="n"/>
      <c r="J2197" s="8" t="n"/>
    </row>
    <row r="2198">
      <c r="A2198" s="13" t="inlineStr">
        <is>
          <t>FECHA</t>
        </is>
      </c>
      <c r="B2198" s="13" t="inlineStr">
        <is>
          <t>CIERRE DE CAJA</t>
        </is>
      </c>
      <c r="C2198" s="13" t="inlineStr">
        <is>
          <t>IMPORTE</t>
        </is>
      </c>
      <c r="D2198" s="7" t="n"/>
      <c r="E2198" s="8" t="n"/>
      <c r="G2198" s="9" t="n"/>
      <c r="I2198" s="10" t="n"/>
      <c r="J2198" s="8" t="n"/>
    </row>
    <row r="2199" ht="15.75" customHeight="1">
      <c r="A2199" s="5" t="n"/>
      <c r="B2199" s="6" t="n"/>
      <c r="C2199" s="5" t="n"/>
      <c r="D2199" s="14" t="n">
        <v>112691632</v>
      </c>
      <c r="E2199" s="8" t="n"/>
      <c r="G2199" s="9" t="n"/>
      <c r="I2199" s="10" t="n"/>
      <c r="J2199" s="8" t="n"/>
    </row>
    <row r="2200" ht="15.75" customHeight="1">
      <c r="D2200" s="14" t="n">
        <v>112691667</v>
      </c>
    </row>
    <row r="2202">
      <c r="A2202" s="1" t="inlineStr">
        <is>
          <t>Cierre Caja</t>
        </is>
      </c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3" t="inlineStr">
        <is>
          <t>Del 31/01/2023</t>
        </is>
      </c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98" t="inlineStr">
        <is>
          <t>Cierre Caja</t>
        </is>
      </c>
      <c r="B2204" s="98" t="inlineStr">
        <is>
          <t>Fecha</t>
        </is>
      </c>
      <c r="C2204" s="98" t="inlineStr">
        <is>
          <t>Cajero</t>
        </is>
      </c>
      <c r="D2204" s="98" t="inlineStr">
        <is>
          <t>Nro Voucher</t>
        </is>
      </c>
      <c r="E2204" s="98" t="inlineStr">
        <is>
          <t>Nro Cuenta</t>
        </is>
      </c>
      <c r="F2204" s="98" t="inlineStr">
        <is>
          <t>Tipo Ingreso</t>
        </is>
      </c>
      <c r="G2204" s="99" t="n"/>
      <c r="H2204" s="100" t="n"/>
      <c r="I2204" s="98" t="inlineStr">
        <is>
          <t>TIPO DE INGRESO</t>
        </is>
      </c>
      <c r="J2204" s="98" t="inlineStr">
        <is>
          <t>Cobrador</t>
        </is>
      </c>
    </row>
    <row r="2205">
      <c r="A2205" s="101" t="n"/>
      <c r="B2205" s="101" t="n"/>
      <c r="C2205" s="101" t="n"/>
      <c r="D2205" s="101" t="n"/>
      <c r="E2205" s="101" t="n"/>
      <c r="F2205" s="4" t="inlineStr">
        <is>
          <t>EFECTIVO</t>
        </is>
      </c>
      <c r="G2205" s="4" t="inlineStr">
        <is>
          <t>CHEQUE</t>
        </is>
      </c>
      <c r="H2205" s="4" t="inlineStr">
        <is>
          <t>TRANSFERENCIA</t>
        </is>
      </c>
      <c r="I2205" s="101" t="n"/>
      <c r="J2205" s="101" t="n"/>
    </row>
    <row r="2206">
      <c r="A2206" s="5" t="inlineStr">
        <is>
          <t>CCAJ-SC39/49/2023</t>
        </is>
      </c>
      <c r="B2206" s="6" t="n">
        <v>44957.39695053241</v>
      </c>
      <c r="C2206" s="5" t="inlineStr">
        <is>
          <t>1386 EINAR CHOQUETIJLLA - COBRADOR</t>
        </is>
      </c>
      <c r="D2206" s="10" t="n"/>
      <c r="E2206" s="8" t="n"/>
      <c r="F2206" s="9" t="n">
        <v>5153.4</v>
      </c>
      <c r="I2206" s="10" t="inlineStr">
        <is>
          <t>EFECTIVO</t>
        </is>
      </c>
      <c r="J2206" s="5" t="inlineStr">
        <is>
          <t>2917 MILAN HUANCOLLO JUCUMARI</t>
        </is>
      </c>
    </row>
    <row r="2207">
      <c r="A2207" s="5" t="inlineStr">
        <is>
          <t>CCAJ-SC39/49/2023</t>
        </is>
      </c>
      <c r="B2207" s="6" t="n">
        <v>44957.39695053241</v>
      </c>
      <c r="C2207" s="5" t="inlineStr">
        <is>
          <t>1386 EINAR CHOQUETIJLLA - COBRADOR</t>
        </is>
      </c>
      <c r="D2207" s="10" t="n"/>
      <c r="E2207" s="8" t="n"/>
      <c r="F2207" s="9" t="n">
        <v>6650.9</v>
      </c>
      <c r="I2207" s="10" t="inlineStr">
        <is>
          <t>EFECTIVO</t>
        </is>
      </c>
      <c r="J2207" s="8" t="inlineStr">
        <is>
          <t>4309 RODRIGO RAMOS - T10</t>
        </is>
      </c>
    </row>
    <row r="2208">
      <c r="A2208" s="5" t="inlineStr">
        <is>
          <t>CCAJ-SC39/49/2023</t>
        </is>
      </c>
      <c r="B2208" s="6" t="n">
        <v>44957.39695053241</v>
      </c>
      <c r="C2208" s="5" t="inlineStr">
        <is>
          <t>1386 EINAR CHOQUETIJLLA - COBRADOR</t>
        </is>
      </c>
      <c r="D2208" s="10" t="n"/>
      <c r="E2208" s="8" t="n"/>
      <c r="F2208" s="9" t="n">
        <v>3128.8</v>
      </c>
      <c r="I2208" s="10" t="inlineStr">
        <is>
          <t>EFECTIVO</t>
        </is>
      </c>
      <c r="J2208" s="8" t="inlineStr">
        <is>
          <t>4309 RODRIGO RAMOS - T15</t>
        </is>
      </c>
    </row>
    <row r="2209">
      <c r="A2209" s="5" t="inlineStr">
        <is>
          <t>CCAJ-SC39/49/2023</t>
        </is>
      </c>
      <c r="B2209" s="6" t="n">
        <v>44957.39695053241</v>
      </c>
      <c r="C2209" s="5" t="inlineStr">
        <is>
          <t>1386 EINAR CHOQUETIJLLA - COBRADOR</t>
        </is>
      </c>
      <c r="D2209" s="10" t="n"/>
      <c r="E2209" s="8" t="n"/>
      <c r="F2209" s="9" t="n">
        <v>18788.5</v>
      </c>
      <c r="I2209" s="10" t="inlineStr">
        <is>
          <t>EFECTIVO</t>
        </is>
      </c>
      <c r="J2209" s="8" t="inlineStr">
        <is>
          <t>4309 RODRIGO RAMOS - T18</t>
        </is>
      </c>
    </row>
    <row r="2210">
      <c r="A2210" s="5" t="inlineStr">
        <is>
          <t>CCAJ-SC39/49/2023</t>
        </is>
      </c>
      <c r="B2210" s="6" t="n">
        <v>44957.39695053241</v>
      </c>
      <c r="C2210" s="5" t="inlineStr">
        <is>
          <t>1386 EINAR CHOQUETIJLLA - COBRADOR</t>
        </is>
      </c>
      <c r="D2210" s="10" t="n"/>
      <c r="E2210" s="8" t="n"/>
      <c r="F2210" s="9" t="n">
        <v>37017.2</v>
      </c>
      <c r="I2210" s="10" t="inlineStr">
        <is>
          <t>EFECTIVO</t>
        </is>
      </c>
      <c r="J2210" s="8" t="inlineStr">
        <is>
          <t>4309 RODRIGO RAMOS - T24</t>
        </is>
      </c>
    </row>
    <row r="2211">
      <c r="A2211" s="11" t="inlineStr">
        <is>
          <t>SAP</t>
        </is>
      </c>
      <c r="B2211" s="3" t="n"/>
      <c r="C2211" s="3" t="n"/>
      <c r="D2211" s="7" t="n"/>
      <c r="E2211" s="8" t="n"/>
      <c r="F2211" s="37">
        <f>SUM(F2206:G2210)</f>
        <v/>
      </c>
      <c r="G2211" s="9" t="n"/>
      <c r="I2211" s="10" t="n"/>
      <c r="J2211" s="5" t="n"/>
    </row>
    <row r="2212" ht="15.75" customHeight="1">
      <c r="A2212" s="13" t="inlineStr">
        <is>
          <t>FECHA</t>
        </is>
      </c>
      <c r="B2212" s="13" t="inlineStr">
        <is>
          <t>CIERRE DE CAJA</t>
        </is>
      </c>
      <c r="C2212" s="13" t="inlineStr">
        <is>
          <t>IMPORTE</t>
        </is>
      </c>
      <c r="D2212" s="14" t="n">
        <v>112691633</v>
      </c>
      <c r="E2212" s="8" t="n"/>
      <c r="G2212" s="9" t="n"/>
      <c r="I2212" s="10" t="n"/>
      <c r="J2212" s="5" t="n"/>
    </row>
    <row r="2213">
      <c r="A2213" s="5" t="n"/>
      <c r="B2213" s="6" t="n"/>
      <c r="C2213" s="5" t="n"/>
      <c r="D2213" s="7" t="n"/>
      <c r="E2213" s="8" t="n"/>
      <c r="G2213" s="9" t="n"/>
      <c r="I2213" s="10" t="n"/>
      <c r="J2213" s="5" t="n"/>
    </row>
    <row r="2214">
      <c r="A2214" s="5" t="n"/>
      <c r="B2214" s="6" t="n"/>
      <c r="C2214" s="5" t="n"/>
      <c r="D2214" s="7" t="n"/>
      <c r="E2214" s="8" t="n"/>
      <c r="G2214" s="9" t="n"/>
      <c r="I2214" s="10" t="n"/>
      <c r="J2214" s="5" t="n"/>
    </row>
    <row r="2215">
      <c r="A2215" s="5" t="inlineStr">
        <is>
          <t>CCAJ-SC39/50/2023</t>
        </is>
      </c>
      <c r="B2215" s="6" t="n">
        <v>44957.9591696875</v>
      </c>
      <c r="C2215" s="5" t="inlineStr">
        <is>
          <t>1386 EINAR CHOQUETIJLLA - COBRADOR</t>
        </is>
      </c>
      <c r="D2215" s="7" t="n"/>
      <c r="E2215" s="8" t="n"/>
      <c r="G2215" s="9" t="n">
        <v>786.59</v>
      </c>
      <c r="I2215" s="10" t="inlineStr">
        <is>
          <t>CHEQUE</t>
        </is>
      </c>
      <c r="J2215" s="8" t="inlineStr">
        <is>
          <t>2551 EDMUNDO CAYANI M.</t>
        </is>
      </c>
    </row>
    <row r="2216">
      <c r="A2216" s="5" t="inlineStr">
        <is>
          <t>CCAJ-SC39/50/2023</t>
        </is>
      </c>
      <c r="B2216" s="6" t="n">
        <v>44957.9591696875</v>
      </c>
      <c r="C2216" s="5" t="inlineStr">
        <is>
          <t>1386 EINAR CHOQUETIJLLA - COBRADOR</t>
        </is>
      </c>
      <c r="D2216" s="7" t="n"/>
      <c r="E2216" s="8" t="n"/>
      <c r="G2216" s="9" t="n">
        <v>368.45</v>
      </c>
      <c r="I2216" s="10" t="inlineStr">
        <is>
          <t>CHEQUE</t>
        </is>
      </c>
      <c r="J2216" s="8" t="inlineStr">
        <is>
          <t>2932 EUGENIO LOPEZ CESPEDES</t>
        </is>
      </c>
    </row>
    <row r="2217">
      <c r="A2217" s="5" t="inlineStr">
        <is>
          <t>CCAJ-SC39/50/2023</t>
        </is>
      </c>
      <c r="B2217" s="6" t="n">
        <v>44957.9591696875</v>
      </c>
      <c r="C2217" s="5" t="inlineStr">
        <is>
          <t>1386 EINAR CHOQUETIJLLA - COBRADOR</t>
        </is>
      </c>
      <c r="D2217" s="7" t="n"/>
      <c r="E2217" s="8" t="n"/>
      <c r="G2217" s="9" t="n">
        <v>1777</v>
      </c>
      <c r="I2217" s="10" t="inlineStr">
        <is>
          <t>CHEQUE</t>
        </is>
      </c>
      <c r="J2217" s="8" t="inlineStr">
        <is>
          <t>4309 RODRIGO RAMOS - T03</t>
        </is>
      </c>
    </row>
    <row r="2218">
      <c r="A2218" s="5" t="inlineStr">
        <is>
          <t>CCAJ-SC39/50/202</t>
        </is>
      </c>
      <c r="B2218" s="6" t="n">
        <v>44957.9591696875</v>
      </c>
      <c r="C2218" s="5" t="inlineStr">
        <is>
          <t xml:space="preserve">1386 EINAR CHOQUETIJLLA - </t>
        </is>
      </c>
      <c r="D2218" s="15" t="n">
        <v>451632243252</v>
      </c>
      <c r="E2218" s="5" t="inlineStr">
        <is>
          <t>BANCO INDUSTRIAL-100070049</t>
        </is>
      </c>
      <c r="H2218" s="9" t="n">
        <v>1158.3</v>
      </c>
      <c r="I2218" s="5" t="inlineStr">
        <is>
          <t>DEPÓSITO BANCARIO</t>
        </is>
      </c>
      <c r="J2218" s="8" t="inlineStr">
        <is>
          <t>1973 BASILIA CRUZ AJARACHI</t>
        </is>
      </c>
    </row>
    <row r="2219">
      <c r="A2219" s="5" t="inlineStr">
        <is>
          <t>CCAJ-SC39/50/202</t>
        </is>
      </c>
      <c r="B2219" s="6" t="n">
        <v>44957.9591696875</v>
      </c>
      <c r="C2219" s="5" t="inlineStr">
        <is>
          <t xml:space="preserve">1386 EINAR CHOQUETIJLLA - </t>
        </is>
      </c>
      <c r="D2219" s="15" t="n">
        <v>45143503439</v>
      </c>
      <c r="E2219" s="5" t="inlineStr">
        <is>
          <t>BANCO INDUSTRIAL-100070049</t>
        </is>
      </c>
      <c r="H2219" s="9" t="n">
        <v>1897.97</v>
      </c>
      <c r="I2219" s="5" t="inlineStr">
        <is>
          <t>DEPÓSITO BANCARIO</t>
        </is>
      </c>
      <c r="J2219" s="8" t="inlineStr">
        <is>
          <t>1973 BASILIA CRUZ AJARACHI</t>
        </is>
      </c>
    </row>
    <row r="2220">
      <c r="A2220" s="5" t="inlineStr">
        <is>
          <t>CCAJ-SC39/50/202</t>
        </is>
      </c>
      <c r="B2220" s="6" t="n">
        <v>44957.9591696875</v>
      </c>
      <c r="C2220" s="5" t="inlineStr">
        <is>
          <t xml:space="preserve">1386 EINAR CHOQUETIJLLA - </t>
        </is>
      </c>
      <c r="D2220" s="15" t="n">
        <v>45133138579</v>
      </c>
      <c r="E2220" s="5" t="inlineStr">
        <is>
          <t>BANCO INDUSTRIAL-100070049</t>
        </is>
      </c>
      <c r="H2220" s="9" t="n">
        <v>558.34</v>
      </c>
      <c r="I2220" s="5" t="inlineStr">
        <is>
          <t>DEPÓSITO BANCARIO</t>
        </is>
      </c>
      <c r="J2220" s="5" t="inlineStr">
        <is>
          <t>1271 SANDRA SALAZAR ESCOBAR</t>
        </is>
      </c>
    </row>
    <row r="2221">
      <c r="A2221" s="5" t="inlineStr">
        <is>
          <t>CCAJ-SC39/50/202</t>
        </is>
      </c>
      <c r="B2221" s="6" t="n">
        <v>44957.9591696875</v>
      </c>
      <c r="C2221" s="5" t="inlineStr">
        <is>
          <t xml:space="preserve">1386 EINAR CHOQUETIJLLA - </t>
        </is>
      </c>
      <c r="D2221" s="15" t="n">
        <v>45163229065</v>
      </c>
      <c r="E2221" s="5" t="inlineStr">
        <is>
          <t>BANCO INDUSTRIAL-100070049</t>
        </is>
      </c>
      <c r="H2221" s="9" t="n">
        <v>623.3</v>
      </c>
      <c r="I2221" s="5" t="inlineStr">
        <is>
          <t>DEPÓSITO BANCARIO</t>
        </is>
      </c>
      <c r="J2221" s="5" t="inlineStr">
        <is>
          <t>4307 PEDRO GALARZA TERCEROS</t>
        </is>
      </c>
    </row>
    <row r="2222">
      <c r="A2222" s="5" t="inlineStr">
        <is>
          <t>CCAJ-SC39/50/2023</t>
        </is>
      </c>
      <c r="B2222" s="6" t="n">
        <v>44957.9591696875</v>
      </c>
      <c r="C2222" s="5" t="inlineStr">
        <is>
          <t>1386 EINAR CHOQUETIJLLA - COBRADOR</t>
        </is>
      </c>
      <c r="D2222" s="15" t="n">
        <v>45133139690</v>
      </c>
      <c r="E2222" s="5" t="inlineStr">
        <is>
          <t>BANCO INDUSTRIAL-100070049</t>
        </is>
      </c>
      <c r="H2222" s="9" t="n">
        <v>1365</v>
      </c>
      <c r="I2222" s="5" t="inlineStr">
        <is>
          <t>DEPÓSITO BANCARIO</t>
        </is>
      </c>
      <c r="J2222" s="5" t="inlineStr">
        <is>
          <t>4307 PEDRO GALARZA TERCEROS</t>
        </is>
      </c>
    </row>
    <row r="2223">
      <c r="A2223" s="5" t="inlineStr">
        <is>
          <t>CCAJ-SC39/50/2023</t>
        </is>
      </c>
      <c r="B2223" s="6" t="n">
        <v>44957.9591696875</v>
      </c>
      <c r="C2223" s="5" t="inlineStr">
        <is>
          <t>1386 EINAR CHOQUETIJLLA - COBRADOR</t>
        </is>
      </c>
      <c r="D2223" s="15" t="n">
        <v>45153133624</v>
      </c>
      <c r="E2223" s="5" t="inlineStr">
        <is>
          <t>BANCO INDUSTRIAL-100070049</t>
        </is>
      </c>
      <c r="H2223" s="9" t="n">
        <v>225</v>
      </c>
      <c r="I2223" s="5" t="inlineStr">
        <is>
          <t>DEPÓSITO BANCARIO</t>
        </is>
      </c>
      <c r="J2223" s="5" t="inlineStr">
        <is>
          <t>4307 PEDRO GALARZA TERCEROS</t>
        </is>
      </c>
    </row>
    <row r="2224">
      <c r="A2224" s="5" t="inlineStr">
        <is>
          <t>CCAJ-SC39/50/2023</t>
        </is>
      </c>
      <c r="B2224" s="6" t="n">
        <v>44957.9591696875</v>
      </c>
      <c r="C2224" s="5" t="inlineStr">
        <is>
          <t>1386 EINAR CHOQUETIJLLA - COBRADOR</t>
        </is>
      </c>
      <c r="D2224" s="7" t="n">
        <v>85057</v>
      </c>
      <c r="E2224" s="5" t="inlineStr">
        <is>
          <t>BANCO DE CREDITO-7015054675359</t>
        </is>
      </c>
      <c r="H2224" s="9" t="n">
        <v>43421.55</v>
      </c>
      <c r="I2224" s="5" t="inlineStr">
        <is>
          <t>DEPÓSITO BANCARIO</t>
        </is>
      </c>
      <c r="J2224" s="5" t="inlineStr">
        <is>
          <t>4307 PEDRO GALARZA TERCEROS</t>
        </is>
      </c>
    </row>
    <row r="2225">
      <c r="A2225" s="5" t="inlineStr">
        <is>
          <t>CCAJ-SC39/50/2023</t>
        </is>
      </c>
      <c r="B2225" s="6" t="n">
        <v>44957.9591696875</v>
      </c>
      <c r="C2225" s="5" t="inlineStr">
        <is>
          <t>1386 EINAR CHOQUETIJLLA - COBRADOR</t>
        </is>
      </c>
      <c r="D2225" s="15" t="n">
        <v>45163224325</v>
      </c>
      <c r="E2225" s="5" t="inlineStr">
        <is>
          <t>BANCO INDUSTRIAL-100070049</t>
        </is>
      </c>
      <c r="H2225" s="9" t="n">
        <v>9554.139999999999</v>
      </c>
      <c r="I2225" s="5" t="inlineStr">
        <is>
          <t>DEPÓSITO BANCARIO</t>
        </is>
      </c>
      <c r="J2225" s="8" t="inlineStr">
        <is>
          <t>1973 BASILIA CRUZ AJARACHI</t>
        </is>
      </c>
    </row>
    <row r="2226">
      <c r="A2226" s="5" t="inlineStr">
        <is>
          <t>CCAJ-SC39/50/2023</t>
        </is>
      </c>
      <c r="B2226" s="6" t="n">
        <v>44957.9591696875</v>
      </c>
      <c r="C2226" s="5" t="inlineStr">
        <is>
          <t>1386 EINAR CHOQUETIJLLA - COBRADOR</t>
        </is>
      </c>
      <c r="D2226" s="15" t="n">
        <v>45163224325</v>
      </c>
      <c r="E2226" s="5" t="inlineStr">
        <is>
          <t>BANCO INDUSTRIAL-100070049</t>
        </is>
      </c>
      <c r="H2226" s="9" t="n">
        <v>54732.17</v>
      </c>
      <c r="I2226" s="5" t="inlineStr">
        <is>
          <t>DEPÓSITO BANCARIO</t>
        </is>
      </c>
      <c r="J2226" s="8" t="inlineStr">
        <is>
          <t>1973 BASILIA CRUZ AJARACHI</t>
        </is>
      </c>
    </row>
    <row r="2227">
      <c r="A2227" s="5" t="inlineStr">
        <is>
          <t>CCAJ-SC39/50/2023</t>
        </is>
      </c>
      <c r="B2227" s="6" t="n">
        <v>44957.9591696875</v>
      </c>
      <c r="C2227" s="5" t="inlineStr">
        <is>
          <t>1386 EINAR CHOQUETIJLLA - COBRADOR</t>
        </is>
      </c>
      <c r="D2227" s="15" t="n">
        <v>45163224325</v>
      </c>
      <c r="E2227" s="5" t="inlineStr">
        <is>
          <t>BANCO INDUSTRIAL-100070049</t>
        </is>
      </c>
      <c r="H2227" s="9" t="n">
        <v>2354.34</v>
      </c>
      <c r="I2227" s="5" t="inlineStr">
        <is>
          <t>DEPÓSITO BANCARIO</t>
        </is>
      </c>
      <c r="J2227" s="8" t="inlineStr">
        <is>
          <t>1973 BASILIA CRUZ AJARACHI</t>
        </is>
      </c>
    </row>
    <row r="2228">
      <c r="A2228" s="5" t="inlineStr">
        <is>
          <t>CCAJ-SC39/50/2023</t>
        </is>
      </c>
      <c r="B2228" s="6" t="n">
        <v>44957.9591696875</v>
      </c>
      <c r="C2228" s="5" t="inlineStr">
        <is>
          <t>1386 EINAR CHOQUETIJLLA - COBRADOR</t>
        </is>
      </c>
      <c r="D2228" s="7" t="n">
        <v>85087</v>
      </c>
      <c r="E2228" s="5" t="inlineStr">
        <is>
          <t>BANCO DE CREDITO-7015054675359</t>
        </is>
      </c>
      <c r="H2228" s="9" t="n">
        <v>49739.1</v>
      </c>
      <c r="I2228" s="5" t="inlineStr">
        <is>
          <t>DEPÓSITO BANCARIO</t>
        </is>
      </c>
      <c r="J2228" s="5" t="inlineStr">
        <is>
          <t>4307 PEDRO GALARZA TERCEROS</t>
        </is>
      </c>
    </row>
    <row r="2229">
      <c r="A2229" s="5" t="inlineStr">
        <is>
          <t>CCAJ-SC39/50/2023</t>
        </is>
      </c>
      <c r="B2229" s="6" t="n">
        <v>44957.9591696875</v>
      </c>
      <c r="C2229" s="5" t="inlineStr">
        <is>
          <t>1386 EINAR CHOQUETIJLLA - COBRADOR</t>
        </is>
      </c>
      <c r="D2229" s="15" t="n">
        <v>45163224325</v>
      </c>
      <c r="E2229" s="5" t="inlineStr">
        <is>
          <t>BANCO INDUSTRIAL-100070049</t>
        </is>
      </c>
      <c r="H2229" s="9" t="n">
        <v>665.36</v>
      </c>
      <c r="I2229" s="5" t="inlineStr">
        <is>
          <t>DEPÓSITO BANCARIO</t>
        </is>
      </c>
      <c r="J2229" s="8" t="inlineStr">
        <is>
          <t>1973 BASILIA CRUZ AJARACHI</t>
        </is>
      </c>
    </row>
    <row r="2230">
      <c r="A2230" s="5" t="inlineStr">
        <is>
          <t>CCAJ-SC39/50/2023</t>
        </is>
      </c>
      <c r="B2230" s="6" t="n">
        <v>44957.9591696875</v>
      </c>
      <c r="C2230" s="5" t="inlineStr">
        <is>
          <t>1386 EINAR CHOQUETIJLLA - COBRADOR</t>
        </is>
      </c>
      <c r="D2230" s="7" t="n">
        <v>85116</v>
      </c>
      <c r="E2230" s="5" t="inlineStr">
        <is>
          <t>BANCO DE CREDITO-7015054675359</t>
        </is>
      </c>
      <c r="H2230" s="9" t="n">
        <v>2041.21</v>
      </c>
      <c r="I2230" s="5" t="inlineStr">
        <is>
          <t>DEPÓSITO BANCARIO</t>
        </is>
      </c>
      <c r="J2230" s="5" t="inlineStr">
        <is>
          <t>4307 PEDRO GALARZA TERCEROS</t>
        </is>
      </c>
    </row>
    <row r="2231">
      <c r="A2231" s="5" t="inlineStr">
        <is>
          <t>CCAJ-SC39/50/2023</t>
        </is>
      </c>
      <c r="B2231" s="6" t="n">
        <v>44957.9591696875</v>
      </c>
      <c r="C2231" s="5" t="inlineStr">
        <is>
          <t>1386 EINAR CHOQUETIJLLA - COBRADOR</t>
        </is>
      </c>
      <c r="D2231" s="15" t="n">
        <v>45163224325</v>
      </c>
      <c r="E2231" s="5" t="inlineStr">
        <is>
          <t>BANCO INDUSTRIAL-100070049</t>
        </is>
      </c>
      <c r="H2231" s="9" t="n">
        <v>3282.27</v>
      </c>
      <c r="I2231" s="5" t="inlineStr">
        <is>
          <t>DEPÓSITO BANCARIO</t>
        </is>
      </c>
      <c r="J2231" s="8" t="inlineStr">
        <is>
          <t>1973 BASILIA CRUZ AJARACHI</t>
        </is>
      </c>
    </row>
    <row r="2232">
      <c r="A2232" s="5" t="inlineStr">
        <is>
          <t>CCAJ-SC39/50/2023</t>
        </is>
      </c>
      <c r="B2232" s="6" t="n">
        <v>44957.9591696875</v>
      </c>
      <c r="C2232" s="5" t="inlineStr">
        <is>
          <t>1386 EINAR CHOQUETIJLLA - COBRADOR</t>
        </is>
      </c>
      <c r="D2232" s="15" t="n">
        <v>45113288040</v>
      </c>
      <c r="E2232" s="5" t="inlineStr">
        <is>
          <t>BANCO INDUSTRIAL-100070049</t>
        </is>
      </c>
      <c r="H2232" s="9" t="n">
        <v>3217.89</v>
      </c>
      <c r="I2232" s="5" t="inlineStr">
        <is>
          <t>DEPÓSITO BANCARIO</t>
        </is>
      </c>
      <c r="J2232" s="5" t="inlineStr">
        <is>
          <t>4307 PEDRO GALARZA TERCEROS</t>
        </is>
      </c>
    </row>
    <row r="2233">
      <c r="A2233" s="5" t="inlineStr">
        <is>
          <t>CCAJ-SC39/50/2023</t>
        </is>
      </c>
      <c r="B2233" s="6" t="n">
        <v>44957.9591696875</v>
      </c>
      <c r="C2233" s="5" t="inlineStr">
        <is>
          <t>1386 EINAR CHOQUETIJLLA - COBRADOR</t>
        </is>
      </c>
      <c r="D2233" s="15" t="n">
        <v>45163224325</v>
      </c>
      <c r="E2233" s="5" t="inlineStr">
        <is>
          <t>BANCO INDUSTRIAL-100070049</t>
        </is>
      </c>
      <c r="H2233" s="9" t="n">
        <v>11214.19</v>
      </c>
      <c r="I2233" s="5" t="inlineStr">
        <is>
          <t>DEPÓSITO BANCARIO</t>
        </is>
      </c>
      <c r="J2233" s="8" t="inlineStr">
        <is>
          <t>1973 BASILIA CRUZ AJARACHI</t>
        </is>
      </c>
    </row>
    <row r="2234">
      <c r="A2234" s="5" t="inlineStr">
        <is>
          <t>CCAJ-SC39/50/2023</t>
        </is>
      </c>
      <c r="B2234" s="6" t="n">
        <v>44957.9591696875</v>
      </c>
      <c r="C2234" s="5" t="inlineStr">
        <is>
          <t>1386 EINAR CHOQUETIJLLA - COBRADOR</t>
        </is>
      </c>
      <c r="D2234" s="15" t="n">
        <v>45113288029</v>
      </c>
      <c r="E2234" s="5" t="inlineStr">
        <is>
          <t>BANCO INDUSTRIAL-100070049</t>
        </is>
      </c>
      <c r="H2234" s="9" t="n">
        <v>11236.59</v>
      </c>
      <c r="I2234" s="5" t="inlineStr">
        <is>
          <t>DEPÓSITO BANCARIO</t>
        </is>
      </c>
      <c r="J2234" s="5" t="inlineStr">
        <is>
          <t>4307 PEDRO GALARZA TERCEROS</t>
        </is>
      </c>
    </row>
    <row r="2235">
      <c r="A2235" s="5" t="inlineStr">
        <is>
          <t>CCAJ-SC39/50/2023</t>
        </is>
      </c>
      <c r="B2235" s="6" t="n">
        <v>44957.9591696875</v>
      </c>
      <c r="C2235" s="5" t="inlineStr">
        <is>
          <t>1386 EINAR CHOQUETIJLLA - COBRADOR</t>
        </is>
      </c>
      <c r="D2235" s="15" t="n">
        <v>45163224325</v>
      </c>
      <c r="E2235" s="5" t="inlineStr">
        <is>
          <t>BANCO INDUSTRIAL-100070049</t>
        </is>
      </c>
      <c r="H2235" s="9" t="n">
        <v>5026.12</v>
      </c>
      <c r="I2235" s="5" t="inlineStr">
        <is>
          <t>DEPÓSITO BANCARIO</t>
        </is>
      </c>
      <c r="J2235" s="8" t="inlineStr">
        <is>
          <t>1973 BASILIA CRUZ AJARACHI</t>
        </is>
      </c>
    </row>
    <row r="2236">
      <c r="A2236" s="5" t="inlineStr">
        <is>
          <t>CCAJ-SC39/50/2023</t>
        </is>
      </c>
      <c r="B2236" s="6" t="n">
        <v>44957.9591696875</v>
      </c>
      <c r="C2236" s="5" t="inlineStr">
        <is>
          <t>1386 EINAR CHOQUETIJLLA - COBRADOR</t>
        </is>
      </c>
      <c r="D2236" s="15" t="n">
        <v>45163224325</v>
      </c>
      <c r="E2236" s="5" t="inlineStr">
        <is>
          <t>BANCO INDUSTRIAL-100070049</t>
        </is>
      </c>
      <c r="H2236" s="9" t="n">
        <v>2704.77</v>
      </c>
      <c r="I2236" s="5" t="inlineStr">
        <is>
          <t>DEPÓSITO BANCARIO</t>
        </is>
      </c>
      <c r="J2236" s="8" t="inlineStr">
        <is>
          <t>1973 BASILIA CRUZ AJARACHI</t>
        </is>
      </c>
    </row>
    <row r="2237">
      <c r="A2237" s="5" t="inlineStr">
        <is>
          <t>CCAJ-SC39/50/2023</t>
        </is>
      </c>
      <c r="B2237" s="6" t="n">
        <v>44957.9591696875</v>
      </c>
      <c r="C2237" s="5" t="inlineStr">
        <is>
          <t>1386 EINAR CHOQUETIJLLA - COBRADOR</t>
        </is>
      </c>
      <c r="D2237" s="15" t="n">
        <v>45163224325</v>
      </c>
      <c r="E2237" s="5" t="inlineStr">
        <is>
          <t>BANCO INDUSTRIAL-100070049</t>
        </is>
      </c>
      <c r="H2237" s="9" t="n">
        <v>4019.94</v>
      </c>
      <c r="I2237" s="5" t="inlineStr">
        <is>
          <t>DEPÓSITO BANCARIO</t>
        </is>
      </c>
      <c r="J2237" s="8" t="inlineStr">
        <is>
          <t>1973 BASILIA CRUZ AJARACHI</t>
        </is>
      </c>
    </row>
    <row r="2238">
      <c r="A2238" s="5" t="inlineStr">
        <is>
          <t>CCAJ-SC39/50/2023</t>
        </is>
      </c>
      <c r="B2238" s="6" t="n">
        <v>44957.9591696875</v>
      </c>
      <c r="C2238" s="5" t="inlineStr">
        <is>
          <t>1386 EINAR CHOQUETIJLLA - COBRADOR</t>
        </is>
      </c>
      <c r="D2238" s="15" t="n">
        <v>45163224325</v>
      </c>
      <c r="E2238" s="5" t="inlineStr">
        <is>
          <t>BANCO INDUSTRIAL-100070049</t>
        </is>
      </c>
      <c r="H2238" s="9" t="n">
        <v>1968.07</v>
      </c>
      <c r="I2238" s="5" t="inlineStr">
        <is>
          <t>DEPÓSITO BANCARIO</t>
        </is>
      </c>
      <c r="J2238" s="8" t="inlineStr">
        <is>
          <t>1973 BASILIA CRUZ AJARACHI</t>
        </is>
      </c>
    </row>
    <row r="2239">
      <c r="A2239" s="5" t="inlineStr">
        <is>
          <t>CCAJ-SC39/50/2023</t>
        </is>
      </c>
      <c r="B2239" s="6" t="n">
        <v>44957.9591696875</v>
      </c>
      <c r="C2239" s="5" t="inlineStr">
        <is>
          <t>1386 EINAR CHOQUETIJLLA - COBRADOR</t>
        </is>
      </c>
      <c r="D2239" s="15" t="n">
        <v>45163224325</v>
      </c>
      <c r="E2239" s="5" t="inlineStr">
        <is>
          <t>BANCO INDUSTRIAL-100070049</t>
        </is>
      </c>
      <c r="H2239" s="9" t="n">
        <v>851.77</v>
      </c>
      <c r="I2239" s="5" t="inlineStr">
        <is>
          <t>DEPÓSITO BANCARIO</t>
        </is>
      </c>
      <c r="J2239" s="8" t="inlineStr">
        <is>
          <t>1973 BASILIA CRUZ AJARACHI</t>
        </is>
      </c>
    </row>
    <row r="2240">
      <c r="A2240" s="5" t="inlineStr">
        <is>
          <t>CCAJ-SC39/50/2023</t>
        </is>
      </c>
      <c r="B2240" s="6" t="n">
        <v>44957.9591696875</v>
      </c>
      <c r="C2240" s="5" t="inlineStr">
        <is>
          <t>1386 EINAR CHOQUETIJLLA - COBRADOR</t>
        </is>
      </c>
      <c r="D2240" s="15" t="n">
        <v>45163224325</v>
      </c>
      <c r="E2240" s="5" t="inlineStr">
        <is>
          <t>BANCO INDUSTRIAL-100070049</t>
        </is>
      </c>
      <c r="H2240" s="9" t="n">
        <v>2288.98</v>
      </c>
      <c r="I2240" s="5" t="inlineStr">
        <is>
          <t>DEPÓSITO BANCARIO</t>
        </is>
      </c>
      <c r="J2240" s="8" t="inlineStr">
        <is>
          <t>1973 BASILIA CRUZ AJARACHI</t>
        </is>
      </c>
    </row>
    <row r="2241">
      <c r="A2241" s="5" t="inlineStr">
        <is>
          <t>CCAJ-SC39/50/2023</t>
        </is>
      </c>
      <c r="B2241" s="6" t="n">
        <v>44957.9591696875</v>
      </c>
      <c r="C2241" s="5" t="inlineStr">
        <is>
          <t>1386 EINAR CHOQUETIJLLA - COBRADOR</t>
        </is>
      </c>
      <c r="D2241" s="15" t="n">
        <v>45163224325</v>
      </c>
      <c r="E2241" s="5" t="inlineStr">
        <is>
          <t>BANCO INDUSTRIAL-100070049</t>
        </is>
      </c>
      <c r="H2241" s="9" t="n">
        <v>19694.84</v>
      </c>
      <c r="I2241" s="5" t="inlineStr">
        <is>
          <t>DEPÓSITO BANCARIO</t>
        </is>
      </c>
      <c r="J2241" s="8" t="inlineStr">
        <is>
          <t>1973 BASILIA CRUZ AJARACHI</t>
        </is>
      </c>
    </row>
    <row r="2242">
      <c r="A2242" s="5" t="inlineStr">
        <is>
          <t>CCAJ-SC39/50/2023</t>
        </is>
      </c>
      <c r="B2242" s="6" t="n">
        <v>44957.9591696875</v>
      </c>
      <c r="C2242" s="5" t="inlineStr">
        <is>
          <t>1386 EINAR CHOQUETIJLLA - COBRADOR</t>
        </is>
      </c>
      <c r="D2242" s="15" t="n">
        <v>45163224325</v>
      </c>
      <c r="E2242" s="5" t="inlineStr">
        <is>
          <t>BANCO INDUSTRIAL-100070049</t>
        </is>
      </c>
      <c r="H2242" s="9" t="n">
        <v>1587.38</v>
      </c>
      <c r="I2242" s="5" t="inlineStr">
        <is>
          <t>DEPÓSITO BANCARIO</t>
        </is>
      </c>
      <c r="J2242" s="8" t="inlineStr">
        <is>
          <t>1973 BASILIA CRUZ AJARACHI</t>
        </is>
      </c>
    </row>
    <row r="2243">
      <c r="A2243" s="5" t="inlineStr">
        <is>
          <t>CCAJ-SC39/50/2023</t>
        </is>
      </c>
      <c r="B2243" s="6" t="n">
        <v>44957.9591696875</v>
      </c>
      <c r="C2243" s="5" t="inlineStr">
        <is>
          <t>1386 EINAR CHOQUETIJLLA - COBRADOR</t>
        </is>
      </c>
      <c r="D2243" s="15" t="n">
        <v>45163224325</v>
      </c>
      <c r="E2243" s="5" t="inlineStr">
        <is>
          <t>BANCO INDUSTRIAL-100070049</t>
        </is>
      </c>
      <c r="H2243" s="9" t="n">
        <v>2724.44</v>
      </c>
      <c r="I2243" s="5" t="inlineStr">
        <is>
          <t>DEPÓSITO BANCARIO</t>
        </is>
      </c>
      <c r="J2243" s="8" t="inlineStr">
        <is>
          <t>1973 BASILIA CRUZ AJARACHI</t>
        </is>
      </c>
    </row>
    <row r="2244">
      <c r="A2244" s="5" t="inlineStr">
        <is>
          <t>CCAJ-SC39/50/2023</t>
        </is>
      </c>
      <c r="B2244" s="6" t="n">
        <v>44957.9591696875</v>
      </c>
      <c r="C2244" s="5" t="inlineStr">
        <is>
          <t>1386 EINAR CHOQUETIJLLA - COBRADOR</t>
        </is>
      </c>
      <c r="D2244" s="15" t="n">
        <v>45163224325</v>
      </c>
      <c r="E2244" s="5" t="inlineStr">
        <is>
          <t>BANCO INDUSTRIAL-100070049</t>
        </is>
      </c>
      <c r="H2244" s="9" t="n">
        <v>11656.54</v>
      </c>
      <c r="I2244" s="5" t="inlineStr">
        <is>
          <t>DEPÓSITO BANCARIO</t>
        </is>
      </c>
      <c r="J2244" s="8" t="inlineStr">
        <is>
          <t>1973 BASILIA CRUZ AJARACHI</t>
        </is>
      </c>
    </row>
    <row r="2245">
      <c r="A2245" s="5" t="inlineStr">
        <is>
          <t>CCAJ-SC39/50/2023</t>
        </is>
      </c>
      <c r="B2245" s="6" t="n">
        <v>44957.9591696875</v>
      </c>
      <c r="C2245" s="5" t="inlineStr">
        <is>
          <t>1386 EINAR CHOQUETIJLLA - COBRADOR</t>
        </is>
      </c>
      <c r="D2245" s="15" t="n">
        <v>45163224325</v>
      </c>
      <c r="E2245" s="5" t="inlineStr">
        <is>
          <t>BANCO INDUSTRIAL-100070049</t>
        </is>
      </c>
      <c r="H2245" s="9" t="n">
        <v>2010.19</v>
      </c>
      <c r="I2245" s="5" t="inlineStr">
        <is>
          <t>DEPÓSITO BANCARIO</t>
        </is>
      </c>
      <c r="J2245" s="8" t="inlineStr">
        <is>
          <t>1973 BASILIA CRUZ AJARACHI</t>
        </is>
      </c>
    </row>
    <row r="2246">
      <c r="A2246" s="5" t="inlineStr">
        <is>
          <t>CCAJ-SC39/50/2023</t>
        </is>
      </c>
      <c r="B2246" s="6" t="n">
        <v>44957.9591696875</v>
      </c>
      <c r="C2246" s="5" t="inlineStr">
        <is>
          <t>1386 EINAR CHOQUETIJLLA - COBRADOR</t>
        </is>
      </c>
      <c r="D2246" s="15" t="n">
        <v>45163224325</v>
      </c>
      <c r="E2246" s="5" t="inlineStr">
        <is>
          <t>BANCO INDUSTRIAL-100070049</t>
        </is>
      </c>
      <c r="H2246" s="9" t="n">
        <v>772.1900000000001</v>
      </c>
      <c r="I2246" s="5" t="inlineStr">
        <is>
          <t>DEPÓSITO BANCARIO</t>
        </is>
      </c>
      <c r="J2246" s="8" t="inlineStr">
        <is>
          <t>1973 BASILIA CRUZ AJARACHI</t>
        </is>
      </c>
    </row>
    <row r="2247">
      <c r="A2247" s="5" t="inlineStr">
        <is>
          <t>CCAJ-SC39/50/2023</t>
        </is>
      </c>
      <c r="B2247" s="6" t="n">
        <v>44957.9591696875</v>
      </c>
      <c r="C2247" s="5" t="inlineStr">
        <is>
          <t>1386 EINAR CHOQUETIJLLA - COBRADOR</t>
        </is>
      </c>
      <c r="D2247" s="15" t="n">
        <v>45163224325</v>
      </c>
      <c r="E2247" s="5" t="inlineStr">
        <is>
          <t>BANCO INDUSTRIAL-100070049</t>
        </is>
      </c>
      <c r="H2247" s="9" t="n">
        <v>1930.5</v>
      </c>
      <c r="I2247" s="5" t="inlineStr">
        <is>
          <t>DEPÓSITO BANCARIO</t>
        </is>
      </c>
      <c r="J2247" s="8" t="inlineStr">
        <is>
          <t>1973 BASILIA CRUZ AJARACHI</t>
        </is>
      </c>
    </row>
    <row r="2248">
      <c r="A2248" s="5" t="inlineStr">
        <is>
          <t>CCAJ-SC39/50/2023</t>
        </is>
      </c>
      <c r="B2248" s="6" t="n">
        <v>44957.9591696875</v>
      </c>
      <c r="C2248" s="5" t="inlineStr">
        <is>
          <t>1386 EINAR CHOQUETIJLLA - COBRADOR</t>
        </is>
      </c>
      <c r="D2248" s="15" t="n">
        <v>451632243251</v>
      </c>
      <c r="E2248" s="5" t="inlineStr">
        <is>
          <t>BANCO INDUSTRIAL-100070049</t>
        </is>
      </c>
      <c r="H2248" s="9" t="n">
        <v>1930.5</v>
      </c>
      <c r="I2248" s="5" t="inlineStr">
        <is>
          <t>DEPÓSITO BANCARIO</t>
        </is>
      </c>
      <c r="J2248" s="8" t="inlineStr">
        <is>
          <t>1973 BASILIA CRUZ AJARACHI</t>
        </is>
      </c>
    </row>
    <row r="2249">
      <c r="A2249" s="5" t="inlineStr">
        <is>
          <t>CCAJ-SC39/50/2023</t>
        </is>
      </c>
      <c r="B2249" s="6" t="n">
        <v>44957.9591696875</v>
      </c>
      <c r="C2249" s="5" t="inlineStr">
        <is>
          <t>1386 EINAR CHOQUETIJLLA - COBRADOR</t>
        </is>
      </c>
      <c r="D2249" s="15" t="n">
        <v>45163224325</v>
      </c>
      <c r="E2249" s="5" t="inlineStr">
        <is>
          <t>BANCO INDUSTRIAL-100070049</t>
        </is>
      </c>
      <c r="H2249" s="9" t="n">
        <v>1962.68</v>
      </c>
      <c r="I2249" s="5" t="inlineStr">
        <is>
          <t>DEPÓSITO BANCARIO</t>
        </is>
      </c>
      <c r="J2249" s="8" t="inlineStr">
        <is>
          <t>1973 BASILIA CRUZ AJARACHI</t>
        </is>
      </c>
    </row>
    <row r="2250">
      <c r="A2250" s="5" t="inlineStr">
        <is>
          <t>CCAJ-SC39/50/2023</t>
        </is>
      </c>
      <c r="B2250" s="6" t="n">
        <v>44957.9591696875</v>
      </c>
      <c r="C2250" s="5" t="inlineStr">
        <is>
          <t>1386 EINAR CHOQUETIJLLA - COBRADOR</t>
        </is>
      </c>
      <c r="D2250" s="15" t="n">
        <v>45163224325</v>
      </c>
      <c r="E2250" s="5" t="inlineStr">
        <is>
          <t>BANCO INDUSTRIAL-100070049</t>
        </is>
      </c>
      <c r="H2250" s="9" t="n">
        <v>2028.51</v>
      </c>
      <c r="I2250" s="5" t="inlineStr">
        <is>
          <t>DEPÓSITO BANCARIO</t>
        </is>
      </c>
      <c r="J2250" s="8" t="inlineStr">
        <is>
          <t>1973 BASILIA CRUZ AJARACHI</t>
        </is>
      </c>
    </row>
    <row r="2251">
      <c r="A2251" s="5" t="inlineStr">
        <is>
          <t>CCAJ-SC39/50/2023</t>
        </is>
      </c>
      <c r="B2251" s="6" t="n">
        <v>44957.9591696875</v>
      </c>
      <c r="C2251" s="5" t="inlineStr">
        <is>
          <t>1386 EINAR CHOQUETIJLLA - COBRADOR</t>
        </is>
      </c>
      <c r="D2251" s="15" t="n">
        <v>45163224325</v>
      </c>
      <c r="E2251" s="5" t="inlineStr">
        <is>
          <t>BANCO INDUSTRIAL-100070049</t>
        </is>
      </c>
      <c r="H2251" s="9" t="n">
        <v>1158.3</v>
      </c>
      <c r="I2251" s="5" t="inlineStr">
        <is>
          <t>DEPÓSITO BANCARIO</t>
        </is>
      </c>
      <c r="J2251" s="8" t="inlineStr">
        <is>
          <t>1973 BASILIA CRUZ AJARACHI</t>
        </is>
      </c>
    </row>
    <row r="2252">
      <c r="A2252" s="5" t="inlineStr">
        <is>
          <t>CCAJ-SC39/50/2023</t>
        </is>
      </c>
      <c r="B2252" s="6" t="n">
        <v>44957.9591696875</v>
      </c>
      <c r="C2252" s="5" t="inlineStr">
        <is>
          <t>1386 EINAR CHOQUETIJLLA - COBRADOR</t>
        </is>
      </c>
      <c r="D2252" s="15" t="n">
        <v>45163224325</v>
      </c>
      <c r="E2252" s="5" t="inlineStr">
        <is>
          <t>BANCO INDUSTRIAL-100070049</t>
        </is>
      </c>
      <c r="H2252" s="9" t="n">
        <v>1544.4</v>
      </c>
      <c r="I2252" s="5" t="inlineStr">
        <is>
          <t>DEPÓSITO BANCARIO</t>
        </is>
      </c>
      <c r="J2252" s="8" t="inlineStr">
        <is>
          <t>1973 BASILIA CRUZ AJARACHI</t>
        </is>
      </c>
    </row>
    <row r="2253">
      <c r="A2253" s="5" t="inlineStr">
        <is>
          <t>CCAJ-SC39/50/2023</t>
        </is>
      </c>
      <c r="B2253" s="6" t="n">
        <v>44957.9591696875</v>
      </c>
      <c r="C2253" s="5" t="inlineStr">
        <is>
          <t>1386 EINAR CHOQUETIJLLA - COBRADOR</t>
        </is>
      </c>
      <c r="D2253" s="15" t="n">
        <v>45163224325</v>
      </c>
      <c r="E2253" s="5" t="inlineStr">
        <is>
          <t>BANCO INDUSTRIAL-100070049</t>
        </is>
      </c>
      <c r="H2253" s="9" t="n">
        <v>870.8</v>
      </c>
      <c r="I2253" s="5" t="inlineStr">
        <is>
          <t>DEPÓSITO BANCARIO</t>
        </is>
      </c>
      <c r="J2253" s="8" t="inlineStr">
        <is>
          <t>1973 BASILIA CRUZ AJARACHI</t>
        </is>
      </c>
    </row>
    <row r="2254">
      <c r="A2254" s="5" t="inlineStr">
        <is>
          <t>CCAJ-SC39/50/2023</t>
        </is>
      </c>
      <c r="B2254" s="6" t="n">
        <v>44957.9591696875</v>
      </c>
      <c r="C2254" s="5" t="inlineStr">
        <is>
          <t>1386 EINAR CHOQUETIJLLA - COBRADOR</t>
        </is>
      </c>
      <c r="D2254" s="15" t="n">
        <v>45163224325</v>
      </c>
      <c r="E2254" s="5" t="inlineStr">
        <is>
          <t>BANCO INDUSTRIAL-100070049</t>
        </is>
      </c>
      <c r="H2254" s="9" t="n">
        <v>2168.1</v>
      </c>
      <c r="I2254" s="5" t="inlineStr">
        <is>
          <t>DEPÓSITO BANCARIO</t>
        </is>
      </c>
      <c r="J2254" s="8" t="inlineStr">
        <is>
          <t>1973 BASILIA CRUZ AJARACHI</t>
        </is>
      </c>
    </row>
    <row r="2255">
      <c r="A2255" s="5" t="inlineStr">
        <is>
          <t>CCAJ-SC39/50/2023</t>
        </is>
      </c>
      <c r="B2255" s="6" t="n">
        <v>44957.9591696875</v>
      </c>
      <c r="C2255" s="5" t="inlineStr">
        <is>
          <t>1386 EINAR CHOQUETIJLLA - COBRADOR</t>
        </is>
      </c>
      <c r="D2255" s="15" t="n">
        <v>45163224325</v>
      </c>
      <c r="E2255" s="5" t="inlineStr">
        <is>
          <t>BANCO INDUSTRIAL-100070049</t>
        </is>
      </c>
      <c r="H2255" s="9" t="n">
        <v>772.2</v>
      </c>
      <c r="I2255" s="5" t="inlineStr">
        <is>
          <t>DEPÓSITO BANCARIO</t>
        </is>
      </c>
      <c r="J2255" s="8" t="inlineStr">
        <is>
          <t>1973 BASILIA CRUZ AJARACHI</t>
        </is>
      </c>
    </row>
    <row r="2256">
      <c r="A2256" s="5" t="inlineStr">
        <is>
          <t>CCAJ-SC39/50/2023</t>
        </is>
      </c>
      <c r="B2256" s="6" t="n">
        <v>44957.9591696875</v>
      </c>
      <c r="C2256" s="5" t="inlineStr">
        <is>
          <t>1386 EINAR CHOQUETIJLLA - COBRADOR</t>
        </is>
      </c>
      <c r="D2256" s="15" t="n">
        <v>45163224325</v>
      </c>
      <c r="E2256" s="5" t="inlineStr">
        <is>
          <t>BANCO INDUSTRIAL-100070049</t>
        </is>
      </c>
      <c r="H2256" s="9" t="n">
        <v>825.6</v>
      </c>
      <c r="I2256" s="5" t="inlineStr">
        <is>
          <t>DEPÓSITO BANCARIO</t>
        </is>
      </c>
      <c r="J2256" s="8" t="inlineStr">
        <is>
          <t>1973 BASILIA CRUZ AJARACHI</t>
        </is>
      </c>
    </row>
    <row r="2257">
      <c r="A2257" s="5" t="inlineStr">
        <is>
          <t>CCAJ-SC39/50/2023</t>
        </is>
      </c>
      <c r="B2257" s="6" t="n">
        <v>44957.9591696875</v>
      </c>
      <c r="C2257" s="5" t="inlineStr">
        <is>
          <t>1386 EINAR CHOQUETIJLLA - COBRADOR</t>
        </is>
      </c>
      <c r="D2257" s="15" t="n">
        <v>45163224325</v>
      </c>
      <c r="E2257" s="5" t="inlineStr">
        <is>
          <t>BANCO INDUSTRIAL-100070049</t>
        </is>
      </c>
      <c r="H2257" s="9" t="n">
        <v>40105.34</v>
      </c>
      <c r="I2257" s="5" t="inlineStr">
        <is>
          <t>DEPÓSITO BANCARIO</t>
        </is>
      </c>
      <c r="J2257" s="8" t="inlineStr">
        <is>
          <t>1973 BASILIA CRUZ AJARACHI</t>
        </is>
      </c>
    </row>
    <row r="2258">
      <c r="A2258" s="5" t="inlineStr">
        <is>
          <t>CCAJ-SC39/50/2023</t>
        </is>
      </c>
      <c r="B2258" s="6" t="n">
        <v>44957.9591696875</v>
      </c>
      <c r="C2258" s="5" t="inlineStr">
        <is>
          <t>1386 EINAR CHOQUETIJLLA - COBRADOR</t>
        </is>
      </c>
      <c r="D2258" s="15" t="n">
        <v>45163224325</v>
      </c>
      <c r="E2258" s="5" t="inlineStr">
        <is>
          <t>BANCO INDUSTRIAL-100070049</t>
        </is>
      </c>
      <c r="H2258" s="9" t="n">
        <v>971.91</v>
      </c>
      <c r="I2258" s="5" t="inlineStr">
        <is>
          <t>DEPÓSITO BANCARIO</t>
        </is>
      </c>
      <c r="J2258" s="8" t="inlineStr">
        <is>
          <t>1973 BASILIA CRUZ AJARACHI</t>
        </is>
      </c>
    </row>
    <row r="2259">
      <c r="A2259" s="5" t="inlineStr">
        <is>
          <t>CCAJ-SC39/50/2023</t>
        </is>
      </c>
      <c r="B2259" s="6" t="n">
        <v>44957.9591696875</v>
      </c>
      <c r="C2259" s="5" t="inlineStr">
        <is>
          <t>1386 EINAR CHOQUETIJLLA - COBRADOR</t>
        </is>
      </c>
      <c r="D2259" s="15" t="n">
        <v>45163224323</v>
      </c>
      <c r="E2259" s="5" t="inlineStr">
        <is>
          <t>BANCO INDUSTRIAL-100070049</t>
        </is>
      </c>
      <c r="H2259" s="9" t="n">
        <v>1921.77</v>
      </c>
      <c r="I2259" s="5" t="inlineStr">
        <is>
          <t>DEPÓSITO BANCARIO</t>
        </is>
      </c>
      <c r="J2259" s="8" t="inlineStr">
        <is>
          <t>1973 BASILIA CRUZ AJARACHI</t>
        </is>
      </c>
    </row>
    <row r="2260">
      <c r="A2260" s="5" t="inlineStr">
        <is>
          <t>CCAJ-SC39/50/2023</t>
        </is>
      </c>
      <c r="B2260" s="6" t="n">
        <v>44957.9591696875</v>
      </c>
      <c r="C2260" s="5" t="inlineStr">
        <is>
          <t>1386 EINAR CHOQUETIJLLA - COBRADOR</t>
        </is>
      </c>
      <c r="D2260" s="15" t="n">
        <v>45163224323</v>
      </c>
      <c r="E2260" s="5" t="inlineStr">
        <is>
          <t>BANCO INDUSTRIAL-100070049</t>
        </is>
      </c>
      <c r="H2260" s="9" t="n">
        <v>902.4</v>
      </c>
      <c r="I2260" s="5" t="inlineStr">
        <is>
          <t>DEPÓSITO BANCARIO</t>
        </is>
      </c>
      <c r="J2260" s="8" t="inlineStr">
        <is>
          <t>1973 BASILIA CRUZ AJARACHI</t>
        </is>
      </c>
    </row>
    <row r="2261">
      <c r="A2261" s="5" t="inlineStr">
        <is>
          <t>CCAJ-SC39/50/2023</t>
        </is>
      </c>
      <c r="B2261" s="6" t="n">
        <v>44957.9591696875</v>
      </c>
      <c r="C2261" s="5" t="inlineStr">
        <is>
          <t>1386 EINAR CHOQUETIJLLA - COBRADOR</t>
        </is>
      </c>
      <c r="D2261" s="15" t="n">
        <v>451632243231</v>
      </c>
      <c r="E2261" s="5" t="inlineStr">
        <is>
          <t>BANCO INDUSTRIAL-100070049</t>
        </is>
      </c>
      <c r="H2261" s="9" t="n">
        <v>902.4</v>
      </c>
      <c r="I2261" s="5" t="inlineStr">
        <is>
          <t>DEPÓSITO BANCARIO</t>
        </is>
      </c>
      <c r="J2261" s="8" t="inlineStr">
        <is>
          <t>1973 BASILIA CRUZ AJARACHI</t>
        </is>
      </c>
    </row>
    <row r="2262">
      <c r="A2262" s="5" t="inlineStr">
        <is>
          <t>CCAJ-SC39/50/2023</t>
        </is>
      </c>
      <c r="B2262" s="6" t="n">
        <v>44957.9591696875</v>
      </c>
      <c r="C2262" s="5" t="inlineStr">
        <is>
          <t>1386 EINAR CHOQUETIJLLA - COBRADOR</t>
        </is>
      </c>
      <c r="D2262" s="15" t="n">
        <v>45163224323</v>
      </c>
      <c r="E2262" s="5" t="inlineStr">
        <is>
          <t>BANCO INDUSTRIAL-100070049</t>
        </is>
      </c>
      <c r="H2262" s="9" t="n">
        <v>451.2</v>
      </c>
      <c r="I2262" s="5" t="inlineStr">
        <is>
          <t>DEPÓSITO BANCARIO</t>
        </is>
      </c>
      <c r="J2262" s="8" t="inlineStr">
        <is>
          <t>1973 BASILIA CRUZ AJARACHI</t>
        </is>
      </c>
    </row>
    <row r="2263">
      <c r="A2263" s="5" t="inlineStr">
        <is>
          <t>CCAJ-SC39/50/2023</t>
        </is>
      </c>
      <c r="B2263" s="6" t="n">
        <v>44957.9591696875</v>
      </c>
      <c r="C2263" s="5" t="inlineStr">
        <is>
          <t>1386 EINAR CHOQUETIJLLA - COBRADOR</t>
        </is>
      </c>
      <c r="D2263" s="15" t="n">
        <v>45163224323</v>
      </c>
      <c r="E2263" s="5" t="inlineStr">
        <is>
          <t>BANCO INDUSTRIAL-100070049</t>
        </is>
      </c>
      <c r="H2263" s="9" t="n">
        <v>903.59</v>
      </c>
      <c r="I2263" s="5" t="inlineStr">
        <is>
          <t>DEPÓSITO BANCARIO</t>
        </is>
      </c>
      <c r="J2263" s="8" t="inlineStr">
        <is>
          <t>1973 BASILIA CRUZ AJARACHI</t>
        </is>
      </c>
    </row>
    <row r="2264">
      <c r="A2264" s="5" t="inlineStr">
        <is>
          <t>CCAJ-SC39/50/2023</t>
        </is>
      </c>
      <c r="B2264" s="6" t="n">
        <v>44957.9591696875</v>
      </c>
      <c r="C2264" s="5" t="inlineStr">
        <is>
          <t>1386 EINAR CHOQUETIJLLA - COBRADOR</t>
        </is>
      </c>
      <c r="D2264" s="15" t="n">
        <v>451632243232</v>
      </c>
      <c r="E2264" s="5" t="inlineStr">
        <is>
          <t>BANCO INDUSTRIAL-100070049</t>
        </is>
      </c>
      <c r="H2264" s="9" t="n">
        <v>451.2</v>
      </c>
      <c r="I2264" s="5" t="inlineStr">
        <is>
          <t>DEPÓSITO BANCARIO</t>
        </is>
      </c>
      <c r="J2264" s="8" t="inlineStr">
        <is>
          <t>1973 BASILIA CRUZ AJARACHI</t>
        </is>
      </c>
    </row>
    <row r="2265">
      <c r="A2265" s="5" t="inlineStr">
        <is>
          <t>CCAJ-SC39/50/2023</t>
        </is>
      </c>
      <c r="B2265" s="6" t="n">
        <v>44957.9591696875</v>
      </c>
      <c r="C2265" s="5" t="inlineStr">
        <is>
          <t>1386 EINAR CHOQUETIJLLA - COBRADOR</t>
        </is>
      </c>
      <c r="D2265" s="15" t="n">
        <v>451632243233</v>
      </c>
      <c r="E2265" s="5" t="inlineStr">
        <is>
          <t>BANCO INDUSTRIAL-100070049</t>
        </is>
      </c>
      <c r="H2265" s="9" t="n">
        <v>451.2</v>
      </c>
      <c r="I2265" s="5" t="inlineStr">
        <is>
          <t>DEPÓSITO BANCARIO</t>
        </is>
      </c>
      <c r="J2265" s="8" t="inlineStr">
        <is>
          <t>1973 BASILIA CRUZ AJARACHI</t>
        </is>
      </c>
    </row>
    <row r="2266">
      <c r="A2266" s="5" t="inlineStr">
        <is>
          <t>CCAJ-SC39/50/2023</t>
        </is>
      </c>
      <c r="B2266" s="6" t="n">
        <v>44957.9591696875</v>
      </c>
      <c r="C2266" s="5" t="inlineStr">
        <is>
          <t>1386 EINAR CHOQUETIJLLA - COBRADOR</t>
        </is>
      </c>
      <c r="D2266" s="15" t="n">
        <v>45163224323</v>
      </c>
      <c r="E2266" s="5" t="inlineStr">
        <is>
          <t>BANCO INDUSTRIAL-100070049</t>
        </is>
      </c>
      <c r="H2266" s="9" t="n">
        <v>774.26</v>
      </c>
      <c r="I2266" s="5" t="inlineStr">
        <is>
          <t>DEPÓSITO BANCARIO</t>
        </is>
      </c>
      <c r="J2266" s="8" t="inlineStr">
        <is>
          <t>1973 BASILIA CRUZ AJARACHI</t>
        </is>
      </c>
    </row>
    <row r="2267">
      <c r="A2267" s="5" t="inlineStr">
        <is>
          <t>CCAJ-SC39/50/2023</t>
        </is>
      </c>
      <c r="B2267" s="6" t="n">
        <v>44957.9591696875</v>
      </c>
      <c r="C2267" s="5" t="inlineStr">
        <is>
          <t>1386 EINAR CHOQUETIJLLA - COBRADOR</t>
        </is>
      </c>
      <c r="D2267" s="15" t="n">
        <v>45163224323</v>
      </c>
      <c r="E2267" s="5" t="inlineStr">
        <is>
          <t>BANCO INDUSTRIAL-100070049</t>
        </is>
      </c>
      <c r="H2267" s="9" t="n">
        <v>1110.42</v>
      </c>
      <c r="I2267" s="5" t="inlineStr">
        <is>
          <t>DEPÓSITO BANCARIO</t>
        </is>
      </c>
      <c r="J2267" s="8" t="inlineStr">
        <is>
          <t>1973 BASILIA CRUZ AJARACHI</t>
        </is>
      </c>
    </row>
    <row r="2268">
      <c r="A2268" s="5" t="inlineStr">
        <is>
          <t>CCAJ-SC39/50/2023</t>
        </is>
      </c>
      <c r="B2268" s="6" t="n">
        <v>44957.9591696875</v>
      </c>
      <c r="C2268" s="5" t="inlineStr">
        <is>
          <t>1386 EINAR CHOQUETIJLLA - COBRADOR</t>
        </is>
      </c>
      <c r="D2268" s="15" t="n">
        <v>45163224323</v>
      </c>
      <c r="E2268" s="5" t="inlineStr">
        <is>
          <t>BANCO INDUSTRIAL-100070049</t>
        </is>
      </c>
      <c r="H2268" s="9" t="n">
        <v>1128</v>
      </c>
      <c r="I2268" s="5" t="inlineStr">
        <is>
          <t>DEPÓSITO BANCARIO</t>
        </is>
      </c>
      <c r="J2268" s="8" t="inlineStr">
        <is>
          <t>1973 BASILIA CRUZ AJARACHI</t>
        </is>
      </c>
    </row>
    <row r="2269">
      <c r="A2269" s="5" t="inlineStr">
        <is>
          <t>CCAJ-SC39/50/2023</t>
        </is>
      </c>
      <c r="B2269" s="6" t="n">
        <v>44957.9591696875</v>
      </c>
      <c r="C2269" s="5" t="inlineStr">
        <is>
          <t>1386 EINAR CHOQUETIJLLA - COBRADOR</t>
        </is>
      </c>
      <c r="D2269" s="15" t="n">
        <v>45163224323</v>
      </c>
      <c r="E2269" s="5" t="inlineStr">
        <is>
          <t>BANCO INDUSTRIAL-100070049</t>
        </is>
      </c>
      <c r="H2269" s="9" t="n">
        <v>439.2</v>
      </c>
      <c r="I2269" s="5" t="inlineStr">
        <is>
          <t>DEPÓSITO BANCARIO</t>
        </is>
      </c>
      <c r="J2269" s="8" t="inlineStr">
        <is>
          <t>1973 BASILIA CRUZ AJARACHI</t>
        </is>
      </c>
    </row>
    <row r="2270">
      <c r="A2270" s="5" t="inlineStr">
        <is>
          <t>CCAJ-SC39/50/2023</t>
        </is>
      </c>
      <c r="B2270" s="6" t="n">
        <v>44957.9591696875</v>
      </c>
      <c r="C2270" s="5" t="inlineStr">
        <is>
          <t>1386 EINAR CHOQUETIJLLA - COBRADOR</t>
        </is>
      </c>
      <c r="D2270" s="15" t="n">
        <v>451632243234</v>
      </c>
      <c r="E2270" s="5" t="inlineStr">
        <is>
          <t>BANCO INDUSTRIAL-100070049</t>
        </is>
      </c>
      <c r="H2270" s="9" t="n">
        <v>902.4</v>
      </c>
      <c r="I2270" s="5" t="inlineStr">
        <is>
          <t>DEPÓSITO BANCARIO</t>
        </is>
      </c>
      <c r="J2270" s="8" t="inlineStr">
        <is>
          <t>1973 BASILIA CRUZ AJARACHI</t>
        </is>
      </c>
    </row>
    <row r="2271">
      <c r="A2271" s="5" t="inlineStr">
        <is>
          <t>CCAJ-SC39/50/2023</t>
        </is>
      </c>
      <c r="B2271" s="6" t="n">
        <v>44957.9591696875</v>
      </c>
      <c r="C2271" s="5" t="inlineStr">
        <is>
          <t>1386 EINAR CHOQUETIJLLA - COBRADOR</t>
        </is>
      </c>
      <c r="D2271" s="15" t="n">
        <v>451632243235</v>
      </c>
      <c r="E2271" s="5" t="inlineStr">
        <is>
          <t>BANCO INDUSTRIAL-100070049</t>
        </is>
      </c>
      <c r="H2271" s="9" t="n">
        <v>902.4</v>
      </c>
      <c r="I2271" s="5" t="inlineStr">
        <is>
          <t>DEPÓSITO BANCARIO</t>
        </is>
      </c>
      <c r="J2271" s="8" t="inlineStr">
        <is>
          <t>1973 BASILIA CRUZ AJARACHI</t>
        </is>
      </c>
    </row>
    <row r="2272">
      <c r="A2272" s="5" t="inlineStr">
        <is>
          <t>CCAJ-SC39/50/2023</t>
        </is>
      </c>
      <c r="B2272" s="6" t="n">
        <v>44957.9591696875</v>
      </c>
      <c r="C2272" s="5" t="inlineStr">
        <is>
          <t>1386 EINAR CHOQUETIJLLA - COBRADOR</t>
        </is>
      </c>
      <c r="D2272" s="15" t="n">
        <v>451632243236</v>
      </c>
      <c r="E2272" s="5" t="inlineStr">
        <is>
          <t>BANCO INDUSTRIAL-100070049</t>
        </is>
      </c>
      <c r="H2272" s="9" t="n">
        <v>902.4</v>
      </c>
      <c r="I2272" s="5" t="inlineStr">
        <is>
          <t>DEPÓSITO BANCARIO</t>
        </is>
      </c>
      <c r="J2272" s="8" t="inlineStr">
        <is>
          <t>1973 BASILIA CRUZ AJARACHI</t>
        </is>
      </c>
    </row>
    <row r="2273">
      <c r="A2273" s="5" t="inlineStr">
        <is>
          <t>CCAJ-SC39/50/2023</t>
        </is>
      </c>
      <c r="B2273" s="6" t="n">
        <v>44957.9591696875</v>
      </c>
      <c r="C2273" s="5" t="inlineStr">
        <is>
          <t>1386 EINAR CHOQUETIJLLA - COBRADOR</t>
        </is>
      </c>
      <c r="D2273" s="15" t="n">
        <v>45163224323</v>
      </c>
      <c r="E2273" s="5" t="inlineStr">
        <is>
          <t>BANCO INDUSTRIAL-100070049</t>
        </is>
      </c>
      <c r="H2273" s="9" t="n">
        <v>1089.65</v>
      </c>
      <c r="I2273" s="5" t="inlineStr">
        <is>
          <t>DEPÓSITO BANCARIO</t>
        </is>
      </c>
      <c r="J2273" s="8" t="inlineStr">
        <is>
          <t>1973 BASILIA CRUZ AJARACHI</t>
        </is>
      </c>
    </row>
    <row r="2274">
      <c r="A2274" s="5" t="inlineStr">
        <is>
          <t>CCAJ-SC39/50/2023</t>
        </is>
      </c>
      <c r="B2274" s="6" t="n">
        <v>44957.9591696875</v>
      </c>
      <c r="C2274" s="5" t="inlineStr">
        <is>
          <t>1386 EINAR CHOQUETIJLLA - COBRADOR</t>
        </is>
      </c>
      <c r="D2274" s="15" t="n">
        <v>45163224323</v>
      </c>
      <c r="E2274" s="5" t="inlineStr">
        <is>
          <t>BANCO INDUSTRIAL-100070049</t>
        </is>
      </c>
      <c r="H2274" s="9" t="n">
        <v>1510.17</v>
      </c>
      <c r="I2274" s="5" t="inlineStr">
        <is>
          <t>DEPÓSITO BANCARIO</t>
        </is>
      </c>
      <c r="J2274" s="8" t="inlineStr">
        <is>
          <t>1973 BASILIA CRUZ AJARACHI</t>
        </is>
      </c>
    </row>
    <row r="2275">
      <c r="A2275" s="5" t="inlineStr">
        <is>
          <t>CCAJ-SC39/50/2023</t>
        </is>
      </c>
      <c r="B2275" s="6" t="n">
        <v>44957.9591696875</v>
      </c>
      <c r="C2275" s="5" t="inlineStr">
        <is>
          <t>1386 EINAR CHOQUETIJLLA - COBRADOR</t>
        </is>
      </c>
      <c r="D2275" s="15" t="n">
        <v>451632243237</v>
      </c>
      <c r="E2275" s="5" t="inlineStr">
        <is>
          <t>BANCO INDUSTRIAL-100070049</t>
        </is>
      </c>
      <c r="H2275" s="9" t="n">
        <v>1128</v>
      </c>
      <c r="I2275" s="5" t="inlineStr">
        <is>
          <t>DEPÓSITO BANCARIO</t>
        </is>
      </c>
      <c r="J2275" s="8" t="inlineStr">
        <is>
          <t>1973 BASILIA CRUZ AJARACHI</t>
        </is>
      </c>
    </row>
    <row r="2276">
      <c r="A2276" s="5" t="inlineStr">
        <is>
          <t>CCAJ-SC39/50/2023</t>
        </is>
      </c>
      <c r="B2276" s="6" t="n">
        <v>44957.9591696875</v>
      </c>
      <c r="C2276" s="5" t="inlineStr">
        <is>
          <t>1386 EINAR CHOQUETIJLLA - COBRADOR</t>
        </is>
      </c>
      <c r="D2276" s="15" t="n">
        <v>45163224323</v>
      </c>
      <c r="E2276" s="5" t="inlineStr">
        <is>
          <t>BANCO INDUSTRIAL-100070049</t>
        </is>
      </c>
      <c r="H2276" s="9" t="n">
        <v>829.7</v>
      </c>
      <c r="I2276" s="5" t="inlineStr">
        <is>
          <t>DEPÓSITO BANCARIO</t>
        </is>
      </c>
      <c r="J2276" s="8" t="inlineStr">
        <is>
          <t>1973 BASILIA CRUZ AJARACHI</t>
        </is>
      </c>
    </row>
    <row r="2277">
      <c r="A2277" s="5" t="inlineStr">
        <is>
          <t>CCAJ-SC39/50/2023</t>
        </is>
      </c>
      <c r="B2277" s="6" t="n">
        <v>44957.9591696875</v>
      </c>
      <c r="C2277" s="5" t="inlineStr">
        <is>
          <t>1386 EINAR CHOQUETIJLLA - COBRADOR</t>
        </is>
      </c>
      <c r="D2277" s="15" t="n">
        <v>451632243238</v>
      </c>
      <c r="E2277" s="5" t="inlineStr">
        <is>
          <t>BANCO INDUSTRIAL-100070049</t>
        </is>
      </c>
      <c r="H2277" s="9" t="n">
        <v>1089.65</v>
      </c>
      <c r="I2277" s="5" t="inlineStr">
        <is>
          <t>DEPÓSITO BANCARIO</t>
        </is>
      </c>
      <c r="J2277" s="8" t="inlineStr">
        <is>
          <t>1973 BASILIA CRUZ AJARACHI</t>
        </is>
      </c>
    </row>
    <row r="2278">
      <c r="A2278" s="5" t="inlineStr">
        <is>
          <t>CCAJ-SC39/50/2023</t>
        </is>
      </c>
      <c r="B2278" s="6" t="n">
        <v>44957.9591696875</v>
      </c>
      <c r="C2278" s="5" t="inlineStr">
        <is>
          <t>1386 EINAR CHOQUETIJLLA - COBRADOR</t>
        </is>
      </c>
      <c r="D2278" s="15" t="n">
        <v>45163224323</v>
      </c>
      <c r="E2278" s="5" t="inlineStr">
        <is>
          <t>BANCO INDUSTRIAL-100070049</t>
        </is>
      </c>
      <c r="H2278" s="9" t="n">
        <v>1494.83</v>
      </c>
      <c r="I2278" s="5" t="inlineStr">
        <is>
          <t>DEPÓSITO BANCARIO</t>
        </is>
      </c>
      <c r="J2278" s="8" t="inlineStr">
        <is>
          <t>1973 BASILIA CRUZ AJARACHI</t>
        </is>
      </c>
    </row>
    <row r="2279">
      <c r="A2279" s="5" t="inlineStr">
        <is>
          <t>CCAJ-SC39/50/2023</t>
        </is>
      </c>
      <c r="B2279" s="6" t="n">
        <v>44957.9591696875</v>
      </c>
      <c r="C2279" s="5" t="inlineStr">
        <is>
          <t>1386 EINAR CHOQUETIJLLA - COBRADOR</t>
        </is>
      </c>
      <c r="D2279" s="15" t="n">
        <v>45163224323</v>
      </c>
      <c r="E2279" s="5" t="inlineStr">
        <is>
          <t>BANCO INDUSTRIAL-100070049</t>
        </is>
      </c>
      <c r="H2279" s="9" t="n">
        <v>2712</v>
      </c>
      <c r="I2279" s="5" t="inlineStr">
        <is>
          <t>DEPÓSITO BANCARIO</t>
        </is>
      </c>
      <c r="J2279" s="8" t="inlineStr">
        <is>
          <t>1973 BASILIA CRUZ AJARACHI</t>
        </is>
      </c>
    </row>
    <row r="2280">
      <c r="A2280" s="5" t="inlineStr">
        <is>
          <t>CCAJ-SC39/50/2023</t>
        </is>
      </c>
      <c r="B2280" s="6" t="n">
        <v>44957.9591696875</v>
      </c>
      <c r="C2280" s="5" t="inlineStr">
        <is>
          <t>1386 EINAR CHOQUETIJLLA - COBRADOR</t>
        </is>
      </c>
      <c r="D2280" s="15" t="n">
        <v>45163224323</v>
      </c>
      <c r="E2280" s="5" t="inlineStr">
        <is>
          <t>BANCO INDUSTRIAL-100070049</t>
        </is>
      </c>
      <c r="H2280" s="9" t="n">
        <v>2260.08</v>
      </c>
      <c r="I2280" s="5" t="inlineStr">
        <is>
          <t>DEPÓSITO BANCARIO</t>
        </is>
      </c>
      <c r="J2280" s="8" t="inlineStr">
        <is>
          <t>1973 BASILIA CRUZ AJARACHI</t>
        </is>
      </c>
    </row>
    <row r="2281">
      <c r="A2281" s="5" t="inlineStr">
        <is>
          <t>CCAJ-SC39/50/2023</t>
        </is>
      </c>
      <c r="B2281" s="6" t="n">
        <v>44957.9591696875</v>
      </c>
      <c r="C2281" s="5" t="inlineStr">
        <is>
          <t>1386 EINAR CHOQUETIJLLA - COBRADOR</t>
        </is>
      </c>
      <c r="D2281" s="15" t="n">
        <v>45163224323</v>
      </c>
      <c r="E2281" s="5" t="inlineStr">
        <is>
          <t>BANCO INDUSTRIAL-100070049</t>
        </is>
      </c>
      <c r="H2281" s="9" t="n">
        <v>2616.55</v>
      </c>
      <c r="I2281" s="5" t="inlineStr">
        <is>
          <t>DEPÓSITO BANCARIO</t>
        </is>
      </c>
      <c r="J2281" s="8" t="inlineStr">
        <is>
          <t>1973 BASILIA CRUZ AJARACHI</t>
        </is>
      </c>
    </row>
    <row r="2282">
      <c r="A2282" s="5" t="inlineStr">
        <is>
          <t>CCAJ-SC39/50/2023</t>
        </is>
      </c>
      <c r="B2282" s="6" t="n">
        <v>44957.9591696875</v>
      </c>
      <c r="C2282" s="5" t="inlineStr">
        <is>
          <t>1386 EINAR CHOQUETIJLLA - COBRADOR</t>
        </is>
      </c>
      <c r="D2282" s="15" t="n">
        <v>45163224323</v>
      </c>
      <c r="E2282" s="5" t="inlineStr">
        <is>
          <t>BANCO INDUSTRIAL-100070049</t>
        </is>
      </c>
      <c r="H2282" s="9" t="n">
        <v>3616.12</v>
      </c>
      <c r="I2282" s="5" t="inlineStr">
        <is>
          <t>DEPÓSITO BANCARIO</t>
        </is>
      </c>
      <c r="J2282" s="8" t="inlineStr">
        <is>
          <t>1973 BASILIA CRUZ AJARACHI</t>
        </is>
      </c>
    </row>
    <row r="2283">
      <c r="A2283" s="5" t="inlineStr">
        <is>
          <t>CCAJ-SC39/50/2023</t>
        </is>
      </c>
      <c r="B2283" s="6" t="n">
        <v>44957.9591696875</v>
      </c>
      <c r="C2283" s="5" t="inlineStr">
        <is>
          <t>1386 EINAR CHOQUETIJLLA - COBRADOR</t>
        </is>
      </c>
      <c r="D2283" s="15" t="n">
        <v>45163224323</v>
      </c>
      <c r="E2283" s="5" t="inlineStr">
        <is>
          <t>BANCO INDUSTRIAL-100070049</t>
        </is>
      </c>
      <c r="H2283" s="9" t="n">
        <v>6842.19</v>
      </c>
      <c r="I2283" s="5" t="inlineStr">
        <is>
          <t>DEPÓSITO BANCARIO</t>
        </is>
      </c>
      <c r="J2283" s="8" t="inlineStr">
        <is>
          <t>1973 BASILIA CRUZ AJARACHI</t>
        </is>
      </c>
    </row>
    <row r="2284">
      <c r="A2284" s="5" t="inlineStr">
        <is>
          <t>CCAJ-SC39/50/2023</t>
        </is>
      </c>
      <c r="B2284" s="6" t="n">
        <v>44957.9591696875</v>
      </c>
      <c r="C2284" s="5" t="inlineStr">
        <is>
          <t>1386 EINAR CHOQUETIJLLA - COBRADOR</t>
        </is>
      </c>
      <c r="D2284" s="15" t="n">
        <v>45163224323</v>
      </c>
      <c r="E2284" s="5" t="inlineStr">
        <is>
          <t>BANCO INDUSTRIAL-100070049</t>
        </is>
      </c>
      <c r="H2284" s="9" t="n">
        <v>5172</v>
      </c>
      <c r="I2284" s="5" t="inlineStr">
        <is>
          <t>DEPÓSITO BANCARIO</t>
        </is>
      </c>
      <c r="J2284" s="8" t="inlineStr">
        <is>
          <t>1973 BASILIA CRUZ AJARACHI</t>
        </is>
      </c>
    </row>
    <row r="2285">
      <c r="A2285" s="5" t="inlineStr">
        <is>
          <t>CCAJ-SC39/50/2023</t>
        </is>
      </c>
      <c r="B2285" s="6" t="n">
        <v>44957.9591696875</v>
      </c>
      <c r="C2285" s="5" t="inlineStr">
        <is>
          <t>1386 EINAR CHOQUETIJLLA - COBRADOR</t>
        </is>
      </c>
      <c r="D2285" s="15" t="n">
        <v>45163224323</v>
      </c>
      <c r="E2285" s="5" t="inlineStr">
        <is>
          <t>BANCO INDUSTRIAL-100070049</t>
        </is>
      </c>
      <c r="H2285" s="9" t="n">
        <v>3080.08</v>
      </c>
      <c r="I2285" s="5" t="inlineStr">
        <is>
          <t>DEPÓSITO BANCARIO</t>
        </is>
      </c>
      <c r="J2285" s="8" t="inlineStr">
        <is>
          <t>1973 BASILIA CRUZ AJARACHI</t>
        </is>
      </c>
    </row>
    <row r="2286">
      <c r="A2286" s="5" t="inlineStr">
        <is>
          <t>CCAJ-SC39/50/2023</t>
        </is>
      </c>
      <c r="B2286" s="6" t="n">
        <v>44957.9591696875</v>
      </c>
      <c r="C2286" s="5" t="inlineStr">
        <is>
          <t>1386 EINAR CHOQUETIJLLA - COBRADOR</t>
        </is>
      </c>
      <c r="D2286" s="15" t="n">
        <v>45163224323</v>
      </c>
      <c r="E2286" s="5" t="inlineStr">
        <is>
          <t>BANCO INDUSTRIAL-100070049</t>
        </is>
      </c>
      <c r="H2286" s="9" t="n">
        <v>1312</v>
      </c>
      <c r="I2286" s="5" t="inlineStr">
        <is>
          <t>DEPÓSITO BANCARIO</t>
        </is>
      </c>
      <c r="J2286" s="8" t="inlineStr">
        <is>
          <t>1973 BASILIA CRUZ AJARACHI</t>
        </is>
      </c>
    </row>
    <row r="2287">
      <c r="A2287" s="5" t="inlineStr">
        <is>
          <t>CCAJ-SC39/50/2023</t>
        </is>
      </c>
      <c r="B2287" s="6" t="n">
        <v>44957.9591696875</v>
      </c>
      <c r="C2287" s="5" t="inlineStr">
        <is>
          <t>1386 EINAR CHOQUETIJLLA - COBRADOR</t>
        </is>
      </c>
      <c r="D2287" s="15" t="n">
        <v>45163224323</v>
      </c>
      <c r="E2287" s="5" t="inlineStr">
        <is>
          <t>BANCO INDUSTRIAL-100070049</t>
        </is>
      </c>
      <c r="H2287" s="9" t="n">
        <v>2804.08</v>
      </c>
      <c r="I2287" s="5" t="inlineStr">
        <is>
          <t>DEPÓSITO BANCARIO</t>
        </is>
      </c>
      <c r="J2287" s="8" t="inlineStr">
        <is>
          <t>1973 BASILIA CRUZ AJARACHI</t>
        </is>
      </c>
    </row>
    <row r="2288">
      <c r="A2288" s="5" t="inlineStr">
        <is>
          <t>CCAJ-SC39/50/2023</t>
        </is>
      </c>
      <c r="B2288" s="6" t="n">
        <v>44957.9591696875</v>
      </c>
      <c r="C2288" s="5" t="inlineStr">
        <is>
          <t>1386 EINAR CHOQUETIJLLA - COBRADOR</t>
        </is>
      </c>
      <c r="D2288" s="15" t="n">
        <v>45163224323</v>
      </c>
      <c r="E2288" s="5" t="inlineStr">
        <is>
          <t>BANCO INDUSTRIAL-100070049</t>
        </is>
      </c>
      <c r="H2288" s="9" t="n">
        <v>3430.04</v>
      </c>
      <c r="I2288" s="5" t="inlineStr">
        <is>
          <t>DEPÓSITO BANCARIO</t>
        </is>
      </c>
      <c r="J2288" s="8" t="inlineStr">
        <is>
          <t>1973 BASILIA CRUZ AJARACHI</t>
        </is>
      </c>
    </row>
    <row r="2289">
      <c r="A2289" s="5" t="inlineStr">
        <is>
          <t>CCAJ-SC39/50/2023</t>
        </is>
      </c>
      <c r="B2289" s="6" t="n">
        <v>44957.9591696875</v>
      </c>
      <c r="C2289" s="5" t="inlineStr">
        <is>
          <t>1386 EINAR CHOQUETIJLLA - COBRADOR</t>
        </is>
      </c>
      <c r="D2289" s="15" t="n">
        <v>45163224323</v>
      </c>
      <c r="E2289" s="5" t="inlineStr">
        <is>
          <t>BANCO INDUSTRIAL-100070049</t>
        </is>
      </c>
      <c r="H2289" s="9" t="n">
        <v>1808.06</v>
      </c>
      <c r="I2289" s="5" t="inlineStr">
        <is>
          <t>DEPÓSITO BANCARIO</t>
        </is>
      </c>
      <c r="J2289" s="8" t="inlineStr">
        <is>
          <t>1973 BASILIA CRUZ AJARACHI</t>
        </is>
      </c>
    </row>
    <row r="2290">
      <c r="A2290" s="5" t="inlineStr">
        <is>
          <t>CCAJ-SC39/50/2023</t>
        </is>
      </c>
      <c r="B2290" s="6" t="n">
        <v>44957.9591696875</v>
      </c>
      <c r="C2290" s="5" t="inlineStr">
        <is>
          <t>1386 EINAR CHOQUETIJLLA - COBRADOR</t>
        </is>
      </c>
      <c r="D2290" s="15" t="n">
        <v>45163224323</v>
      </c>
      <c r="E2290" s="5" t="inlineStr">
        <is>
          <t>BANCO INDUSTRIAL-100070049</t>
        </is>
      </c>
      <c r="H2290" s="9" t="n">
        <v>1243.01</v>
      </c>
      <c r="I2290" s="5" t="inlineStr">
        <is>
          <t>DEPÓSITO BANCARIO</t>
        </is>
      </c>
      <c r="J2290" s="8" t="inlineStr">
        <is>
          <t>1973 BASILIA CRUZ AJARACHI</t>
        </is>
      </c>
    </row>
    <row r="2291">
      <c r="A2291" s="5" t="inlineStr">
        <is>
          <t>CCAJ-SC39/50/2023</t>
        </is>
      </c>
      <c r="B2291" s="6" t="n">
        <v>44957.9591696875</v>
      </c>
      <c r="C2291" s="5" t="inlineStr">
        <is>
          <t>1386 EINAR CHOQUETIJLLA - COBRADOR</t>
        </is>
      </c>
      <c r="D2291" s="15" t="n">
        <v>45163224323</v>
      </c>
      <c r="E2291" s="5" t="inlineStr">
        <is>
          <t>BANCO INDUSTRIAL-100070049</t>
        </is>
      </c>
      <c r="H2291" s="9" t="n">
        <v>5340.11</v>
      </c>
      <c r="I2291" s="5" t="inlineStr">
        <is>
          <t>DEPÓSITO BANCARIO</t>
        </is>
      </c>
      <c r="J2291" s="8" t="inlineStr">
        <is>
          <t>1973 BASILIA CRUZ AJARACHI</t>
        </is>
      </c>
    </row>
    <row r="2292">
      <c r="A2292" s="5" t="inlineStr">
        <is>
          <t>CCAJ-SC39/50/2023</t>
        </is>
      </c>
      <c r="B2292" s="6" t="n">
        <v>44957.9591696875</v>
      </c>
      <c r="C2292" s="5" t="inlineStr">
        <is>
          <t>1386 EINAR CHOQUETIJLLA - COBRADOR</t>
        </is>
      </c>
      <c r="D2292" s="15" t="n">
        <v>45163224323</v>
      </c>
      <c r="E2292" s="5" t="inlineStr">
        <is>
          <t>BANCO INDUSTRIAL-100070049</t>
        </is>
      </c>
      <c r="H2292" s="9" t="n">
        <v>831.98</v>
      </c>
      <c r="I2292" s="5" t="inlineStr">
        <is>
          <t>DEPÓSITO BANCARIO</t>
        </is>
      </c>
      <c r="J2292" s="8" t="inlineStr">
        <is>
          <t>1973 BASILIA CRUZ AJARACHI</t>
        </is>
      </c>
    </row>
    <row r="2293">
      <c r="A2293" s="5" t="inlineStr">
        <is>
          <t>CCAJ-SC39/50/2023</t>
        </is>
      </c>
      <c r="B2293" s="6" t="n">
        <v>44957.9591696875</v>
      </c>
      <c r="C2293" s="5" t="inlineStr">
        <is>
          <t>1386 EINAR CHOQUETIJLLA - COBRADOR</t>
        </is>
      </c>
      <c r="D2293" s="15" t="n">
        <v>45143503439</v>
      </c>
      <c r="E2293" s="5" t="inlineStr">
        <is>
          <t>BANCO INDUSTRIAL-100070049</t>
        </is>
      </c>
      <c r="H2293" s="9" t="n">
        <v>4431.24</v>
      </c>
      <c r="I2293" s="5" t="inlineStr">
        <is>
          <t>DEPÓSITO BANCARIO</t>
        </is>
      </c>
      <c r="J2293" s="8" t="inlineStr">
        <is>
          <t>1973 BASILIA CRUZ AJARACHI</t>
        </is>
      </c>
    </row>
    <row r="2294">
      <c r="A2294" s="5" t="inlineStr">
        <is>
          <t>CCAJ-SC39/50/2023</t>
        </is>
      </c>
      <c r="B2294" s="6" t="n">
        <v>44957.9591696875</v>
      </c>
      <c r="C2294" s="5" t="inlineStr">
        <is>
          <t>1386 EINAR CHOQUETIJLLA - COBRADOR</t>
        </is>
      </c>
      <c r="D2294" s="15" t="n">
        <v>45143503439</v>
      </c>
      <c r="E2294" s="5" t="inlineStr">
        <is>
          <t>BANCO INDUSTRIAL-100070049</t>
        </is>
      </c>
      <c r="H2294" s="9" t="n">
        <v>11317.58</v>
      </c>
      <c r="I2294" s="5" t="inlineStr">
        <is>
          <t>DEPÓSITO BANCARIO</t>
        </is>
      </c>
      <c r="J2294" s="8" t="inlineStr">
        <is>
          <t>1973 BASILIA CRUZ AJARACHI</t>
        </is>
      </c>
    </row>
    <row r="2295">
      <c r="A2295" s="5" t="inlineStr">
        <is>
          <t>CCAJ-SC39/50/2023</t>
        </is>
      </c>
      <c r="B2295" s="6" t="n">
        <v>44957.9591696875</v>
      </c>
      <c r="C2295" s="5" t="inlineStr">
        <is>
          <t>1386 EINAR CHOQUETIJLLA - COBRADOR</t>
        </is>
      </c>
      <c r="D2295" s="15" t="n">
        <v>45143503439</v>
      </c>
      <c r="E2295" s="5" t="inlineStr">
        <is>
          <t>BANCO INDUSTRIAL-100070049</t>
        </is>
      </c>
      <c r="H2295" s="9" t="n">
        <v>3059.1</v>
      </c>
      <c r="I2295" s="5" t="inlineStr">
        <is>
          <t>DEPÓSITO BANCARIO</t>
        </is>
      </c>
      <c r="J2295" s="8" t="inlineStr">
        <is>
          <t>1973 BASILIA CRUZ AJARACHI</t>
        </is>
      </c>
    </row>
    <row r="2296">
      <c r="A2296" s="5" t="inlineStr">
        <is>
          <t>CCAJ-SC39/50/2023</t>
        </is>
      </c>
      <c r="B2296" s="6" t="n">
        <v>44957.9591696875</v>
      </c>
      <c r="C2296" s="5" t="inlineStr">
        <is>
          <t>1386 EINAR CHOQUETIJLLA - COBRADOR</t>
        </is>
      </c>
      <c r="D2296" s="15" t="n">
        <v>45143503439</v>
      </c>
      <c r="E2296" s="5" t="inlineStr">
        <is>
          <t>BANCO INDUSTRIAL-100070049</t>
        </is>
      </c>
      <c r="H2296" s="9" t="n">
        <v>3088.9</v>
      </c>
      <c r="I2296" s="5" t="inlineStr">
        <is>
          <t>DEPÓSITO BANCARIO</t>
        </is>
      </c>
      <c r="J2296" s="8" t="inlineStr">
        <is>
          <t>1973 BASILIA CRUZ AJARACHI</t>
        </is>
      </c>
    </row>
    <row r="2297">
      <c r="A2297" s="5" t="inlineStr">
        <is>
          <t>CCAJ-SC39/50/2023</t>
        </is>
      </c>
      <c r="B2297" s="6" t="n">
        <v>44957.9591696875</v>
      </c>
      <c r="C2297" s="5" t="inlineStr">
        <is>
          <t>1386 EINAR CHOQUETIJLLA - COBRADOR</t>
        </is>
      </c>
      <c r="D2297" s="15" t="n">
        <v>45143503439</v>
      </c>
      <c r="E2297" s="5" t="inlineStr">
        <is>
          <t>BANCO INDUSTRIAL-100070049</t>
        </is>
      </c>
      <c r="H2297" s="9" t="n">
        <v>5330.21</v>
      </c>
      <c r="I2297" s="5" t="inlineStr">
        <is>
          <t>DEPÓSITO BANCARIO</t>
        </is>
      </c>
      <c r="J2297" s="8" t="inlineStr">
        <is>
          <t>1973 BASILIA CRUZ AJARACHI</t>
        </is>
      </c>
    </row>
    <row r="2298">
      <c r="A2298" s="5" t="inlineStr">
        <is>
          <t>CCAJ-SC39/50/2023</t>
        </is>
      </c>
      <c r="B2298" s="6" t="n">
        <v>44957.9591696875</v>
      </c>
      <c r="C2298" s="5" t="inlineStr">
        <is>
          <t>1386 EINAR CHOQUETIJLLA - COBRADOR</t>
        </is>
      </c>
      <c r="D2298" s="15" t="n">
        <v>45143503439</v>
      </c>
      <c r="E2298" s="5" t="inlineStr">
        <is>
          <t>BANCO INDUSTRIAL-100070049</t>
        </is>
      </c>
      <c r="H2298" s="9" t="n">
        <v>1156.58</v>
      </c>
      <c r="I2298" s="5" t="inlineStr">
        <is>
          <t>DEPÓSITO BANCARIO</t>
        </is>
      </c>
      <c r="J2298" s="8" t="inlineStr">
        <is>
          <t>1973 BASILIA CRUZ AJARACHI</t>
        </is>
      </c>
    </row>
    <row r="2299">
      <c r="A2299" s="5" t="inlineStr">
        <is>
          <t>CCAJ-SC39/50/2023</t>
        </is>
      </c>
      <c r="B2299" s="6" t="n">
        <v>44957.9591696875</v>
      </c>
      <c r="C2299" s="5" t="inlineStr">
        <is>
          <t>1386 EINAR CHOQUETIJLLA - COBRADOR</t>
        </is>
      </c>
      <c r="D2299" s="15" t="n">
        <v>45143503439</v>
      </c>
      <c r="E2299" s="5" t="inlineStr">
        <is>
          <t>BANCO INDUSTRIAL-100070049</t>
        </is>
      </c>
      <c r="H2299" s="9" t="n">
        <v>10884.84</v>
      </c>
      <c r="I2299" s="5" t="inlineStr">
        <is>
          <t>DEPÓSITO BANCARIO</t>
        </is>
      </c>
      <c r="J2299" s="8" t="inlineStr">
        <is>
          <t>1973 BASILIA CRUZ AJARACHI</t>
        </is>
      </c>
    </row>
    <row r="2300">
      <c r="A2300" s="5" t="inlineStr">
        <is>
          <t>CCAJ-SC39/50/2023</t>
        </is>
      </c>
      <c r="B2300" s="6" t="n">
        <v>44957.9591696875</v>
      </c>
      <c r="C2300" s="5" t="inlineStr">
        <is>
          <t>1386 EINAR CHOQUETIJLLA - COBRADOR</t>
        </is>
      </c>
      <c r="D2300" s="15" t="n">
        <v>45143503439</v>
      </c>
      <c r="E2300" s="5" t="inlineStr">
        <is>
          <t>BANCO INDUSTRIAL-100070049</t>
        </is>
      </c>
      <c r="H2300" s="9" t="n">
        <v>8425.23</v>
      </c>
      <c r="I2300" s="5" t="inlineStr">
        <is>
          <t>DEPÓSITO BANCARIO</t>
        </is>
      </c>
      <c r="J2300" s="8" t="inlineStr">
        <is>
          <t>1973 BASILIA CRUZ AJARACHI</t>
        </is>
      </c>
    </row>
    <row r="2301">
      <c r="A2301" s="5" t="inlineStr">
        <is>
          <t>CCAJ-SC39/50/2023</t>
        </is>
      </c>
      <c r="B2301" s="6" t="n">
        <v>44957.9591696875</v>
      </c>
      <c r="C2301" s="5" t="inlineStr">
        <is>
          <t>1386 EINAR CHOQUETIJLLA - COBRADOR</t>
        </is>
      </c>
      <c r="D2301" s="15" t="n">
        <v>45143503439</v>
      </c>
      <c r="E2301" s="5" t="inlineStr">
        <is>
          <t>BANCO INDUSTRIAL-100070049</t>
        </is>
      </c>
      <c r="H2301" s="9" t="n">
        <v>14689.95</v>
      </c>
      <c r="I2301" s="5" t="inlineStr">
        <is>
          <t>DEPÓSITO BANCARIO</t>
        </is>
      </c>
      <c r="J2301" s="8" t="inlineStr">
        <is>
          <t>1973 BASILIA CRUZ AJARACHI</t>
        </is>
      </c>
    </row>
    <row r="2302">
      <c r="A2302" s="5" t="inlineStr">
        <is>
          <t>CCAJ-SC39/50/2023</t>
        </is>
      </c>
      <c r="B2302" s="6" t="n">
        <v>44957.9591696875</v>
      </c>
      <c r="C2302" s="5" t="inlineStr">
        <is>
          <t>1386 EINAR CHOQUETIJLLA - COBRADOR</t>
        </is>
      </c>
      <c r="D2302" s="15" t="n">
        <v>45143503439</v>
      </c>
      <c r="E2302" s="5" t="inlineStr">
        <is>
          <t>BANCO INDUSTRIAL-100070049</t>
        </is>
      </c>
      <c r="H2302" s="9" t="n">
        <v>4064.66</v>
      </c>
      <c r="I2302" s="5" t="inlineStr">
        <is>
          <t>DEPÓSITO BANCARIO</t>
        </is>
      </c>
      <c r="J2302" s="8" t="inlineStr">
        <is>
          <t>1973 BASILIA CRUZ AJARACHI</t>
        </is>
      </c>
    </row>
    <row r="2303">
      <c r="A2303" s="5" t="inlineStr">
        <is>
          <t>CCAJ-SC39/50/2023</t>
        </is>
      </c>
      <c r="B2303" s="6" t="n">
        <v>44957.9591696875</v>
      </c>
      <c r="C2303" s="5" t="inlineStr">
        <is>
          <t>1386 EINAR CHOQUETIJLLA - COBRADOR</t>
        </is>
      </c>
      <c r="D2303" s="15" t="n">
        <v>45143503439</v>
      </c>
      <c r="E2303" s="5" t="inlineStr">
        <is>
          <t>BANCO INDUSTRIAL-100070049</t>
        </is>
      </c>
      <c r="H2303" s="9" t="n">
        <v>1565.1</v>
      </c>
      <c r="I2303" s="5" t="inlineStr">
        <is>
          <t>DEPÓSITO BANCARIO</t>
        </is>
      </c>
      <c r="J2303" s="8" t="inlineStr">
        <is>
          <t>1973 BASILIA CRUZ AJARACHI</t>
        </is>
      </c>
    </row>
    <row r="2304">
      <c r="A2304" s="5" t="inlineStr">
        <is>
          <t>CCAJ-SC39/50/2023</t>
        </is>
      </c>
      <c r="B2304" s="6" t="n">
        <v>44957.9591696875</v>
      </c>
      <c r="C2304" s="5" t="inlineStr">
        <is>
          <t>1386 EINAR CHOQUETIJLLA - COBRADOR</t>
        </is>
      </c>
      <c r="D2304" s="7" t="n">
        <v>3105290696</v>
      </c>
      <c r="E2304" s="8" t="inlineStr">
        <is>
          <t>BANCO UNION-120271437</t>
        </is>
      </c>
      <c r="H2304" s="9" t="n">
        <v>2323</v>
      </c>
      <c r="I2304" s="5" t="inlineStr">
        <is>
          <t>DEPÓSITO BANCARIO</t>
        </is>
      </c>
      <c r="J2304" s="5" t="inlineStr">
        <is>
          <t>1271 SANDRA SALAZAR ESCOBAR</t>
        </is>
      </c>
    </row>
    <row r="2305">
      <c r="A2305" s="5" t="inlineStr">
        <is>
          <t>CCAJ-SC39/50/2023</t>
        </is>
      </c>
      <c r="B2305" s="6" t="n">
        <v>44957.9591696875</v>
      </c>
      <c r="C2305" s="5" t="inlineStr">
        <is>
          <t>1386 EINAR CHOQUETIJLLA - COBRADOR</t>
        </is>
      </c>
      <c r="D2305" s="15" t="n">
        <v>45143503439</v>
      </c>
      <c r="E2305" s="5" t="inlineStr">
        <is>
          <t>BANCO INDUSTRIAL-100070049</t>
        </is>
      </c>
      <c r="H2305" s="9" t="n">
        <v>11651.36</v>
      </c>
      <c r="I2305" s="5" t="inlineStr">
        <is>
          <t>DEPÓSITO BANCARIO</t>
        </is>
      </c>
      <c r="J2305" s="8" t="inlineStr">
        <is>
          <t>1973 BASILIA CRUZ AJARACHI</t>
        </is>
      </c>
    </row>
    <row r="2306">
      <c r="A2306" s="5" t="inlineStr">
        <is>
          <t>CCAJ-SC39/50/2023</t>
        </is>
      </c>
      <c r="B2306" s="6" t="n">
        <v>44957.9591696875</v>
      </c>
      <c r="C2306" s="5" t="inlineStr">
        <is>
          <t>1386 EINAR CHOQUETIJLLA - COBRADOR</t>
        </is>
      </c>
      <c r="D2306" s="15" t="n">
        <v>45143503439</v>
      </c>
      <c r="E2306" s="5" t="inlineStr">
        <is>
          <t>BANCO INDUSTRIAL-100070049</t>
        </is>
      </c>
      <c r="H2306" s="9" t="n">
        <v>4944.19</v>
      </c>
      <c r="I2306" s="5" t="inlineStr">
        <is>
          <t>DEPÓSITO BANCARIO</t>
        </is>
      </c>
      <c r="J2306" s="8" t="inlineStr">
        <is>
          <t>1973 BASILIA CRUZ AJARACHI</t>
        </is>
      </c>
    </row>
    <row r="2307">
      <c r="A2307" s="5" t="inlineStr">
        <is>
          <t>CCAJ-SC39/50/2023</t>
        </is>
      </c>
      <c r="B2307" s="6" t="n">
        <v>44957.9591696875</v>
      </c>
      <c r="C2307" s="5" t="inlineStr">
        <is>
          <t>1386 EINAR CHOQUETIJLLA - COBRADOR</t>
        </is>
      </c>
      <c r="D2307" s="15" t="n">
        <v>45143503439</v>
      </c>
      <c r="E2307" s="5" t="inlineStr">
        <is>
          <t>BANCO INDUSTRIAL-100070049</t>
        </is>
      </c>
      <c r="H2307" s="9" t="n">
        <v>6241.55</v>
      </c>
      <c r="I2307" s="5" t="inlineStr">
        <is>
          <t>DEPÓSITO BANCARIO</t>
        </is>
      </c>
      <c r="J2307" s="8" t="inlineStr">
        <is>
          <t>1973 BASILIA CRUZ AJARACHI</t>
        </is>
      </c>
    </row>
    <row r="2308">
      <c r="A2308" s="5" t="inlineStr">
        <is>
          <t>CCAJ-SC39/50/2023</t>
        </is>
      </c>
      <c r="B2308" s="6" t="n">
        <v>44957.9591696875</v>
      </c>
      <c r="C2308" s="5" t="inlineStr">
        <is>
          <t>1386 EINAR CHOQUETIJLLA - COBRADOR</t>
        </is>
      </c>
      <c r="D2308" s="7" t="n">
        <v>250016</v>
      </c>
      <c r="E2308" s="5" t="inlineStr">
        <is>
          <t>BANCO DE CREDITO-7015054675359</t>
        </is>
      </c>
      <c r="H2308" s="9" t="n">
        <v>900</v>
      </c>
      <c r="I2308" s="5" t="inlineStr">
        <is>
          <t>DEPÓSITO BANCARIO</t>
        </is>
      </c>
      <c r="J2308" s="5" t="inlineStr">
        <is>
          <t>1271 SANDRA SALAZAR ESCOBAR</t>
        </is>
      </c>
    </row>
    <row r="2309">
      <c r="A2309" s="5" t="inlineStr">
        <is>
          <t>CCAJ-SC39/50/2023</t>
        </is>
      </c>
      <c r="B2309" s="6" t="n">
        <v>44957.9591696875</v>
      </c>
      <c r="C2309" s="5" t="inlineStr">
        <is>
          <t>1386 EINAR CHOQUETIJLLA - COBRADOR</t>
        </is>
      </c>
      <c r="D2309" s="15" t="n">
        <v>45143503439</v>
      </c>
      <c r="E2309" s="5" t="inlineStr">
        <is>
          <t>BANCO INDUSTRIAL-100070049</t>
        </is>
      </c>
      <c r="H2309" s="9" t="n">
        <v>13190.95</v>
      </c>
      <c r="I2309" s="5" t="inlineStr">
        <is>
          <t>DEPÓSITO BANCARIO</t>
        </is>
      </c>
      <c r="J2309" s="8" t="inlineStr">
        <is>
          <t>1973 BASILIA CRUZ AJARACHI</t>
        </is>
      </c>
    </row>
    <row r="2310">
      <c r="A2310" s="5" t="inlineStr">
        <is>
          <t>CCAJ-SC39/50/2023</t>
        </is>
      </c>
      <c r="B2310" s="6" t="n">
        <v>44957.9591696875</v>
      </c>
      <c r="C2310" s="5" t="inlineStr">
        <is>
          <t>1386 EINAR CHOQUETIJLLA - COBRADOR</t>
        </is>
      </c>
      <c r="D2310" s="7" t="n">
        <v>389907</v>
      </c>
      <c r="E2310" s="5" t="inlineStr">
        <is>
          <t>BANCO DE CREDITO-7015054675359</t>
        </is>
      </c>
      <c r="H2310" s="9" t="n">
        <v>165.24</v>
      </c>
      <c r="I2310" s="5" t="inlineStr">
        <is>
          <t>DEPÓSITO BANCARIO</t>
        </is>
      </c>
      <c r="J2310" s="5" t="inlineStr">
        <is>
          <t>1271 SANDRA SALAZAR ESCOBAR</t>
        </is>
      </c>
    </row>
    <row r="2311">
      <c r="A2311" s="5" t="inlineStr">
        <is>
          <t>CCAJ-SC39/50/2023</t>
        </is>
      </c>
      <c r="B2311" s="6" t="n">
        <v>44957.9591696875</v>
      </c>
      <c r="C2311" s="5" t="inlineStr">
        <is>
          <t>1386 EINAR CHOQUETIJLLA - COBRADOR</t>
        </is>
      </c>
      <c r="D2311" s="15" t="n">
        <v>45143503439</v>
      </c>
      <c r="E2311" s="5" t="inlineStr">
        <is>
          <t>BANCO INDUSTRIAL-100070049</t>
        </is>
      </c>
      <c r="H2311" s="9" t="n">
        <v>15895.45</v>
      </c>
      <c r="I2311" s="5" t="inlineStr">
        <is>
          <t>DEPÓSITO BANCARIO</t>
        </is>
      </c>
      <c r="J2311" s="8" t="inlineStr">
        <is>
          <t>1973 BASILIA CRUZ AJARACHI</t>
        </is>
      </c>
    </row>
    <row r="2312">
      <c r="A2312" s="5" t="inlineStr">
        <is>
          <t>CCAJ-SC39/50/2023</t>
        </is>
      </c>
      <c r="B2312" s="6" t="n">
        <v>44957.9591696875</v>
      </c>
      <c r="C2312" s="5" t="inlineStr">
        <is>
          <t>1386 EINAR CHOQUETIJLLA - COBRADOR</t>
        </is>
      </c>
      <c r="D2312" s="7" t="n">
        <v>389348</v>
      </c>
      <c r="E2312" s="5" t="inlineStr">
        <is>
          <t>BANCO DE CREDITO-7015054675359</t>
        </is>
      </c>
      <c r="H2312" s="9" t="n">
        <v>135.98</v>
      </c>
      <c r="I2312" s="5" t="inlineStr">
        <is>
          <t>DEPÓSITO BANCARIO</t>
        </is>
      </c>
      <c r="J2312" s="5" t="inlineStr">
        <is>
          <t>1271 SANDRA SALAZAR ESCOBAR</t>
        </is>
      </c>
    </row>
    <row r="2313">
      <c r="A2313" s="5" t="inlineStr">
        <is>
          <t>CCAJ-SC39/50/2023</t>
        </is>
      </c>
      <c r="B2313" s="6" t="n">
        <v>44957.9591696875</v>
      </c>
      <c r="C2313" s="5" t="inlineStr">
        <is>
          <t>1386 EINAR CHOQUETIJLLA - COBRADOR</t>
        </is>
      </c>
      <c r="D2313" s="15" t="n">
        <v>45143503439</v>
      </c>
      <c r="E2313" s="5" t="inlineStr">
        <is>
          <t>BANCO INDUSTRIAL-100070049</t>
        </is>
      </c>
      <c r="H2313" s="9" t="n">
        <v>8125.55</v>
      </c>
      <c r="I2313" s="5" t="inlineStr">
        <is>
          <t>DEPÓSITO BANCARIO</t>
        </is>
      </c>
      <c r="J2313" s="8" t="inlineStr">
        <is>
          <t>1973 BASILIA CRUZ AJARACHI</t>
        </is>
      </c>
    </row>
    <row r="2314">
      <c r="A2314" s="5" t="inlineStr">
        <is>
          <t>CCAJ-SC39/50/2023</t>
        </is>
      </c>
      <c r="B2314" s="6" t="n">
        <v>44957.9591696875</v>
      </c>
      <c r="C2314" s="5" t="inlineStr">
        <is>
          <t>1386 EINAR CHOQUETIJLLA - COBRADOR</t>
        </is>
      </c>
      <c r="D2314" s="15" t="n">
        <v>45143503439</v>
      </c>
      <c r="E2314" s="5" t="inlineStr">
        <is>
          <t>BANCO INDUSTRIAL-100070049</t>
        </is>
      </c>
      <c r="H2314" s="9" t="n">
        <v>7366.83</v>
      </c>
      <c r="I2314" s="5" t="inlineStr">
        <is>
          <t>DEPÓSITO BANCARIO</t>
        </is>
      </c>
      <c r="J2314" s="8" t="inlineStr">
        <is>
          <t>1973 BASILIA CRUZ AJARACHI</t>
        </is>
      </c>
    </row>
    <row r="2315">
      <c r="A2315" s="5" t="inlineStr">
        <is>
          <t>CCAJ-SC39/50/2023</t>
        </is>
      </c>
      <c r="B2315" s="6" t="n">
        <v>44957.9591696875</v>
      </c>
      <c r="C2315" s="5" t="inlineStr">
        <is>
          <t>1386 EINAR CHOQUETIJLLA - COBRADOR</t>
        </is>
      </c>
      <c r="D2315" s="7" t="n">
        <v>82502</v>
      </c>
      <c r="E2315" s="5" t="inlineStr">
        <is>
          <t>BANCO DE CREDITO-7015054675359</t>
        </is>
      </c>
      <c r="H2315" s="9" t="n">
        <v>1154.66</v>
      </c>
      <c r="I2315" s="5" t="inlineStr">
        <is>
          <t>DEPÓSITO BANCARIO</t>
        </is>
      </c>
      <c r="J2315" s="5" t="inlineStr">
        <is>
          <t>1271 SANDRA SALAZAR ESCOBAR</t>
        </is>
      </c>
    </row>
    <row r="2316">
      <c r="A2316" s="5" t="inlineStr">
        <is>
          <t>CCAJ-SC39/50/2023</t>
        </is>
      </c>
      <c r="B2316" s="6" t="n">
        <v>44957.9591696875</v>
      </c>
      <c r="C2316" s="5" t="inlineStr">
        <is>
          <t>1386 EINAR CHOQUETIJLLA - COBRADOR</t>
        </is>
      </c>
      <c r="D2316" s="15" t="n">
        <v>45143503439</v>
      </c>
      <c r="E2316" s="5" t="inlineStr">
        <is>
          <t>BANCO INDUSTRIAL-100070049</t>
        </is>
      </c>
      <c r="H2316" s="9" t="n">
        <v>2071.47</v>
      </c>
      <c r="I2316" s="5" t="inlineStr">
        <is>
          <t>DEPÓSITO BANCARIO</t>
        </is>
      </c>
      <c r="J2316" s="8" t="inlineStr">
        <is>
          <t>1973 BASILIA CRUZ AJARACHI</t>
        </is>
      </c>
    </row>
    <row r="2317">
      <c r="A2317" s="5" t="inlineStr">
        <is>
          <t>CCAJ-SC39/50/2023</t>
        </is>
      </c>
      <c r="B2317" s="6" t="n">
        <v>44957.9591696875</v>
      </c>
      <c r="C2317" s="5" t="inlineStr">
        <is>
          <t>1386 EINAR CHOQUETIJLLA - COBRADOR</t>
        </is>
      </c>
      <c r="D2317" s="15" t="n">
        <v>45123269247</v>
      </c>
      <c r="E2317" s="5" t="inlineStr">
        <is>
          <t>BANCO INDUSTRIAL-100070049</t>
        </is>
      </c>
      <c r="H2317" s="9" t="n">
        <v>180.18</v>
      </c>
      <c r="I2317" s="5" t="inlineStr">
        <is>
          <t>DEPÓSITO BANCARIO</t>
        </is>
      </c>
      <c r="J2317" s="5" t="inlineStr">
        <is>
          <t>1271 SANDRA SALAZAR ESCOBAR</t>
        </is>
      </c>
    </row>
    <row r="2318">
      <c r="A2318" s="5" t="inlineStr">
        <is>
          <t>CCAJ-SC39/50/2023</t>
        </is>
      </c>
      <c r="B2318" s="6" t="n">
        <v>44957.9591696875</v>
      </c>
      <c r="C2318" s="5" t="inlineStr">
        <is>
          <t>1386 EINAR CHOQUETIJLLA - COBRADOR</t>
        </is>
      </c>
      <c r="D2318" s="15" t="n">
        <v>45143503439</v>
      </c>
      <c r="E2318" s="5" t="inlineStr">
        <is>
          <t>BANCO INDUSTRIAL-100070049</t>
        </is>
      </c>
      <c r="H2318" s="9" t="n">
        <v>386.1</v>
      </c>
      <c r="I2318" s="5" t="inlineStr">
        <is>
          <t>DEPÓSITO BANCARIO</t>
        </is>
      </c>
      <c r="J2318" s="8" t="inlineStr">
        <is>
          <t>1973 BASILIA CRUZ AJARACHI</t>
        </is>
      </c>
    </row>
    <row r="2319">
      <c r="A2319" s="5" t="inlineStr">
        <is>
          <t>CCAJ-SC39/50/2023</t>
        </is>
      </c>
      <c r="B2319" s="6" t="n">
        <v>44957.9591696875</v>
      </c>
      <c r="C2319" s="5" t="inlineStr">
        <is>
          <t>1386 EINAR CHOQUETIJLLA - COBRADOR</t>
        </is>
      </c>
      <c r="D2319" s="15" t="n">
        <v>45143506409</v>
      </c>
      <c r="E2319" s="5" t="inlineStr">
        <is>
          <t>BANCO INDUSTRIAL-100070049</t>
        </is>
      </c>
      <c r="H2319" s="9" t="n">
        <v>375.13</v>
      </c>
      <c r="I2319" s="5" t="inlineStr">
        <is>
          <t>DEPÓSITO BANCARIO</t>
        </is>
      </c>
      <c r="J2319" s="5" t="inlineStr">
        <is>
          <t>1271 SANDRA SALAZAR ESCOBAR</t>
        </is>
      </c>
    </row>
    <row r="2320">
      <c r="A2320" s="5" t="inlineStr">
        <is>
          <t>CCAJ-SC39/50/2023</t>
        </is>
      </c>
      <c r="B2320" s="6" t="n">
        <v>44957.9591696875</v>
      </c>
      <c r="C2320" s="5" t="inlineStr">
        <is>
          <t>1386 EINAR CHOQUETIJLLA - COBRADOR</t>
        </is>
      </c>
      <c r="D2320" s="15" t="n">
        <v>45143503439</v>
      </c>
      <c r="E2320" s="5" t="inlineStr">
        <is>
          <t>BANCO INDUSTRIAL-100070049</t>
        </is>
      </c>
      <c r="H2320" s="9" t="n">
        <v>1544.4</v>
      </c>
      <c r="I2320" s="5" t="inlineStr">
        <is>
          <t>DEPÓSITO BANCARIO</t>
        </is>
      </c>
      <c r="J2320" s="8" t="inlineStr">
        <is>
          <t>1973 BASILIA CRUZ AJARACHI</t>
        </is>
      </c>
    </row>
    <row r="2321">
      <c r="A2321" s="5" t="inlineStr">
        <is>
          <t>CCAJ-SC39/50/2023</t>
        </is>
      </c>
      <c r="B2321" s="6" t="n">
        <v>44957.9591696875</v>
      </c>
      <c r="C2321" s="5" t="inlineStr">
        <is>
          <t>1386 EINAR CHOQUETIJLLA - COBRADOR</t>
        </is>
      </c>
      <c r="D2321" s="15" t="n">
        <v>45113287902</v>
      </c>
      <c r="E2321" s="5" t="inlineStr">
        <is>
          <t>BANCO INDUSTRIAL-100070049</t>
        </is>
      </c>
      <c r="H2321" s="9" t="n">
        <v>312.13</v>
      </c>
      <c r="I2321" s="5" t="inlineStr">
        <is>
          <t>DEPÓSITO BANCARIO</t>
        </is>
      </c>
      <c r="J2321" s="5" t="inlineStr">
        <is>
          <t>1271 SANDRA SALAZAR ESCOBAR</t>
        </is>
      </c>
    </row>
    <row r="2322">
      <c r="A2322" s="5" t="inlineStr">
        <is>
          <t>CCAJ-SC39/50/2023</t>
        </is>
      </c>
      <c r="B2322" s="6" t="n">
        <v>44957.9591696875</v>
      </c>
      <c r="C2322" s="5" t="inlineStr">
        <is>
          <t>1386 EINAR CHOQUETIJLLA - COBRADOR</t>
        </is>
      </c>
      <c r="D2322" s="15" t="n">
        <v>52616770369</v>
      </c>
      <c r="E2322" s="5" t="inlineStr">
        <is>
          <t>BANCO INDUSTRIAL-100070049</t>
        </is>
      </c>
      <c r="H2322" s="9" t="n">
        <v>24</v>
      </c>
      <c r="I2322" s="5" t="inlineStr">
        <is>
          <t>DEPÓSITO BANCARIO</t>
        </is>
      </c>
      <c r="J2322" s="5" t="inlineStr">
        <is>
          <t>1271 SANDRA SALAZAR ESCOBAR</t>
        </is>
      </c>
    </row>
    <row r="2323">
      <c r="A2323" s="5" t="inlineStr">
        <is>
          <t>CCAJ-SC39/50/2023</t>
        </is>
      </c>
      <c r="B2323" s="6" t="n">
        <v>44957.9591696875</v>
      </c>
      <c r="C2323" s="5" t="inlineStr">
        <is>
          <t>1386 EINAR CHOQUETIJLLA - COBRADOR</t>
        </is>
      </c>
      <c r="D2323" s="15" t="n">
        <v>45143503439</v>
      </c>
      <c r="E2323" s="5" t="inlineStr">
        <is>
          <t>BANCO INDUSTRIAL-100070049</t>
        </is>
      </c>
      <c r="H2323" s="9" t="n">
        <v>1548.56</v>
      </c>
      <c r="I2323" s="5" t="inlineStr">
        <is>
          <t>DEPÓSITO BANCARIO</t>
        </is>
      </c>
      <c r="J2323" s="8" t="inlineStr">
        <is>
          <t>1973 BASILIA CRUZ AJARACHI</t>
        </is>
      </c>
    </row>
    <row r="2324">
      <c r="A2324" s="5" t="inlineStr">
        <is>
          <t>CCAJ-SC39/50/2023</t>
        </is>
      </c>
      <c r="B2324" s="6" t="n">
        <v>44957.9591696875</v>
      </c>
      <c r="C2324" s="5" t="inlineStr">
        <is>
          <t>1386 EINAR CHOQUETIJLLA - COBRADOR</t>
        </is>
      </c>
      <c r="D2324" s="15" t="n">
        <v>45153133930</v>
      </c>
      <c r="E2324" s="5" t="inlineStr">
        <is>
          <t>BANCO INDUSTRIAL-100070049</t>
        </is>
      </c>
      <c r="H2324" s="9" t="n">
        <v>1714.98</v>
      </c>
      <c r="I2324" s="5" t="inlineStr">
        <is>
          <t>DEPÓSITO BANCARIO</t>
        </is>
      </c>
      <c r="J2324" s="5" t="inlineStr">
        <is>
          <t>1271 SANDRA SALAZAR ESCOBAR</t>
        </is>
      </c>
    </row>
    <row r="2325">
      <c r="A2325" s="5" t="inlineStr">
        <is>
          <t>CCAJ-SC39/50/2023</t>
        </is>
      </c>
      <c r="B2325" s="6" t="n">
        <v>44957.9591696875</v>
      </c>
      <c r="C2325" s="5" t="inlineStr">
        <is>
          <t>1386 EINAR CHOQUETIJLLA - COBRADOR</t>
        </is>
      </c>
      <c r="D2325" s="15" t="n">
        <v>45143503439</v>
      </c>
      <c r="E2325" s="5" t="inlineStr">
        <is>
          <t>BANCO INDUSTRIAL-100070049</t>
        </is>
      </c>
      <c r="H2325" s="9" t="n">
        <v>2415.2</v>
      </c>
      <c r="I2325" s="5" t="inlineStr">
        <is>
          <t>DEPÓSITO BANCARIO</t>
        </is>
      </c>
      <c r="J2325" s="8" t="inlineStr">
        <is>
          <t>1973 BASILIA CRUZ AJARACHI</t>
        </is>
      </c>
    </row>
    <row r="2326">
      <c r="A2326" s="5" t="inlineStr">
        <is>
          <t>CCAJ-SC39/50/2023</t>
        </is>
      </c>
      <c r="B2326" s="6" t="n">
        <v>44957.9591696875</v>
      </c>
      <c r="C2326" s="5" t="inlineStr">
        <is>
          <t>1386 EINAR CHOQUETIJLLA - COBRADOR</t>
        </is>
      </c>
      <c r="D2326" s="15" t="n">
        <v>45143503439</v>
      </c>
      <c r="E2326" s="5" t="inlineStr">
        <is>
          <t>BANCO INDUSTRIAL-100070049</t>
        </is>
      </c>
      <c r="H2326" s="9" t="n">
        <v>1158.3</v>
      </c>
      <c r="I2326" s="5" t="inlineStr">
        <is>
          <t>DEPÓSITO BANCARIO</t>
        </is>
      </c>
      <c r="J2326" s="8" t="inlineStr">
        <is>
          <t>1973 BASILIA CRUZ AJARACHI</t>
        </is>
      </c>
    </row>
    <row r="2327">
      <c r="A2327" s="5" t="inlineStr">
        <is>
          <t>CCAJ-SC39/50/2023</t>
        </is>
      </c>
      <c r="B2327" s="6" t="n">
        <v>44957.9591696875</v>
      </c>
      <c r="C2327" s="5" t="inlineStr">
        <is>
          <t>1386 EINAR CHOQUETIJLLA - COBRADOR</t>
        </is>
      </c>
      <c r="D2327" s="15" t="n">
        <v>45143503439</v>
      </c>
      <c r="E2327" s="5" t="inlineStr">
        <is>
          <t>BANCO INDUSTRIAL-100070049</t>
        </is>
      </c>
      <c r="H2327" s="9" t="n">
        <v>772.2</v>
      </c>
      <c r="I2327" s="5" t="inlineStr">
        <is>
          <t>DEPÓSITO BANCARIO</t>
        </is>
      </c>
      <c r="J2327" s="8" t="inlineStr">
        <is>
          <t>1973 BASILIA CRUZ AJARACHI</t>
        </is>
      </c>
    </row>
    <row r="2328">
      <c r="A2328" s="5" t="inlineStr">
        <is>
          <t>CCAJ-SC39/50/2023</t>
        </is>
      </c>
      <c r="B2328" s="6" t="n">
        <v>44957.9591696875</v>
      </c>
      <c r="C2328" s="5" t="inlineStr">
        <is>
          <t>1386 EINAR CHOQUETIJLLA - COBRADOR</t>
        </is>
      </c>
      <c r="D2328" s="15" t="n">
        <v>451435034392</v>
      </c>
      <c r="E2328" s="5" t="inlineStr">
        <is>
          <t>BANCO INDUSTRIAL-100070049</t>
        </is>
      </c>
      <c r="H2328" s="9" t="n">
        <v>2071.47</v>
      </c>
      <c r="I2328" s="5" t="inlineStr">
        <is>
          <t>DEPÓSITO BANCARIO</t>
        </is>
      </c>
      <c r="J2328" s="8" t="inlineStr">
        <is>
          <t>1973 BASILIA CRUZ AJARACHI</t>
        </is>
      </c>
    </row>
    <row r="2329">
      <c r="A2329" s="5" t="inlineStr">
        <is>
          <t>CCAJ-SC39/50/2023</t>
        </is>
      </c>
      <c r="B2329" s="6" t="n">
        <v>44957.9591696875</v>
      </c>
      <c r="C2329" s="5" t="inlineStr">
        <is>
          <t>1386 EINAR CHOQUETIJLLA - COBRADOR</t>
        </is>
      </c>
      <c r="D2329" s="15" t="n">
        <v>45143503439</v>
      </c>
      <c r="E2329" s="5" t="inlineStr">
        <is>
          <t>BANCO INDUSTRIAL-100070049</t>
        </is>
      </c>
      <c r="H2329" s="9" t="n">
        <v>287.93</v>
      </c>
      <c r="I2329" s="5" t="inlineStr">
        <is>
          <t>DEPÓSITO BANCARIO</t>
        </is>
      </c>
      <c r="J2329" s="8" t="inlineStr">
        <is>
          <t>1973 BASILIA CRUZ AJARACHI</t>
        </is>
      </c>
    </row>
    <row r="2330">
      <c r="A2330" s="5" t="inlineStr">
        <is>
          <t>CCAJ-SC39/50/2023</t>
        </is>
      </c>
      <c r="B2330" s="6" t="n">
        <v>44957.9591696875</v>
      </c>
      <c r="C2330" s="5" t="inlineStr">
        <is>
          <t>1386 EINAR CHOQUETIJLLA - COBRADOR</t>
        </is>
      </c>
      <c r="D2330" s="15" t="n">
        <v>45143503442</v>
      </c>
      <c r="E2330" s="5" t="inlineStr">
        <is>
          <t>BANCO INDUSTRIAL-100070049</t>
        </is>
      </c>
      <c r="H2330" s="9" t="n">
        <v>12077.21</v>
      </c>
      <c r="I2330" s="5" t="inlineStr">
        <is>
          <t>DEPÓSITO BANCARIO</t>
        </is>
      </c>
      <c r="J2330" s="8" t="inlineStr">
        <is>
          <t>1973 BASILIA CRUZ AJARACHI</t>
        </is>
      </c>
    </row>
    <row r="2331">
      <c r="A2331" s="5" t="inlineStr">
        <is>
          <t>CCAJ-SC39/50/2023</t>
        </is>
      </c>
      <c r="B2331" s="6" t="n">
        <v>44957.9591696875</v>
      </c>
      <c r="C2331" s="5" t="inlineStr">
        <is>
          <t>1386 EINAR CHOQUETIJLLA - COBRADOR</t>
        </is>
      </c>
      <c r="D2331" s="15" t="n">
        <v>45143503442</v>
      </c>
      <c r="E2331" s="5" t="inlineStr">
        <is>
          <t>BANCO INDUSTRIAL-100070049</t>
        </is>
      </c>
      <c r="H2331" s="9" t="n">
        <v>10470.27</v>
      </c>
      <c r="I2331" s="5" t="inlineStr">
        <is>
          <t>DEPÓSITO BANCARIO</t>
        </is>
      </c>
      <c r="J2331" s="8" t="inlineStr">
        <is>
          <t>1973 BASILIA CRUZ AJARACHI</t>
        </is>
      </c>
    </row>
    <row r="2332">
      <c r="A2332" s="5" t="inlineStr">
        <is>
          <t>CCAJ-SC39/50/2023</t>
        </is>
      </c>
      <c r="B2332" s="6" t="n">
        <v>44957.9591696875</v>
      </c>
      <c r="C2332" s="5" t="inlineStr">
        <is>
          <t>1386 EINAR CHOQUETIJLLA - COBRADOR</t>
        </is>
      </c>
      <c r="D2332" s="15" t="n">
        <v>45143503442</v>
      </c>
      <c r="E2332" s="5" t="inlineStr">
        <is>
          <t>BANCO INDUSTRIAL-100070049</t>
        </is>
      </c>
      <c r="H2332" s="9" t="n">
        <v>5872.98</v>
      </c>
      <c r="I2332" s="5" t="inlineStr">
        <is>
          <t>DEPÓSITO BANCARIO</t>
        </is>
      </c>
      <c r="J2332" s="8" t="inlineStr">
        <is>
          <t>1973 BASILIA CRUZ AJARACHI</t>
        </is>
      </c>
    </row>
    <row r="2333">
      <c r="A2333" s="5" t="inlineStr">
        <is>
          <t>CCAJ-SC39/50/2023</t>
        </is>
      </c>
      <c r="B2333" s="6" t="n">
        <v>44957.9591696875</v>
      </c>
      <c r="C2333" s="5" t="inlineStr">
        <is>
          <t>1386 EINAR CHOQUETIJLLA - COBRADOR</t>
        </is>
      </c>
      <c r="D2333" s="15" t="n">
        <v>45143503442</v>
      </c>
      <c r="E2333" s="5" t="inlineStr">
        <is>
          <t>BANCO INDUSTRIAL-100070049</t>
        </is>
      </c>
      <c r="H2333" s="9" t="n">
        <v>5093.07</v>
      </c>
      <c r="I2333" s="5" t="inlineStr">
        <is>
          <t>DEPÓSITO BANCARIO</t>
        </is>
      </c>
      <c r="J2333" s="8" t="inlineStr">
        <is>
          <t>1973 BASILIA CRUZ AJARACHI</t>
        </is>
      </c>
    </row>
    <row r="2334">
      <c r="A2334" s="5" t="inlineStr">
        <is>
          <t>CCAJ-SC39/50/2023</t>
        </is>
      </c>
      <c r="B2334" s="6" t="n">
        <v>44957.9591696875</v>
      </c>
      <c r="C2334" s="5" t="inlineStr">
        <is>
          <t>1386 EINAR CHOQUETIJLLA - COBRADOR</t>
        </is>
      </c>
      <c r="D2334" s="15" t="n">
        <v>45143503442</v>
      </c>
      <c r="E2334" s="5" t="inlineStr">
        <is>
          <t>BANCO INDUSTRIAL-100070049</t>
        </is>
      </c>
      <c r="H2334" s="9" t="n">
        <v>2784.84</v>
      </c>
      <c r="I2334" s="5" t="inlineStr">
        <is>
          <t>DEPÓSITO BANCARIO</t>
        </is>
      </c>
      <c r="J2334" s="8" t="inlineStr">
        <is>
          <t>1973 BASILIA CRUZ AJARACHI</t>
        </is>
      </c>
    </row>
    <row r="2335">
      <c r="A2335" s="5" t="inlineStr">
        <is>
          <t>CCAJ-SC39/50/2023</t>
        </is>
      </c>
      <c r="B2335" s="6" t="n">
        <v>44957.9591696875</v>
      </c>
      <c r="C2335" s="5" t="inlineStr">
        <is>
          <t>1386 EINAR CHOQUETIJLLA - COBRADOR</t>
        </is>
      </c>
      <c r="D2335" s="15" t="n">
        <v>45143503442</v>
      </c>
      <c r="E2335" s="5" t="inlineStr">
        <is>
          <t>BANCO INDUSTRIAL-100070049</t>
        </is>
      </c>
      <c r="H2335" s="9" t="n">
        <v>4351.19</v>
      </c>
      <c r="I2335" s="5" t="inlineStr">
        <is>
          <t>DEPÓSITO BANCARIO</t>
        </is>
      </c>
      <c r="J2335" s="8" t="inlineStr">
        <is>
          <t>1973 BASILIA CRUZ AJARACHI</t>
        </is>
      </c>
    </row>
    <row r="2336">
      <c r="A2336" s="5" t="inlineStr">
        <is>
          <t>CCAJ-SC39/50/2023</t>
        </is>
      </c>
      <c r="B2336" s="6" t="n">
        <v>44957.9591696875</v>
      </c>
      <c r="C2336" s="5" t="inlineStr">
        <is>
          <t>1386 EINAR CHOQUETIJLLA - COBRADOR</t>
        </is>
      </c>
      <c r="D2336" s="15" t="n">
        <v>45143503442</v>
      </c>
      <c r="E2336" s="5" t="inlineStr">
        <is>
          <t>BANCO INDUSTRIAL-100070049</t>
        </is>
      </c>
      <c r="H2336" s="9" t="n">
        <v>1872.07</v>
      </c>
      <c r="I2336" s="5" t="inlineStr">
        <is>
          <t>DEPÓSITO BANCARIO</t>
        </is>
      </c>
      <c r="J2336" s="8" t="inlineStr">
        <is>
          <t>1973 BASILIA CRUZ AJARACHI</t>
        </is>
      </c>
    </row>
    <row r="2337">
      <c r="A2337" s="5" t="inlineStr">
        <is>
          <t>CCAJ-SC39/50/2023</t>
        </is>
      </c>
      <c r="B2337" s="6" t="n">
        <v>44957.9591696875</v>
      </c>
      <c r="C2337" s="5" t="inlineStr">
        <is>
          <t>1386 EINAR CHOQUETIJLLA - COBRADOR</t>
        </is>
      </c>
      <c r="D2337" s="15" t="n">
        <v>45143503442</v>
      </c>
      <c r="E2337" s="5" t="inlineStr">
        <is>
          <t>BANCO INDUSTRIAL-100070049</t>
        </is>
      </c>
      <c r="H2337" s="9" t="n">
        <v>5229.38</v>
      </c>
      <c r="I2337" s="5" t="inlineStr">
        <is>
          <t>DEPÓSITO BANCARIO</t>
        </is>
      </c>
      <c r="J2337" s="8" t="inlineStr">
        <is>
          <t>1973 BASILIA CRUZ AJARACHI</t>
        </is>
      </c>
    </row>
    <row r="2338">
      <c r="A2338" s="5" t="inlineStr">
        <is>
          <t>CCAJ-SC39/50/2023</t>
        </is>
      </c>
      <c r="B2338" s="6" t="n">
        <v>44957.9591696875</v>
      </c>
      <c r="C2338" s="5" t="inlineStr">
        <is>
          <t>1386 EINAR CHOQUETIJLLA - COBRADOR</t>
        </is>
      </c>
      <c r="D2338" s="15" t="n">
        <v>45143503442</v>
      </c>
      <c r="E2338" s="5" t="inlineStr">
        <is>
          <t>BANCO INDUSTRIAL-100070049</t>
        </is>
      </c>
      <c r="H2338" s="9" t="n">
        <v>6673.31</v>
      </c>
      <c r="I2338" s="5" t="inlineStr">
        <is>
          <t>DEPÓSITO BANCARIO</t>
        </is>
      </c>
      <c r="J2338" s="8" t="inlineStr">
        <is>
          <t>1973 BASILIA CRUZ AJARACHI</t>
        </is>
      </c>
    </row>
    <row r="2339">
      <c r="A2339" s="5" t="inlineStr">
        <is>
          <t>CCAJ-SC39/50/2023</t>
        </is>
      </c>
      <c r="B2339" s="6" t="n">
        <v>44957.9591696875</v>
      </c>
      <c r="C2339" s="5" t="inlineStr">
        <is>
          <t>1386 EINAR CHOQUETIJLLA - COBRADOR</t>
        </is>
      </c>
      <c r="D2339" s="15" t="n">
        <v>45143503442</v>
      </c>
      <c r="E2339" s="5" t="inlineStr">
        <is>
          <t>BANCO INDUSTRIAL-100070049</t>
        </is>
      </c>
      <c r="H2339" s="9" t="n">
        <v>11470.83</v>
      </c>
      <c r="I2339" s="5" t="inlineStr">
        <is>
          <t>DEPÓSITO BANCARIO</t>
        </is>
      </c>
      <c r="J2339" s="8" t="inlineStr">
        <is>
          <t>1973 BASILIA CRUZ AJARACHI</t>
        </is>
      </c>
    </row>
    <row r="2340">
      <c r="A2340" s="5" t="inlineStr">
        <is>
          <t>CCAJ-SC39/50/2023</t>
        </is>
      </c>
      <c r="B2340" s="6" t="n">
        <v>44957.9591696875</v>
      </c>
      <c r="C2340" s="5" t="inlineStr">
        <is>
          <t>1386 EINAR CHOQUETIJLLA - COBRADOR</t>
        </is>
      </c>
      <c r="D2340" s="15" t="n">
        <v>45143503442</v>
      </c>
      <c r="E2340" s="5" t="inlineStr">
        <is>
          <t>BANCO INDUSTRIAL-100070049</t>
        </is>
      </c>
      <c r="H2340" s="9" t="n">
        <v>1929.76</v>
      </c>
      <c r="I2340" s="5" t="inlineStr">
        <is>
          <t>DEPÓSITO BANCARIO</t>
        </is>
      </c>
      <c r="J2340" s="8" t="inlineStr">
        <is>
          <t>1973 BASILIA CRUZ AJARACHI</t>
        </is>
      </c>
    </row>
    <row r="2341">
      <c r="A2341" s="5" t="inlineStr">
        <is>
          <t>CCAJ-SC39/50/2023</t>
        </is>
      </c>
      <c r="B2341" s="6" t="n">
        <v>44957.9591696875</v>
      </c>
      <c r="C2341" s="5" t="inlineStr">
        <is>
          <t>1386 EINAR CHOQUETIJLLA - COBRADOR</t>
        </is>
      </c>
      <c r="D2341" s="15" t="n">
        <v>45143503442</v>
      </c>
      <c r="E2341" s="5" t="inlineStr">
        <is>
          <t>BANCO INDUSTRIAL-100070049</t>
        </is>
      </c>
      <c r="H2341" s="9" t="n">
        <v>8147.03</v>
      </c>
      <c r="I2341" s="5" t="inlineStr">
        <is>
          <t>DEPÓSITO BANCARIO</t>
        </is>
      </c>
      <c r="J2341" s="8" t="inlineStr">
        <is>
          <t>1973 BASILIA CRUZ AJARACHI</t>
        </is>
      </c>
    </row>
    <row r="2342">
      <c r="A2342" s="5" t="inlineStr">
        <is>
          <t>CCAJ-SC39/50/2023</t>
        </is>
      </c>
      <c r="B2342" s="6" t="n">
        <v>44957.9591696875</v>
      </c>
      <c r="C2342" s="5" t="inlineStr">
        <is>
          <t>1386 EINAR CHOQUETIJLLA - COBRADOR</t>
        </is>
      </c>
      <c r="D2342" s="15" t="n">
        <v>45143503442</v>
      </c>
      <c r="E2342" s="5" t="inlineStr">
        <is>
          <t>BANCO INDUSTRIAL-100070049</t>
        </is>
      </c>
      <c r="H2342" s="9" t="n">
        <v>4587.99</v>
      </c>
      <c r="I2342" s="5" t="inlineStr">
        <is>
          <t>DEPÓSITO BANCARIO</t>
        </is>
      </c>
      <c r="J2342" s="8" t="inlineStr">
        <is>
          <t>1973 BASILIA CRUZ AJARACHI</t>
        </is>
      </c>
    </row>
    <row r="2343">
      <c r="A2343" s="5" t="inlineStr">
        <is>
          <t>CCAJ-SC39/50/2023</t>
        </is>
      </c>
      <c r="B2343" s="6" t="n">
        <v>44957.9591696875</v>
      </c>
      <c r="C2343" s="5" t="inlineStr">
        <is>
          <t>1386 EINAR CHOQUETIJLLA - COBRADOR</t>
        </is>
      </c>
      <c r="D2343" s="15" t="n">
        <v>45143503442</v>
      </c>
      <c r="E2343" s="5" t="inlineStr">
        <is>
          <t>BANCO INDUSTRIAL-100070049</t>
        </is>
      </c>
      <c r="H2343" s="9" t="n">
        <v>4746.97</v>
      </c>
      <c r="I2343" s="5" t="inlineStr">
        <is>
          <t>DEPÓSITO BANCARIO</t>
        </is>
      </c>
      <c r="J2343" s="8" t="inlineStr">
        <is>
          <t>1973 BASILIA CRUZ AJARACHI</t>
        </is>
      </c>
    </row>
    <row r="2344">
      <c r="A2344" s="5" t="inlineStr">
        <is>
          <t>CCAJ-SC39/50/2023</t>
        </is>
      </c>
      <c r="B2344" s="6" t="n">
        <v>44957.9591696875</v>
      </c>
      <c r="C2344" s="5" t="inlineStr">
        <is>
          <t>1386 EINAR CHOQUETIJLLA - COBRADOR</t>
        </is>
      </c>
      <c r="D2344" s="15" t="n">
        <v>45143503442</v>
      </c>
      <c r="E2344" s="5" t="inlineStr">
        <is>
          <t>BANCO INDUSTRIAL-100070049</t>
        </is>
      </c>
      <c r="H2344" s="9" t="n">
        <v>11568.26</v>
      </c>
      <c r="I2344" s="5" t="inlineStr">
        <is>
          <t>DEPÓSITO BANCARIO</t>
        </is>
      </c>
      <c r="J2344" s="8" t="inlineStr">
        <is>
          <t>1973 BASILIA CRUZ AJARACHI</t>
        </is>
      </c>
    </row>
    <row r="2345">
      <c r="A2345" s="5" t="inlineStr">
        <is>
          <t>CCAJ-SC39/50/2023</t>
        </is>
      </c>
      <c r="B2345" s="6" t="n">
        <v>44957.9591696875</v>
      </c>
      <c r="C2345" s="5" t="inlineStr">
        <is>
          <t>1386 EINAR CHOQUETIJLLA - COBRADOR</t>
        </is>
      </c>
      <c r="D2345" s="15" t="n">
        <v>45143503442</v>
      </c>
      <c r="E2345" s="5" t="inlineStr">
        <is>
          <t>BANCO INDUSTRIAL-100070049</t>
        </is>
      </c>
      <c r="H2345" s="9" t="n">
        <v>23392.95</v>
      </c>
      <c r="I2345" s="5" t="inlineStr">
        <is>
          <t>DEPÓSITO BANCARIO</t>
        </is>
      </c>
      <c r="J2345" s="8" t="inlineStr">
        <is>
          <t>1973 BASILIA CRUZ AJARACHI</t>
        </is>
      </c>
    </row>
    <row r="2346">
      <c r="A2346" s="5" t="inlineStr">
        <is>
          <t>CCAJ-SC39/50/2023</t>
        </is>
      </c>
      <c r="B2346" s="6" t="n">
        <v>44957.9591696875</v>
      </c>
      <c r="C2346" s="5" t="inlineStr">
        <is>
          <t>1386 EINAR CHOQUETIJLLA - COBRADOR</t>
        </is>
      </c>
      <c r="D2346" s="15" t="n">
        <v>45143503442</v>
      </c>
      <c r="E2346" s="5" t="inlineStr">
        <is>
          <t>BANCO INDUSTRIAL-100070049</t>
        </is>
      </c>
      <c r="H2346" s="9" t="n">
        <v>9462.219999999999</v>
      </c>
      <c r="I2346" s="5" t="inlineStr">
        <is>
          <t>DEPÓSITO BANCARIO</t>
        </is>
      </c>
      <c r="J2346" s="8" t="inlineStr">
        <is>
          <t>1973 BASILIA CRUZ AJARACHI</t>
        </is>
      </c>
    </row>
    <row r="2347">
      <c r="A2347" s="5" t="inlineStr">
        <is>
          <t>CCAJ-SC39/50/2023</t>
        </is>
      </c>
      <c r="B2347" s="6" t="n">
        <v>44957.9591696875</v>
      </c>
      <c r="C2347" s="5" t="inlineStr">
        <is>
          <t>1386 EINAR CHOQUETIJLLA - COBRADOR</t>
        </is>
      </c>
      <c r="D2347" s="15" t="n">
        <v>45143503442</v>
      </c>
      <c r="E2347" s="5" t="inlineStr">
        <is>
          <t>BANCO INDUSTRIAL-100070049</t>
        </is>
      </c>
      <c r="H2347" s="9" t="n">
        <v>14666.19</v>
      </c>
      <c r="I2347" s="5" t="inlineStr">
        <is>
          <t>DEPÓSITO BANCARIO</t>
        </is>
      </c>
      <c r="J2347" s="8" t="inlineStr">
        <is>
          <t>1973 BASILIA CRUZ AJARACHI</t>
        </is>
      </c>
    </row>
    <row r="2348">
      <c r="A2348" s="5" t="inlineStr">
        <is>
          <t>CCAJ-SC39/50/2023</t>
        </is>
      </c>
      <c r="B2348" s="6" t="n">
        <v>44957.9591696875</v>
      </c>
      <c r="C2348" s="5" t="inlineStr">
        <is>
          <t>1386 EINAR CHOQUETIJLLA - COBRADOR</t>
        </is>
      </c>
      <c r="D2348" s="15" t="n">
        <v>45143503442</v>
      </c>
      <c r="E2348" s="5" t="inlineStr">
        <is>
          <t>BANCO INDUSTRIAL-100070049</t>
        </is>
      </c>
      <c r="H2348" s="9" t="n">
        <v>9838.530000000001</v>
      </c>
      <c r="I2348" s="5" t="inlineStr">
        <is>
          <t>DEPÓSITO BANCARIO</t>
        </is>
      </c>
      <c r="J2348" s="8" t="inlineStr">
        <is>
          <t>1973 BASILIA CRUZ AJARACHI</t>
        </is>
      </c>
    </row>
    <row r="2349">
      <c r="A2349" s="5" t="inlineStr">
        <is>
          <t>CCAJ-SC39/50/2023</t>
        </is>
      </c>
      <c r="B2349" s="6" t="n">
        <v>44957.9591696875</v>
      </c>
      <c r="C2349" s="5" t="inlineStr">
        <is>
          <t>1386 EINAR CHOQUETIJLLA - COBRADOR</t>
        </is>
      </c>
      <c r="D2349" s="15" t="n">
        <v>45143503442</v>
      </c>
      <c r="E2349" s="5" t="inlineStr">
        <is>
          <t>BANCO INDUSTRIAL-100070049</t>
        </is>
      </c>
      <c r="H2349" s="9" t="n">
        <v>12127.47</v>
      </c>
      <c r="I2349" s="5" t="inlineStr">
        <is>
          <t>DEPÓSITO BANCARIO</t>
        </is>
      </c>
      <c r="J2349" s="8" t="inlineStr">
        <is>
          <t>1973 BASILIA CRUZ AJARACHI</t>
        </is>
      </c>
    </row>
    <row r="2350">
      <c r="A2350" s="5" t="inlineStr">
        <is>
          <t>CCAJ-SC39/50/2023</t>
        </is>
      </c>
      <c r="B2350" s="6" t="n">
        <v>44957.9591696875</v>
      </c>
      <c r="C2350" s="5" t="inlineStr">
        <is>
          <t>1386 EINAR CHOQUETIJLLA - COBRADOR</t>
        </is>
      </c>
      <c r="D2350" s="15" t="n">
        <v>45143503442</v>
      </c>
      <c r="E2350" s="5" t="inlineStr">
        <is>
          <t>BANCO INDUSTRIAL-100070049</t>
        </is>
      </c>
      <c r="H2350" s="9" t="n">
        <v>2168.1</v>
      </c>
      <c r="I2350" s="5" t="inlineStr">
        <is>
          <t>DEPÓSITO BANCARIO</t>
        </is>
      </c>
      <c r="J2350" s="8" t="inlineStr">
        <is>
          <t>1973 BASILIA CRUZ AJARACHI</t>
        </is>
      </c>
    </row>
    <row r="2351">
      <c r="A2351" s="5" t="inlineStr">
        <is>
          <t>CCAJ-SC39/50/2023</t>
        </is>
      </c>
      <c r="B2351" s="6" t="n">
        <v>44957.9591696875</v>
      </c>
      <c r="C2351" s="5" t="inlineStr">
        <is>
          <t>1386 EINAR CHOQUETIJLLA - COBRADOR</t>
        </is>
      </c>
      <c r="D2351" s="15" t="n">
        <v>45143503442</v>
      </c>
      <c r="E2351" s="5" t="inlineStr">
        <is>
          <t>BANCO INDUSTRIAL-100070049</t>
        </is>
      </c>
      <c r="H2351" s="9" t="n">
        <v>772.12</v>
      </c>
      <c r="I2351" s="5" t="inlineStr">
        <is>
          <t>DEPÓSITO BANCARIO</t>
        </is>
      </c>
      <c r="J2351" s="8" t="inlineStr">
        <is>
          <t>1973 BASILIA CRUZ AJARACHI</t>
        </is>
      </c>
    </row>
    <row r="2352">
      <c r="A2352" s="5" t="inlineStr">
        <is>
          <t>CCAJ-SC39/50/2023</t>
        </is>
      </c>
      <c r="B2352" s="6" t="n">
        <v>44957.9591696875</v>
      </c>
      <c r="C2352" s="5" t="inlineStr">
        <is>
          <t>1386 EINAR CHOQUETIJLLA - COBRADOR</t>
        </is>
      </c>
      <c r="D2352" s="15" t="n">
        <v>45143503442</v>
      </c>
      <c r="E2352" s="5" t="inlineStr">
        <is>
          <t>BANCO INDUSTRIAL-100070049</t>
        </is>
      </c>
      <c r="H2352" s="9" t="n">
        <v>579.15</v>
      </c>
      <c r="I2352" s="5" t="inlineStr">
        <is>
          <t>DEPÓSITO BANCARIO</t>
        </is>
      </c>
      <c r="J2352" s="8" t="inlineStr">
        <is>
          <t>1973 BASILIA CRUZ AJARACHI</t>
        </is>
      </c>
    </row>
    <row r="2353">
      <c r="A2353" s="5" t="inlineStr">
        <is>
          <t>CCAJ-SC39/50/2023</t>
        </is>
      </c>
      <c r="B2353" s="6" t="n">
        <v>44957.9591696875</v>
      </c>
      <c r="C2353" s="5" t="inlineStr">
        <is>
          <t>1386 EINAR CHOQUETIJLLA - COBRADOR</t>
        </is>
      </c>
      <c r="D2353" s="15" t="n">
        <v>45143503442</v>
      </c>
      <c r="E2353" s="5" t="inlineStr">
        <is>
          <t>BANCO INDUSTRIAL-100070049</t>
        </is>
      </c>
      <c r="H2353" s="9" t="n">
        <v>1930.5</v>
      </c>
      <c r="I2353" s="5" t="inlineStr">
        <is>
          <t>DEPÓSITO BANCARIO</t>
        </is>
      </c>
      <c r="J2353" s="8" t="inlineStr">
        <is>
          <t>1973 BASILIA CRUZ AJARACHI</t>
        </is>
      </c>
    </row>
    <row r="2354">
      <c r="A2354" s="5" t="inlineStr">
        <is>
          <t>CCAJ-SC39/50/2023</t>
        </is>
      </c>
      <c r="B2354" s="6" t="n">
        <v>44957.9591696875</v>
      </c>
      <c r="C2354" s="5" t="inlineStr">
        <is>
          <t>1386 EINAR CHOQUETIJLLA - COBRADOR</t>
        </is>
      </c>
      <c r="D2354" s="15" t="n">
        <v>45143503442</v>
      </c>
      <c r="E2354" s="5" t="inlineStr">
        <is>
          <t>BANCO INDUSTRIAL-100070049</t>
        </is>
      </c>
      <c r="H2354" s="9" t="n">
        <v>1158.27</v>
      </c>
      <c r="I2354" s="5" t="inlineStr">
        <is>
          <t>DEPÓSITO BANCARIO</t>
        </is>
      </c>
      <c r="J2354" s="8" t="inlineStr">
        <is>
          <t>1973 BASILIA CRUZ AJARACHI</t>
        </is>
      </c>
    </row>
    <row r="2355">
      <c r="A2355" s="5" t="inlineStr">
        <is>
          <t>CCAJ-SC39/50/2023</t>
        </is>
      </c>
      <c r="B2355" s="6" t="n">
        <v>44957.9591696875</v>
      </c>
      <c r="C2355" s="5" t="inlineStr">
        <is>
          <t>1386 EINAR CHOQUETIJLLA - COBRADOR</t>
        </is>
      </c>
      <c r="D2355" s="15" t="n">
        <v>451435034421</v>
      </c>
      <c r="E2355" s="5" t="inlineStr">
        <is>
          <t>BANCO INDUSTRIAL-100070049</t>
        </is>
      </c>
      <c r="H2355" s="9" t="n">
        <v>1158.27</v>
      </c>
      <c r="I2355" s="5" t="inlineStr">
        <is>
          <t>DEPÓSITO BANCARIO</t>
        </is>
      </c>
      <c r="J2355" s="8" t="inlineStr">
        <is>
          <t>1973 BASILIA CRUZ AJARACHI</t>
        </is>
      </c>
    </row>
    <row r="2356">
      <c r="A2356" s="5" t="inlineStr">
        <is>
          <t>CCAJ-SC39/50/2023</t>
        </is>
      </c>
      <c r="B2356" s="6" t="n">
        <v>44957.9591696875</v>
      </c>
      <c r="C2356" s="5" t="inlineStr">
        <is>
          <t>1386 EINAR CHOQUETIJLLA - COBRADOR</t>
        </is>
      </c>
      <c r="D2356" s="15" t="n">
        <v>45143503442</v>
      </c>
      <c r="E2356" s="5" t="inlineStr">
        <is>
          <t>BANCO INDUSTRIAL-100070049</t>
        </is>
      </c>
      <c r="H2356" s="9" t="n">
        <v>772.2</v>
      </c>
      <c r="I2356" s="5" t="inlineStr">
        <is>
          <t>DEPÓSITO BANCARIO</t>
        </is>
      </c>
      <c r="J2356" s="8" t="inlineStr">
        <is>
          <t>1973 BASILIA CRUZ AJARACHI</t>
        </is>
      </c>
    </row>
    <row r="2357">
      <c r="A2357" s="5" t="inlineStr">
        <is>
          <t>CCAJ-SC39/50/2023</t>
        </is>
      </c>
      <c r="B2357" s="6" t="n">
        <v>44957.9591696875</v>
      </c>
      <c r="C2357" s="5" t="inlineStr">
        <is>
          <t>1386 EINAR CHOQUETIJLLA - COBRADOR</t>
        </is>
      </c>
      <c r="D2357" s="15" t="n">
        <v>45143503442</v>
      </c>
      <c r="E2357" s="5" t="inlineStr">
        <is>
          <t>BANCO INDUSTRIAL-100070049</t>
        </is>
      </c>
      <c r="H2357" s="9" t="n">
        <v>3460.54</v>
      </c>
      <c r="I2357" s="5" t="inlineStr">
        <is>
          <t>DEPÓSITO BANCARIO</t>
        </is>
      </c>
      <c r="J2357" s="8" t="inlineStr">
        <is>
          <t>1973 BASILIA CRUZ AJARACHI</t>
        </is>
      </c>
    </row>
    <row r="2358">
      <c r="A2358" s="5" t="inlineStr">
        <is>
          <t>CCAJ-SC39/50/2023</t>
        </is>
      </c>
      <c r="B2358" s="6" t="n">
        <v>44957.9591696875</v>
      </c>
      <c r="C2358" s="5" t="inlineStr">
        <is>
          <t>1386 EINAR CHOQUETIJLLA - COBRADOR</t>
        </is>
      </c>
      <c r="D2358" s="15" t="n">
        <v>45143503442</v>
      </c>
      <c r="E2358" s="5" t="inlineStr">
        <is>
          <t>BANCO INDUSTRIAL-100070049</t>
        </is>
      </c>
      <c r="H2358" s="9" t="n">
        <v>1290.22</v>
      </c>
      <c r="I2358" s="5" t="inlineStr">
        <is>
          <t>DEPÓSITO BANCARIO</t>
        </is>
      </c>
      <c r="J2358" s="8" t="inlineStr">
        <is>
          <t>1973 BASILIA CRUZ AJARACHI</t>
        </is>
      </c>
    </row>
    <row r="2359">
      <c r="A2359" s="5" t="inlineStr">
        <is>
          <t>CCAJ-SC39/50/2023</t>
        </is>
      </c>
      <c r="B2359" s="6" t="n">
        <v>44957.9591696875</v>
      </c>
      <c r="C2359" s="5" t="inlineStr">
        <is>
          <t>1386 EINAR CHOQUETIJLLA - COBRADOR</t>
        </is>
      </c>
      <c r="D2359" s="15" t="n">
        <v>45143503442</v>
      </c>
      <c r="E2359" s="5" t="inlineStr">
        <is>
          <t>BANCO INDUSTRIAL-100070049</t>
        </is>
      </c>
      <c r="H2359" s="9" t="n">
        <v>1230.84</v>
      </c>
      <c r="I2359" s="5" t="inlineStr">
        <is>
          <t>DEPÓSITO BANCARIO</t>
        </is>
      </c>
      <c r="J2359" s="8" t="inlineStr">
        <is>
          <t>1973 BASILIA CRUZ AJARACHI</t>
        </is>
      </c>
    </row>
    <row r="2360">
      <c r="A2360" s="5" t="inlineStr">
        <is>
          <t>CCAJ-SC39/50/2023</t>
        </is>
      </c>
      <c r="B2360" s="6" t="n">
        <v>44957.9591696875</v>
      </c>
      <c r="C2360" s="5" t="inlineStr">
        <is>
          <t>1386 EINAR CHOQUETIJLLA - COBRADOR</t>
        </is>
      </c>
      <c r="D2360" s="15" t="n">
        <v>451435034391</v>
      </c>
      <c r="E2360" s="5" t="inlineStr">
        <is>
          <t>BANCO INDUSTRIAL-100070049</t>
        </is>
      </c>
      <c r="H2360" s="9" t="n">
        <v>386.1</v>
      </c>
      <c r="I2360" s="5" t="inlineStr">
        <is>
          <t>DEPÓSITO BANCARIO</t>
        </is>
      </c>
      <c r="J2360" s="8" t="inlineStr">
        <is>
          <t>1973 BASILIA CRUZ AJARACHI</t>
        </is>
      </c>
    </row>
    <row r="2361">
      <c r="A2361" s="5" t="inlineStr">
        <is>
          <t>CCAJ-SC39/50/2023</t>
        </is>
      </c>
      <c r="B2361" s="6" t="n">
        <v>44957.9591696875</v>
      </c>
      <c r="C2361" s="5" t="inlineStr">
        <is>
          <t>1386 EINAR CHOQUETIJLLA - COBRADOR</t>
        </is>
      </c>
      <c r="D2361" s="7" t="n">
        <v>708653</v>
      </c>
      <c r="E2361" s="5" t="inlineStr">
        <is>
          <t>MERCANTIL SANTA CRUZ-4010542984</t>
        </is>
      </c>
      <c r="H2361" s="9" t="n">
        <v>987.55</v>
      </c>
      <c r="I2361" s="5" t="inlineStr">
        <is>
          <t>DEPÓSITO BANCARIO</t>
        </is>
      </c>
      <c r="J2361" s="8" t="inlineStr">
        <is>
          <t>1973 BASILIA CRUZ AJARACHI</t>
        </is>
      </c>
    </row>
    <row r="2362">
      <c r="A2362" s="5" t="inlineStr">
        <is>
          <t>CCAJ-SC39/50/2023</t>
        </is>
      </c>
      <c r="B2362" s="6" t="n">
        <v>44957.9591696875</v>
      </c>
      <c r="C2362" s="5" t="inlineStr">
        <is>
          <t>1386 EINAR CHOQUETIJLLA - COBRADOR</t>
        </is>
      </c>
      <c r="D2362" s="7" t="n">
        <v>3147851</v>
      </c>
      <c r="E2362" s="5" t="inlineStr">
        <is>
          <t>MERCANTIL SANTA CRUZ-4010542984</t>
        </is>
      </c>
      <c r="H2362" s="9" t="n">
        <v>169.66</v>
      </c>
      <c r="I2362" s="5" t="inlineStr">
        <is>
          <t>DEPÓSITO BANCARIO</t>
        </is>
      </c>
      <c r="J2362" s="8" t="inlineStr">
        <is>
          <t>1973 BASILIA CRUZ AJARACHI</t>
        </is>
      </c>
    </row>
    <row r="2363">
      <c r="A2363" s="5" t="inlineStr">
        <is>
          <t>CCAJ-SC39/50/2023</t>
        </is>
      </c>
      <c r="B2363" s="6" t="n">
        <v>44957.9591696875</v>
      </c>
      <c r="C2363" s="5" t="inlineStr">
        <is>
          <t>1386 EINAR CHOQUETIJLLA - COBRADOR</t>
        </is>
      </c>
      <c r="D2363" s="15" t="n">
        <v>45163228793</v>
      </c>
      <c r="E2363" s="5" t="inlineStr">
        <is>
          <t>BANCO INDUSTRIAL-100070049</t>
        </is>
      </c>
      <c r="H2363" s="9" t="n">
        <v>12234</v>
      </c>
      <c r="I2363" s="5" t="inlineStr">
        <is>
          <t>DEPÓSITO BANCARIO</t>
        </is>
      </c>
      <c r="J2363" s="5" t="inlineStr">
        <is>
          <t>4863 MOISES MENACHO MONTAÑO</t>
        </is>
      </c>
    </row>
    <row r="2364">
      <c r="A2364" s="5" t="inlineStr">
        <is>
          <t>CCAJ-SC39/50/2023</t>
        </is>
      </c>
      <c r="B2364" s="6" t="n">
        <v>44957.9591696875</v>
      </c>
      <c r="C2364" s="5" t="inlineStr">
        <is>
          <t>1386 EINAR CHOQUETIJLLA - COBRADOR</t>
        </is>
      </c>
      <c r="D2364" s="7" t="n">
        <v>142184</v>
      </c>
      <c r="E2364" s="5" t="inlineStr">
        <is>
          <t>BANCO DE CREDITO-7015054675359</t>
        </is>
      </c>
      <c r="H2364" s="9" t="n">
        <v>20000</v>
      </c>
      <c r="I2364" s="5" t="inlineStr">
        <is>
          <t>DEPÓSITO BANCARIO</t>
        </is>
      </c>
      <c r="J2364" s="5" t="inlineStr">
        <is>
          <t>1271 SANDRA SALAZAR ESCOBAR</t>
        </is>
      </c>
    </row>
    <row r="2365">
      <c r="A2365" s="5" t="inlineStr">
        <is>
          <t>CCAJ-SC39/50/2023</t>
        </is>
      </c>
      <c r="B2365" s="6" t="n">
        <v>44957.9591696875</v>
      </c>
      <c r="C2365" s="5" t="inlineStr">
        <is>
          <t>1386 EINAR CHOQUETIJLLA - COBRADOR</t>
        </is>
      </c>
      <c r="D2365" s="7" t="n">
        <v>1712749</v>
      </c>
      <c r="E2365" s="5" t="inlineStr">
        <is>
          <t>MERCANTIL SANTA CRUZ-4010678183</t>
        </is>
      </c>
      <c r="H2365" s="9" t="n">
        <v>4008</v>
      </c>
      <c r="I2365" s="5" t="inlineStr">
        <is>
          <t>DEPÓSITO BANCARIO</t>
        </is>
      </c>
      <c r="J2365" s="5" t="inlineStr">
        <is>
          <t>1271 SANDRA SALAZAR ESCOBAR</t>
        </is>
      </c>
    </row>
    <row r="2366">
      <c r="A2366" s="5" t="inlineStr">
        <is>
          <t>CCAJ-SC39/50/2023</t>
        </is>
      </c>
      <c r="B2366" s="6" t="n">
        <v>44957.9591696875</v>
      </c>
      <c r="C2366" s="5" t="inlineStr">
        <is>
          <t>1386 EINAR CHOQUETIJLLA - COBRADOR</t>
        </is>
      </c>
      <c r="D2366" s="7" t="n">
        <v>246435</v>
      </c>
      <c r="E2366" s="5" t="inlineStr">
        <is>
          <t>BANCO DE CREDITO-7015054675359</t>
        </is>
      </c>
      <c r="H2366" s="9" t="n">
        <v>933.52</v>
      </c>
      <c r="I2366" s="5" t="inlineStr">
        <is>
          <t>DEPÓSITO BANCARIO</t>
        </is>
      </c>
      <c r="J2366" s="5" t="inlineStr">
        <is>
          <t>1271 SANDRA SALAZAR ESCOBAR</t>
        </is>
      </c>
    </row>
    <row r="2367">
      <c r="A2367" s="5" t="inlineStr">
        <is>
          <t>CCAJ-SC39/50/2023</t>
        </is>
      </c>
      <c r="B2367" s="6" t="n">
        <v>44957.9591696875</v>
      </c>
      <c r="C2367" s="5" t="inlineStr">
        <is>
          <t>1386 EINAR CHOQUETIJLLA - COBRADOR</t>
        </is>
      </c>
      <c r="D2367" s="7" t="n">
        <v>194868</v>
      </c>
      <c r="E2367" s="5" t="inlineStr">
        <is>
          <t>BANCO DE CREDITO-7015054675359</t>
        </is>
      </c>
      <c r="H2367" s="9" t="n">
        <v>979.01</v>
      </c>
      <c r="I2367" s="5" t="inlineStr">
        <is>
          <t>DEPÓSITO BANCARIO</t>
        </is>
      </c>
      <c r="J2367" s="5" t="inlineStr">
        <is>
          <t>1271 SANDRA SALAZAR ESCOBAR</t>
        </is>
      </c>
    </row>
    <row r="2368">
      <c r="A2368" s="5" t="inlineStr">
        <is>
          <t>CCAJ-SC39/50/2023</t>
        </is>
      </c>
      <c r="B2368" s="6" t="n">
        <v>44957.9591696875</v>
      </c>
      <c r="C2368" s="5" t="inlineStr">
        <is>
          <t>1386 EINAR CHOQUETIJLLA - COBRADOR</t>
        </is>
      </c>
      <c r="D2368" s="15" t="n">
        <v>45163228419</v>
      </c>
      <c r="E2368" s="5" t="inlineStr">
        <is>
          <t>BANCO INDUSTRIAL-100070049</t>
        </is>
      </c>
      <c r="H2368" s="9" t="n">
        <v>1023</v>
      </c>
      <c r="I2368" s="5" t="inlineStr">
        <is>
          <t>DEPÓSITO BANCARIO</t>
        </is>
      </c>
      <c r="J2368" s="5" t="inlineStr">
        <is>
          <t>1271 SANDRA SALAZAR ESCOBAR</t>
        </is>
      </c>
    </row>
    <row r="2369">
      <c r="A2369" s="5" t="inlineStr">
        <is>
          <t>CCAJ-SC39/50/2023</t>
        </is>
      </c>
      <c r="B2369" s="6" t="n">
        <v>44957.9591696875</v>
      </c>
      <c r="C2369" s="5" t="inlineStr">
        <is>
          <t>1386 EINAR CHOQUETIJLLA - COBRADOR</t>
        </is>
      </c>
      <c r="D2369" s="15" t="n">
        <v>45113288411</v>
      </c>
      <c r="E2369" s="5" t="inlineStr">
        <is>
          <t>BANCO INDUSTRIAL-100070049</t>
        </is>
      </c>
      <c r="H2369" s="9" t="n">
        <v>570.63</v>
      </c>
      <c r="I2369" s="5" t="inlineStr">
        <is>
          <t>DEPÓSITO BANCARIO</t>
        </is>
      </c>
      <c r="J2369" s="5" t="inlineStr">
        <is>
          <t>1271 SANDRA SALAZAR ESCOBAR</t>
        </is>
      </c>
    </row>
    <row r="2370">
      <c r="A2370" s="5" t="inlineStr">
        <is>
          <t>CCAJ-SC39/50/2023</t>
        </is>
      </c>
      <c r="B2370" s="6" t="n">
        <v>44957.9591696875</v>
      </c>
      <c r="C2370" s="5" t="inlineStr">
        <is>
          <t>1386 EINAR CHOQUETIJLLA - COBRADOR</t>
        </is>
      </c>
      <c r="D2370" s="15" t="n">
        <v>45123272044</v>
      </c>
      <c r="E2370" s="5" t="inlineStr">
        <is>
          <t>BANCO INDUSTRIAL-100070049</t>
        </is>
      </c>
      <c r="H2370" s="9" t="n">
        <v>440.5</v>
      </c>
      <c r="I2370" s="5" t="inlineStr">
        <is>
          <t>DEPÓSITO BANCARIO</t>
        </is>
      </c>
      <c r="J2370" s="5" t="inlineStr">
        <is>
          <t>4307 PEDRO GALARZA TERCEROS</t>
        </is>
      </c>
    </row>
    <row r="2371">
      <c r="A2371" s="5" t="inlineStr">
        <is>
          <t>CCAJ-SC39/50/2023</t>
        </is>
      </c>
      <c r="B2371" s="6" t="n">
        <v>44957.9591696875</v>
      </c>
      <c r="C2371" s="5" t="inlineStr">
        <is>
          <t>1386 EINAR CHOQUETIJLLA - COBRADOR</t>
        </is>
      </c>
      <c r="D2371" s="15" t="n">
        <v>45173201055</v>
      </c>
      <c r="E2371" s="5" t="inlineStr">
        <is>
          <t>BANCO INDUSTRIAL-100070049</t>
        </is>
      </c>
      <c r="H2371" s="9" t="n">
        <v>165.93</v>
      </c>
      <c r="I2371" s="5" t="inlineStr">
        <is>
          <t>DEPÓSITO BANCARIO</t>
        </is>
      </c>
      <c r="J2371" s="5" t="inlineStr">
        <is>
          <t>1271 SANDRA SALAZAR ESCOBAR</t>
        </is>
      </c>
    </row>
    <row r="2372">
      <c r="A2372" s="5" t="inlineStr">
        <is>
          <t>CCAJ-SC39/50/2023</t>
        </is>
      </c>
      <c r="B2372" s="6" t="n">
        <v>44957.9591696875</v>
      </c>
      <c r="C2372" s="5" t="inlineStr">
        <is>
          <t>1386 EINAR CHOQUETIJLLA - COBRADOR</t>
        </is>
      </c>
      <c r="D2372" s="15" t="n">
        <v>45153134577</v>
      </c>
      <c r="E2372" s="5" t="inlineStr">
        <is>
          <t>BANCO INDUSTRIAL-100070049</t>
        </is>
      </c>
      <c r="H2372" s="9" t="n">
        <v>62.4</v>
      </c>
      <c r="I2372" s="5" t="inlineStr">
        <is>
          <t>DEPÓSITO BANCARIO</t>
        </is>
      </c>
      <c r="J2372" s="5" t="inlineStr">
        <is>
          <t>1271 SANDRA SALAZAR ESCOBAR</t>
        </is>
      </c>
    </row>
    <row r="2373">
      <c r="A2373" s="5" t="inlineStr">
        <is>
          <t>CCAJ-SC39/50/2023</t>
        </is>
      </c>
      <c r="B2373" s="6" t="n">
        <v>44957.9591696875</v>
      </c>
      <c r="C2373" s="5" t="inlineStr">
        <is>
          <t>1386 EINAR CHOQUETIJLLA - COBRADOR</t>
        </is>
      </c>
      <c r="D2373" s="7" t="n">
        <v>31238</v>
      </c>
      <c r="E2373" s="5" t="inlineStr">
        <is>
          <t>BANCO DE CREDITO-7015054675359</t>
        </is>
      </c>
      <c r="H2373" s="9" t="n">
        <v>1559.37</v>
      </c>
      <c r="I2373" s="5" t="inlineStr">
        <is>
          <t>DEPÓSITO BANCARIO</t>
        </is>
      </c>
      <c r="J2373" s="8" t="inlineStr">
        <is>
          <t>1972 FLAVIA GALEAN MALLON</t>
        </is>
      </c>
    </row>
    <row r="2374">
      <c r="A2374" s="5" t="inlineStr">
        <is>
          <t>CCAJ-SC39/50/2023</t>
        </is>
      </c>
      <c r="B2374" s="6" t="n">
        <v>44957.9591696875</v>
      </c>
      <c r="C2374" s="5" t="inlineStr">
        <is>
          <t>1386 EINAR CHOQUETIJLLA - COBRADOR</t>
        </is>
      </c>
      <c r="D2374" s="15" t="n">
        <v>45143508087</v>
      </c>
      <c r="E2374" s="5" t="inlineStr">
        <is>
          <t>BANCO INDUSTRIAL-100070049</t>
        </is>
      </c>
      <c r="H2374" s="9" t="n">
        <v>4707.72</v>
      </c>
      <c r="I2374" s="5" t="inlineStr">
        <is>
          <t>DEPÓSITO BANCARIO</t>
        </is>
      </c>
      <c r="J2374" s="5" t="inlineStr">
        <is>
          <t>1271 SANDRA SALAZAR ESCOBAR</t>
        </is>
      </c>
    </row>
    <row r="2375">
      <c r="A2375" s="5" t="inlineStr">
        <is>
          <t>CCAJ-SC39/50/2023</t>
        </is>
      </c>
      <c r="B2375" s="6" t="n">
        <v>44957.9591696875</v>
      </c>
      <c r="C2375" s="5" t="inlineStr">
        <is>
          <t>1386 EINAR CHOQUETIJLLA - COBRADOR</t>
        </is>
      </c>
      <c r="D2375" s="7" t="n">
        <v>3106323593</v>
      </c>
      <c r="E2375" s="8" t="inlineStr">
        <is>
          <t>BANCO UNION-120271437</t>
        </is>
      </c>
      <c r="H2375" s="9" t="n">
        <v>18521.44</v>
      </c>
      <c r="I2375" s="5" t="inlineStr">
        <is>
          <t>DEPÓSITO BANCARIO</t>
        </is>
      </c>
      <c r="J2375" s="5" t="inlineStr">
        <is>
          <t>3046 CLAUDIA ELEN CASTRO DELGADILLO</t>
        </is>
      </c>
    </row>
    <row r="2376">
      <c r="A2376" s="5" t="inlineStr">
        <is>
          <t>CCAJ-SC39/50/2023</t>
        </is>
      </c>
      <c r="B2376" s="6" t="n">
        <v>44957.9591696875</v>
      </c>
      <c r="C2376" s="5" t="inlineStr">
        <is>
          <t>1386 EINAR CHOQUETIJLLA - COBRADOR</t>
        </is>
      </c>
      <c r="D2376" s="7" t="n">
        <v>392238</v>
      </c>
      <c r="E2376" s="5" t="inlineStr">
        <is>
          <t>BANCO DE CREDITO-7015054675359</t>
        </is>
      </c>
      <c r="H2376" s="9" t="n">
        <v>1450</v>
      </c>
      <c r="I2376" s="5" t="inlineStr">
        <is>
          <t>DEPÓSITO BANCARIO</t>
        </is>
      </c>
      <c r="J2376" s="5" t="inlineStr">
        <is>
          <t>4863 MOISES MENACHO MONTAÑO</t>
        </is>
      </c>
    </row>
    <row r="2377">
      <c r="A2377" s="5" t="inlineStr">
        <is>
          <t>CCAJ-SC39/50/2023</t>
        </is>
      </c>
      <c r="B2377" s="6" t="n">
        <v>44957.9591696875</v>
      </c>
      <c r="C2377" s="5" t="inlineStr">
        <is>
          <t>1386 EINAR CHOQUETIJLLA - COBRADOR</t>
        </is>
      </c>
      <c r="D2377" s="15" t="n">
        <v>45113288890</v>
      </c>
      <c r="E2377" s="5" t="inlineStr">
        <is>
          <t>BANCO INDUSTRIAL-100070049</t>
        </is>
      </c>
      <c r="H2377" s="9" t="n">
        <v>39523</v>
      </c>
      <c r="I2377" s="5" t="inlineStr">
        <is>
          <t>DEPÓSITO BANCARIO</t>
        </is>
      </c>
      <c r="J2377" s="5" t="inlineStr">
        <is>
          <t>4307 PEDRO GALARZA TERCEROS</t>
        </is>
      </c>
    </row>
    <row r="2378">
      <c r="A2378" s="5" t="inlineStr">
        <is>
          <t>CCAJ-SC39/50/2023</t>
        </is>
      </c>
      <c r="B2378" s="6" t="n">
        <v>44957.9591696875</v>
      </c>
      <c r="C2378" s="5" t="inlineStr">
        <is>
          <t>1386 EINAR CHOQUETIJLLA - COBRADOR</t>
        </is>
      </c>
      <c r="D2378" s="7" t="n">
        <v>383305</v>
      </c>
      <c r="E2378" s="5" t="inlineStr">
        <is>
          <t>BANCO DE CREDITO-7015054675359</t>
        </is>
      </c>
      <c r="H2378" s="9" t="n">
        <v>886.84</v>
      </c>
      <c r="I2378" s="5" t="inlineStr">
        <is>
          <t>DEPÓSITO BANCARIO</t>
        </is>
      </c>
      <c r="J2378" s="8" t="inlineStr">
        <is>
          <t>1972 FLAVIA GALEAN MALLON</t>
        </is>
      </c>
    </row>
    <row r="2379">
      <c r="A2379" s="5" t="inlineStr">
        <is>
          <t>CCAJ-SC39/50/2023</t>
        </is>
      </c>
      <c r="B2379" s="6" t="n">
        <v>44957.9591696875</v>
      </c>
      <c r="C2379" s="5" t="inlineStr">
        <is>
          <t>1386 EINAR CHOQUETIJLLA - COBRADOR</t>
        </is>
      </c>
      <c r="D2379" s="15" t="n">
        <v>45133136562</v>
      </c>
      <c r="E2379" s="5" t="inlineStr">
        <is>
          <t>BANCO INDUSTRIAL-100070049</t>
        </is>
      </c>
      <c r="H2379" s="9" t="n">
        <v>1062.16</v>
      </c>
      <c r="I2379" s="5" t="inlineStr">
        <is>
          <t>DEPÓSITO BANCARIO</t>
        </is>
      </c>
      <c r="J2379" s="8" t="inlineStr">
        <is>
          <t>1973 BASILIA CRUZ AJARACHI</t>
        </is>
      </c>
    </row>
    <row r="2380">
      <c r="A2380" s="5" t="inlineStr">
        <is>
          <t>CCAJ-SC39/50/2023</t>
        </is>
      </c>
      <c r="B2380" s="6" t="n">
        <v>44957.9591696875</v>
      </c>
      <c r="C2380" s="5" t="inlineStr">
        <is>
          <t>1386 EINAR CHOQUETIJLLA - COBRADOR</t>
        </is>
      </c>
      <c r="D2380" s="15" t="n">
        <v>45133136561</v>
      </c>
      <c r="E2380" s="5" t="inlineStr">
        <is>
          <t>BANCO INDUSTRIAL-100070049</t>
        </is>
      </c>
      <c r="H2380" s="9" t="n">
        <v>14317.6</v>
      </c>
      <c r="I2380" s="5" t="inlineStr">
        <is>
          <t>DEPÓSITO BANCARIO</t>
        </is>
      </c>
      <c r="J2380" s="8" t="inlineStr">
        <is>
          <t>1973 BASILIA CRUZ AJARACHI</t>
        </is>
      </c>
    </row>
    <row r="2381">
      <c r="A2381" s="5" t="inlineStr">
        <is>
          <t>CCAJ-SC39/50/2023</t>
        </is>
      </c>
      <c r="B2381" s="6" t="n">
        <v>44957.9591696875</v>
      </c>
      <c r="C2381" s="5" t="inlineStr">
        <is>
          <t>1386 EINAR CHOQUETIJLLA - COBRADOR</t>
        </is>
      </c>
      <c r="D2381" s="15" t="n">
        <v>297501005890039</v>
      </c>
      <c r="E2381" s="5" t="inlineStr">
        <is>
          <t>PAGO EXPRESS M/N-101020101</t>
        </is>
      </c>
      <c r="H2381" s="9" t="n">
        <v>139724</v>
      </c>
      <c r="I2381" s="5" t="inlineStr">
        <is>
          <t>DEPÓSITO BANCARIO</t>
        </is>
      </c>
      <c r="J2381" s="5" t="inlineStr">
        <is>
          <t>3046 CLAUDIA ELEN CASTRO DELGADILLO</t>
        </is>
      </c>
    </row>
    <row r="2382">
      <c r="A2382" s="5" t="inlineStr">
        <is>
          <t>CCAJ-SC39/50/2023</t>
        </is>
      </c>
      <c r="B2382" s="6" t="n">
        <v>44957.9591696875</v>
      </c>
      <c r="C2382" s="5" t="inlineStr">
        <is>
          <t>1386 EINAR CHOQUETIJLLA - COBRADOR</t>
        </is>
      </c>
      <c r="D2382" s="15" t="n">
        <v>297501005890039</v>
      </c>
      <c r="E2382" s="5" t="inlineStr">
        <is>
          <t>PAGO EXPRESS M/E-101020203</t>
        </is>
      </c>
      <c r="H2382" s="9" t="n">
        <v>7516.8</v>
      </c>
      <c r="I2382" s="5" t="inlineStr">
        <is>
          <t>DEPÓSITO BANCARIO</t>
        </is>
      </c>
      <c r="J2382" s="5" t="inlineStr">
        <is>
          <t>3046 CLAUDIA ELEN CASTRO DELGADILLO</t>
        </is>
      </c>
    </row>
    <row r="2383">
      <c r="A2383" s="5" t="inlineStr">
        <is>
          <t>CCAJ-SC39/50/2023</t>
        </is>
      </c>
      <c r="B2383" s="6" t="n">
        <v>44957.9591696875</v>
      </c>
      <c r="C2383" s="5" t="inlineStr">
        <is>
          <t>1386 EINAR CHOQUETIJLLA - COBRADOR</t>
        </is>
      </c>
      <c r="D2383" s="7" t="n">
        <v>283501</v>
      </c>
      <c r="E2383" s="5" t="inlineStr">
        <is>
          <t>BANCO DE CREDITO-7015054675359</t>
        </is>
      </c>
      <c r="H2383" s="9" t="n">
        <v>195.33</v>
      </c>
      <c r="I2383" s="5" t="inlineStr">
        <is>
          <t>DEPÓSITO BANCARIO</t>
        </is>
      </c>
      <c r="J2383" s="5" t="inlineStr">
        <is>
          <t>1271 SANDRA SALAZAR ESCOBAR</t>
        </is>
      </c>
    </row>
    <row r="2384">
      <c r="A2384" s="5" t="inlineStr">
        <is>
          <t>CCAJ-SC39/50/2023</t>
        </is>
      </c>
      <c r="B2384" s="6" t="n">
        <v>44957.9591696875</v>
      </c>
      <c r="C2384" s="5" t="inlineStr">
        <is>
          <t>1386 EINAR CHOQUETIJLLA - COBRADOR</t>
        </is>
      </c>
      <c r="D2384" s="7" t="n">
        <v>333763</v>
      </c>
      <c r="E2384" s="5" t="inlineStr">
        <is>
          <t>BANCO DE CREDITO-7015054675359</t>
        </is>
      </c>
      <c r="H2384" s="9" t="n">
        <v>3593.26</v>
      </c>
      <c r="I2384" s="5" t="inlineStr">
        <is>
          <t>DEPÓSITO BANCARIO</t>
        </is>
      </c>
      <c r="J2384" s="5" t="inlineStr">
        <is>
          <t>1271 SANDRA SALAZAR ESCOBAR</t>
        </is>
      </c>
    </row>
    <row r="2385">
      <c r="A2385" s="5" t="inlineStr">
        <is>
          <t>CCAJ-SC39/50/2023</t>
        </is>
      </c>
      <c r="B2385" s="6" t="n">
        <v>44957.9591696875</v>
      </c>
      <c r="C2385" s="5" t="inlineStr">
        <is>
          <t>1386 EINAR CHOQUETIJLLA - COBRADOR</t>
        </is>
      </c>
      <c r="D2385" s="15" t="n">
        <v>45123272594</v>
      </c>
      <c r="E2385" s="5" t="inlineStr">
        <is>
          <t>BANCO INDUSTRIAL-100070049</t>
        </is>
      </c>
      <c r="H2385" s="9" t="n">
        <v>525.28</v>
      </c>
      <c r="I2385" s="5" t="inlineStr">
        <is>
          <t>DEPÓSITO BANCARIO</t>
        </is>
      </c>
      <c r="J2385" s="5" t="inlineStr">
        <is>
          <t>1271 SANDRA SALAZAR ESCOBAR</t>
        </is>
      </c>
    </row>
    <row r="2386">
      <c r="A2386" s="5" t="inlineStr">
        <is>
          <t>CCAJ-SC39/50/2023</t>
        </is>
      </c>
      <c r="B2386" s="6" t="n">
        <v>44957.9591696875</v>
      </c>
      <c r="C2386" s="5" t="inlineStr">
        <is>
          <t>1386 EINAR CHOQUETIJLLA - COBRADOR</t>
        </is>
      </c>
      <c r="D2386" s="15" t="n">
        <v>45143508334</v>
      </c>
      <c r="E2386" s="5" t="inlineStr">
        <is>
          <t>BANCO INDUSTRIAL-100070049</t>
        </is>
      </c>
      <c r="H2386" s="9" t="n">
        <v>1440.03</v>
      </c>
      <c r="I2386" s="5" t="inlineStr">
        <is>
          <t>DEPÓSITO BANCARIO</t>
        </is>
      </c>
      <c r="J2386" s="5" t="inlineStr">
        <is>
          <t>1271 SANDRA SALAZAR ESCOBAR</t>
        </is>
      </c>
    </row>
    <row r="2387">
      <c r="A2387" s="5" t="inlineStr">
        <is>
          <t>CCAJ-SC39/50/2023</t>
        </is>
      </c>
      <c r="B2387" s="6" t="n">
        <v>44957.9591696875</v>
      </c>
      <c r="C2387" s="5" t="inlineStr">
        <is>
          <t>1386 EINAR CHOQUETIJLLA - COBRADOR</t>
        </is>
      </c>
      <c r="D2387" s="15" t="n">
        <v>52416802520</v>
      </c>
      <c r="E2387" s="5" t="inlineStr">
        <is>
          <t>BANCO INDUSTRIAL-100070049</t>
        </is>
      </c>
      <c r="H2387" s="9" t="n">
        <v>2799.8</v>
      </c>
      <c r="I2387" s="5" t="inlineStr">
        <is>
          <t>DEPÓSITO BANCARIO</t>
        </is>
      </c>
      <c r="J2387" s="5" t="inlineStr">
        <is>
          <t>1271 SANDRA SALAZAR ESCOBAR</t>
        </is>
      </c>
    </row>
    <row r="2388">
      <c r="A2388" s="5" t="inlineStr">
        <is>
          <t>CCAJ-SC39/50/2023</t>
        </is>
      </c>
      <c r="B2388" s="6" t="n">
        <v>44957.9591696875</v>
      </c>
      <c r="C2388" s="5" t="inlineStr">
        <is>
          <t>1386 EINAR CHOQUETIJLLA - COBRADOR</t>
        </is>
      </c>
      <c r="D2388" s="15" t="n">
        <v>52516764915</v>
      </c>
      <c r="E2388" s="5" t="inlineStr">
        <is>
          <t>BANCO INDUSTRIAL-100070049</t>
        </is>
      </c>
      <c r="H2388" s="9" t="n">
        <v>3360</v>
      </c>
      <c r="I2388" s="5" t="inlineStr">
        <is>
          <t>DEPÓSITO BANCARIO</t>
        </is>
      </c>
      <c r="J2388" s="5" t="inlineStr">
        <is>
          <t>1271 SANDRA SALAZAR ESCOBAR</t>
        </is>
      </c>
    </row>
    <row r="2389">
      <c r="A2389" s="5" t="inlineStr">
        <is>
          <t>CCAJ-SC39/50/2023</t>
        </is>
      </c>
      <c r="B2389" s="6" t="n">
        <v>44957.9591696875</v>
      </c>
      <c r="C2389" s="5" t="inlineStr">
        <is>
          <t>1386 EINAR CHOQUETIJLLA - COBRADOR</t>
        </is>
      </c>
      <c r="D2389" s="15" t="n">
        <v>45123272718</v>
      </c>
      <c r="E2389" s="5" t="inlineStr">
        <is>
          <t>BANCO INDUSTRIAL-100070049</t>
        </is>
      </c>
      <c r="H2389" s="9" t="n">
        <v>187.2</v>
      </c>
      <c r="I2389" s="5" t="inlineStr">
        <is>
          <t>DEPÓSITO BANCARIO</t>
        </is>
      </c>
      <c r="J2389" s="5" t="inlineStr">
        <is>
          <t>1271 SANDRA SALAZAR ESCOBAR</t>
        </is>
      </c>
    </row>
    <row r="2390">
      <c r="A2390" s="5" t="inlineStr">
        <is>
          <t>CCAJ-SC39/50/2023</t>
        </is>
      </c>
      <c r="B2390" s="6" t="n">
        <v>44957.9591696875</v>
      </c>
      <c r="C2390" s="5" t="inlineStr">
        <is>
          <t>1386 EINAR CHOQUETIJLLA - COBRADOR</t>
        </is>
      </c>
      <c r="D2390" s="15" t="n">
        <v>45113289186</v>
      </c>
      <c r="E2390" s="5" t="inlineStr">
        <is>
          <t>BANCO INDUSTRIAL-100070049</t>
        </is>
      </c>
      <c r="H2390" s="9" t="n">
        <v>575.76</v>
      </c>
      <c r="I2390" s="5" t="inlineStr">
        <is>
          <t>DEPÓSITO BANCARIO</t>
        </is>
      </c>
      <c r="J2390" s="5" t="inlineStr">
        <is>
          <t>1271 SANDRA SALAZAR ESCOBAR</t>
        </is>
      </c>
    </row>
    <row r="2391">
      <c r="A2391" s="5" t="inlineStr">
        <is>
          <t>CCAJ-SC39/50/2023</t>
        </is>
      </c>
      <c r="B2391" s="6" t="n">
        <v>44957.9591696875</v>
      </c>
      <c r="C2391" s="5" t="inlineStr">
        <is>
          <t>1386 EINAR CHOQUETIJLLA - COBRADOR</t>
        </is>
      </c>
      <c r="D2391" s="15" t="n">
        <v>45173201889</v>
      </c>
      <c r="E2391" s="5" t="inlineStr">
        <is>
          <t>BANCO INDUSTRIAL-100070049</t>
        </is>
      </c>
      <c r="H2391" s="9" t="n">
        <v>587.54</v>
      </c>
      <c r="I2391" s="5" t="inlineStr">
        <is>
          <t>DEPÓSITO BANCARIO</t>
        </is>
      </c>
      <c r="J2391" s="5" t="inlineStr">
        <is>
          <t>1271 SANDRA SALAZAR ESCOBAR</t>
        </is>
      </c>
    </row>
    <row r="2392">
      <c r="A2392" s="5" t="inlineStr">
        <is>
          <t>CCAJ-SC39/50/2023</t>
        </is>
      </c>
      <c r="B2392" s="6" t="n">
        <v>44957.9591696875</v>
      </c>
      <c r="C2392" s="5" t="inlineStr">
        <is>
          <t>1386 EINAR CHOQUETIJLLA - COBRADOR</t>
        </is>
      </c>
      <c r="D2392" s="15" t="n">
        <v>45153135312</v>
      </c>
      <c r="E2392" s="5" t="inlineStr">
        <is>
          <t>BANCO INDUSTRIAL-100070049</t>
        </is>
      </c>
      <c r="H2392" s="9" t="n">
        <v>324.23</v>
      </c>
      <c r="I2392" s="5" t="inlineStr">
        <is>
          <t>DEPÓSITO BANCARIO</t>
        </is>
      </c>
      <c r="J2392" s="5" t="inlineStr">
        <is>
          <t>1271 SANDRA SALAZAR ESCOBAR</t>
        </is>
      </c>
    </row>
    <row r="2393">
      <c r="A2393" s="5" t="inlineStr">
        <is>
          <t>CCAJ-SC39/50/2023</t>
        </is>
      </c>
      <c r="B2393" s="6" t="n">
        <v>44957.9591696875</v>
      </c>
      <c r="C2393" s="5" t="inlineStr">
        <is>
          <t>1386 EINAR CHOQUETIJLLA - COBRADOR</t>
        </is>
      </c>
      <c r="D2393" s="15" t="n">
        <v>45163229679</v>
      </c>
      <c r="E2393" s="5" t="inlineStr">
        <is>
          <t>BANCO INDUSTRIAL-100070049</t>
        </is>
      </c>
      <c r="H2393" s="9" t="n">
        <v>65.45999999999999</v>
      </c>
      <c r="I2393" s="5" t="inlineStr">
        <is>
          <t>DEPÓSITO BANCARIO</t>
        </is>
      </c>
      <c r="J2393" s="5" t="inlineStr">
        <is>
          <t>1271 SANDRA SALAZAR ESCOBAR</t>
        </is>
      </c>
    </row>
    <row r="2394">
      <c r="A2394" s="5" t="inlineStr">
        <is>
          <t>CCAJ-SC39/50/2023</t>
        </is>
      </c>
      <c r="B2394" s="6" t="n">
        <v>44957.9591696875</v>
      </c>
      <c r="C2394" s="5" t="inlineStr">
        <is>
          <t>1386 EINAR CHOQUETIJLLA - COBRADOR</t>
        </is>
      </c>
      <c r="D2394" s="7" t="n">
        <v>683230</v>
      </c>
      <c r="E2394" s="5" t="inlineStr">
        <is>
          <t>MERCANTIL SANTA CRUZ-4010678183</t>
        </is>
      </c>
      <c r="H2394" s="9" t="n">
        <v>2716.28</v>
      </c>
      <c r="I2394" s="5" t="inlineStr">
        <is>
          <t>DEPÓSITO BANCARIO</t>
        </is>
      </c>
      <c r="J2394" s="5" t="inlineStr">
        <is>
          <t>4307 PEDRO GALARZA TERCEROS</t>
        </is>
      </c>
    </row>
    <row r="2395">
      <c r="A2395" s="5" t="inlineStr">
        <is>
          <t>CCAJ-SC39/50/2023</t>
        </is>
      </c>
      <c r="B2395" s="6" t="n">
        <v>44957.9591696875</v>
      </c>
      <c r="C2395" s="5" t="inlineStr">
        <is>
          <t>1386 EINAR CHOQUETIJLLA - COBRADOR</t>
        </is>
      </c>
      <c r="D2395" s="15" t="n">
        <v>45173202177</v>
      </c>
      <c r="E2395" s="5" t="inlineStr">
        <is>
          <t>BANCO INDUSTRIAL-100070049</t>
        </is>
      </c>
      <c r="H2395" s="9" t="n">
        <v>10000</v>
      </c>
      <c r="I2395" s="5" t="inlineStr">
        <is>
          <t>DEPÓSITO BANCARIO</t>
        </is>
      </c>
      <c r="J2395" s="5" t="inlineStr">
        <is>
          <t>4863 MOISES MENACHO MONTAÑO</t>
        </is>
      </c>
    </row>
    <row r="2396">
      <c r="A2396" s="5" t="inlineStr">
        <is>
          <t>CCAJ-SC39/50/2023</t>
        </is>
      </c>
      <c r="B2396" s="6" t="n">
        <v>44957.9591696875</v>
      </c>
      <c r="C2396" s="5" t="inlineStr">
        <is>
          <t>1386 EINAR CHOQUETIJLLA - COBRADOR</t>
        </is>
      </c>
      <c r="D2396" s="7" t="n">
        <v>210642</v>
      </c>
      <c r="E2396" s="5" t="inlineStr">
        <is>
          <t>MERCANTIL SANTA CRUZ-4010678183</t>
        </is>
      </c>
      <c r="H2396" s="9" t="n">
        <v>337144</v>
      </c>
      <c r="I2396" s="5" t="inlineStr">
        <is>
          <t>DEPÓSITO BANCARIO</t>
        </is>
      </c>
      <c r="J2396" s="5" t="inlineStr">
        <is>
          <t>4863 MOISES MENACHO MONTAÑO</t>
        </is>
      </c>
    </row>
    <row r="2397">
      <c r="A2397" s="5" t="inlineStr">
        <is>
          <t>CCAJ-SC39/50/2023</t>
        </is>
      </c>
      <c r="B2397" s="6" t="n">
        <v>44957.9591696875</v>
      </c>
      <c r="C2397" s="5" t="inlineStr">
        <is>
          <t>1386 EINAR CHOQUETIJLLA - COBRADOR</t>
        </is>
      </c>
      <c r="D2397" s="7" t="n">
        <v>210607</v>
      </c>
      <c r="E2397" s="5" t="inlineStr">
        <is>
          <t>MERCANTIL SANTA CRUZ-4010640108</t>
        </is>
      </c>
      <c r="H2397" s="9" t="n">
        <v>62083.2</v>
      </c>
      <c r="I2397" s="5" t="inlineStr">
        <is>
          <t>DEPÓSITO BANCARIO</t>
        </is>
      </c>
      <c r="J2397" s="5" t="inlineStr">
        <is>
          <t>4863 MOISES MENACHO MONTAÑO</t>
        </is>
      </c>
    </row>
    <row r="2398">
      <c r="A2398" s="5" t="inlineStr">
        <is>
          <t>CCAJ-SC39/50/202</t>
        </is>
      </c>
      <c r="B2398" s="6" t="n">
        <v>44957.9591696875</v>
      </c>
      <c r="C2398" s="5" t="inlineStr">
        <is>
          <t xml:space="preserve">1386 EINAR CHOQUETIJLLA - </t>
        </is>
      </c>
      <c r="D2398" s="7" t="n"/>
      <c r="E2398" s="8" t="n"/>
      <c r="F2398" s="9" t="n">
        <v>8945.9</v>
      </c>
      <c r="I2398" s="10" t="inlineStr">
        <is>
          <t>EFECTIVO</t>
        </is>
      </c>
      <c r="J2398" s="8" t="inlineStr">
        <is>
          <t>4309 RODRIGO RAMOS - T10</t>
        </is>
      </c>
    </row>
    <row r="2399">
      <c r="A2399" s="5" t="inlineStr">
        <is>
          <t>CCAJ-SC39/50/2023</t>
        </is>
      </c>
      <c r="B2399" s="6" t="n">
        <v>44957.9591696875</v>
      </c>
      <c r="C2399" s="5" t="inlineStr">
        <is>
          <t>1386 EINAR CHOQUETIJLLA - COBRADOR</t>
        </is>
      </c>
      <c r="D2399" s="7" t="n"/>
      <c r="E2399" s="8" t="n"/>
      <c r="F2399" s="9" t="n">
        <v>7330.2</v>
      </c>
      <c r="I2399" s="10" t="inlineStr">
        <is>
          <t>EFECTIVO</t>
        </is>
      </c>
      <c r="J2399" s="8" t="inlineStr">
        <is>
          <t>1970 CARLOS CAMPOS ORTIZ</t>
        </is>
      </c>
    </row>
    <row r="2400">
      <c r="A2400" s="5" t="inlineStr">
        <is>
          <t>CCAJ-SC39/50/2023</t>
        </is>
      </c>
      <c r="B2400" s="6" t="n">
        <v>44957.9591696875</v>
      </c>
      <c r="C2400" s="5" t="inlineStr">
        <is>
          <t>1386 EINAR CHOQUETIJLLA - COBRADOR</t>
        </is>
      </c>
      <c r="D2400" s="7" t="n"/>
      <c r="E2400" s="8" t="n"/>
      <c r="F2400" s="9" t="n">
        <v>177824.7</v>
      </c>
      <c r="I2400" s="10" t="inlineStr">
        <is>
          <t>EFECTIVO</t>
        </is>
      </c>
      <c r="J2400" s="8" t="inlineStr">
        <is>
          <t>1972 FLAVIA GALEAN MALLON</t>
        </is>
      </c>
    </row>
    <row r="2401">
      <c r="A2401" s="5" t="inlineStr">
        <is>
          <t>CCAJ-SC39/50/2023</t>
        </is>
      </c>
      <c r="B2401" s="6" t="n">
        <v>44957.9591696875</v>
      </c>
      <c r="C2401" s="5" t="inlineStr">
        <is>
          <t>1386 EINAR CHOQUETIJLLA - COBRADOR</t>
        </is>
      </c>
      <c r="D2401" s="7" t="n"/>
      <c r="E2401" s="8" t="n"/>
      <c r="F2401" s="9" t="n">
        <v>0.2</v>
      </c>
      <c r="I2401" s="10" t="inlineStr">
        <is>
          <t>EFECTIVO</t>
        </is>
      </c>
      <c r="J2401" s="8" t="inlineStr">
        <is>
          <t>1973 BASILIA CRUZ AJARACHI</t>
        </is>
      </c>
    </row>
    <row r="2402">
      <c r="A2402" s="5" t="inlineStr">
        <is>
          <t>CCAJ-SC39/50/2023</t>
        </is>
      </c>
      <c r="B2402" s="6" t="n">
        <v>44957.9591696875</v>
      </c>
      <c r="C2402" s="5" t="inlineStr">
        <is>
          <t>1386 EINAR CHOQUETIJLLA - COBRADOR</t>
        </is>
      </c>
      <c r="D2402" s="7" t="n"/>
      <c r="E2402" s="8" t="n"/>
      <c r="F2402" s="9" t="n">
        <v>27981.7</v>
      </c>
      <c r="I2402" s="10" t="inlineStr">
        <is>
          <t>EFECTIVO</t>
        </is>
      </c>
      <c r="J2402" s="8" t="inlineStr">
        <is>
          <t>1974 JOEL EGUEZ BARBA</t>
        </is>
      </c>
    </row>
    <row r="2403">
      <c r="A2403" s="5" t="inlineStr">
        <is>
          <t>CCAJ-SC39/50/2023</t>
        </is>
      </c>
      <c r="B2403" s="6" t="n">
        <v>44957.9591696875</v>
      </c>
      <c r="C2403" s="5" t="inlineStr">
        <is>
          <t>1386 EINAR CHOQUETIJLLA - COBRADOR</t>
        </is>
      </c>
      <c r="D2403" s="7" t="n"/>
      <c r="E2403" s="8" t="n"/>
      <c r="F2403" s="9" t="n">
        <v>9406.200000000001</v>
      </c>
      <c r="I2403" s="10" t="inlineStr">
        <is>
          <t>EFECTIVO</t>
        </is>
      </c>
      <c r="J2403" s="8" t="inlineStr">
        <is>
          <t>2551 EDMUNDO CAYANI M.</t>
        </is>
      </c>
    </row>
    <row r="2404">
      <c r="A2404" s="5" t="inlineStr">
        <is>
          <t>CCAJ-SC39/50/2023</t>
        </is>
      </c>
      <c r="B2404" s="6" t="n">
        <v>44957.9591696875</v>
      </c>
      <c r="C2404" s="5" t="inlineStr">
        <is>
          <t>1386 EINAR CHOQUETIJLLA - COBRADOR</t>
        </is>
      </c>
      <c r="D2404" s="7" t="n"/>
      <c r="E2404" s="8" t="n"/>
      <c r="F2404" s="9" t="n">
        <v>28028.2</v>
      </c>
      <c r="I2404" s="10" t="inlineStr">
        <is>
          <t>EFECTIVO</t>
        </is>
      </c>
      <c r="J2404" s="5" t="inlineStr">
        <is>
          <t>2552 ALVARO JAVIER LOAYZA CACERES</t>
        </is>
      </c>
    </row>
    <row r="2405">
      <c r="A2405" s="5" t="inlineStr">
        <is>
          <t>CCAJ-SC39/50/2023</t>
        </is>
      </c>
      <c r="B2405" s="6" t="n">
        <v>44957.9591696875</v>
      </c>
      <c r="C2405" s="5" t="inlineStr">
        <is>
          <t>1386 EINAR CHOQUETIJLLA - COBRADOR</t>
        </is>
      </c>
      <c r="D2405" s="7" t="n"/>
      <c r="E2405" s="8" t="n"/>
      <c r="F2405" s="9" t="n">
        <v>2408.5</v>
      </c>
      <c r="I2405" s="10" t="inlineStr">
        <is>
          <t>EFECTIVO</t>
        </is>
      </c>
      <c r="J2405" s="5" t="inlineStr">
        <is>
          <t>2917 MILAN HUANCOLLO JUCUMARI</t>
        </is>
      </c>
    </row>
    <row r="2406">
      <c r="A2406" s="5" t="inlineStr">
        <is>
          <t>CCAJ-SC39/50/2023</t>
        </is>
      </c>
      <c r="B2406" s="6" t="n">
        <v>44957.9591696875</v>
      </c>
      <c r="C2406" s="5" t="inlineStr">
        <is>
          <t>1386 EINAR CHOQUETIJLLA - COBRADOR</t>
        </is>
      </c>
      <c r="D2406" s="7" t="n"/>
      <c r="E2406" s="8" t="n"/>
      <c r="F2406" s="9" t="n">
        <v>11953.6</v>
      </c>
      <c r="I2406" s="10" t="inlineStr">
        <is>
          <t>EFECTIVO</t>
        </is>
      </c>
      <c r="J2406" s="8" t="inlineStr">
        <is>
          <t>2932 EUGENIO LOPEZ CESPEDES</t>
        </is>
      </c>
    </row>
    <row r="2407">
      <c r="A2407" s="5" t="inlineStr">
        <is>
          <t>CCAJ-SC39/50/2023</t>
        </is>
      </c>
      <c r="B2407" s="6" t="n">
        <v>44957.9591696875</v>
      </c>
      <c r="C2407" s="5" t="inlineStr">
        <is>
          <t>1386 EINAR CHOQUETIJLLA - COBRADOR</t>
        </is>
      </c>
      <c r="D2407" s="7" t="n"/>
      <c r="E2407" s="8" t="n"/>
      <c r="F2407" s="9" t="n">
        <v>5234.7</v>
      </c>
      <c r="I2407" s="10" t="inlineStr">
        <is>
          <t>EFECTIVO</t>
        </is>
      </c>
      <c r="J2407" s="5" t="inlineStr">
        <is>
          <t>2994 CRISTIAN DEIBY PARDO VILLEGAS</t>
        </is>
      </c>
    </row>
    <row r="2408">
      <c r="A2408" s="5" t="inlineStr">
        <is>
          <t>CCAJ-SC39/50/2023</t>
        </is>
      </c>
      <c r="B2408" s="6" t="n">
        <v>44957.9591696875</v>
      </c>
      <c r="C2408" s="5" t="inlineStr">
        <is>
          <t>1386 EINAR CHOQUETIJLLA - COBRADOR</t>
        </is>
      </c>
      <c r="D2408" s="7" t="n"/>
      <c r="E2408" s="8" t="n"/>
      <c r="F2408" s="9" t="n">
        <v>27556.7</v>
      </c>
      <c r="I2408" s="10" t="inlineStr">
        <is>
          <t>EFECTIVO</t>
        </is>
      </c>
      <c r="J2408" s="8" t="inlineStr">
        <is>
          <t>3211 PEDRO CAYALO COCA</t>
        </is>
      </c>
    </row>
    <row r="2409">
      <c r="A2409" s="5" t="inlineStr">
        <is>
          <t>CCAJ-SC39/50/2023</t>
        </is>
      </c>
      <c r="B2409" s="6" t="n">
        <v>44957.9591696875</v>
      </c>
      <c r="C2409" s="5" t="inlineStr">
        <is>
          <t>1386 EINAR CHOQUETIJLLA - COBRADOR</t>
        </is>
      </c>
      <c r="D2409" s="7" t="n"/>
      <c r="E2409" s="8" t="n"/>
      <c r="F2409" s="9" t="n">
        <v>6573.6</v>
      </c>
      <c r="I2409" s="10" t="inlineStr">
        <is>
          <t>EFECTIVO</t>
        </is>
      </c>
      <c r="J2409" s="5" t="inlineStr">
        <is>
          <t>4307 PEDRO GALARZA TERCEROS</t>
        </is>
      </c>
    </row>
    <row r="2410">
      <c r="A2410" s="5" t="inlineStr">
        <is>
          <t>CCAJ-SC39/50/2023</t>
        </is>
      </c>
      <c r="B2410" s="6" t="n">
        <v>44957.9591696875</v>
      </c>
      <c r="C2410" s="5" t="inlineStr">
        <is>
          <t>1386 EINAR CHOQUETIJLLA - COBRADOR</t>
        </is>
      </c>
      <c r="D2410" s="7" t="n"/>
      <c r="E2410" s="8" t="n"/>
      <c r="F2410" s="9" t="n">
        <v>1987.7</v>
      </c>
      <c r="I2410" s="10" t="inlineStr">
        <is>
          <t>EFECTIVO</t>
        </is>
      </c>
      <c r="J2410" s="8" t="inlineStr">
        <is>
          <t>4309 RODRIGO RAMOS - T03</t>
        </is>
      </c>
    </row>
    <row r="2411">
      <c r="A2411" s="5" t="inlineStr">
        <is>
          <t>CCAJ-SC39/50/2023</t>
        </is>
      </c>
      <c r="B2411" s="6" t="n">
        <v>44957.9591696875</v>
      </c>
      <c r="C2411" s="5" t="inlineStr">
        <is>
          <t>1386 EINAR CHOQUETIJLLA - COBRADOR</t>
        </is>
      </c>
      <c r="D2411" s="7" t="n"/>
      <c r="E2411" s="8" t="n"/>
      <c r="F2411" s="9" t="n">
        <v>3317.4</v>
      </c>
      <c r="I2411" s="10" t="inlineStr">
        <is>
          <t>EFECTIVO</t>
        </is>
      </c>
      <c r="J2411" s="8" t="inlineStr">
        <is>
          <t>4309 RODRIGO RAMOS - T04</t>
        </is>
      </c>
    </row>
    <row r="2412">
      <c r="A2412" s="5" t="inlineStr">
        <is>
          <t>CCAJ-SC39/50/2023</t>
        </is>
      </c>
      <c r="B2412" s="6" t="n">
        <v>44957.9591696875</v>
      </c>
      <c r="C2412" s="5" t="inlineStr">
        <is>
          <t>1386 EINAR CHOQUETIJLLA - COBRADOR</t>
        </is>
      </c>
      <c r="D2412" s="7" t="n"/>
      <c r="E2412" s="8" t="n"/>
      <c r="F2412" s="9" t="n">
        <v>2763.3</v>
      </c>
      <c r="I2412" s="10" t="inlineStr">
        <is>
          <t>EFECTIVO</t>
        </is>
      </c>
      <c r="J2412" s="8" t="inlineStr">
        <is>
          <t>4309 RODRIGO RAMOS - T05</t>
        </is>
      </c>
    </row>
    <row r="2413">
      <c r="A2413" s="5" t="inlineStr">
        <is>
          <t>CCAJ-SC39/50/2023</t>
        </is>
      </c>
      <c r="B2413" s="6" t="n">
        <v>44957.9591696875</v>
      </c>
      <c r="C2413" s="5" t="inlineStr">
        <is>
          <t>1386 EINAR CHOQUETIJLLA - COBRADOR</t>
        </is>
      </c>
      <c r="D2413" s="7" t="n"/>
      <c r="E2413" s="8" t="n"/>
      <c r="F2413" s="9" t="n">
        <v>23765.8</v>
      </c>
      <c r="I2413" s="10" t="inlineStr">
        <is>
          <t>EFECTIVO</t>
        </is>
      </c>
      <c r="J2413" s="8" t="inlineStr">
        <is>
          <t>4309 RODRIGO RAMOS - T06</t>
        </is>
      </c>
    </row>
    <row r="2414">
      <c r="A2414" s="5" t="inlineStr">
        <is>
          <t>CCAJ-SC39/50/2023</t>
        </is>
      </c>
      <c r="B2414" s="6" t="n">
        <v>44957.9591696875</v>
      </c>
      <c r="C2414" s="5" t="inlineStr">
        <is>
          <t>1386 EINAR CHOQUETIJLLA - COBRADOR</t>
        </is>
      </c>
      <c r="D2414" s="7" t="n"/>
      <c r="E2414" s="8" t="n"/>
      <c r="F2414" s="9" t="n">
        <v>2360.5</v>
      </c>
      <c r="I2414" s="10" t="inlineStr">
        <is>
          <t>EFECTIVO</t>
        </is>
      </c>
      <c r="J2414" s="8" t="inlineStr">
        <is>
          <t>4309 RODRIGO RAMOS - T07</t>
        </is>
      </c>
    </row>
    <row r="2415">
      <c r="A2415" s="5" t="inlineStr">
        <is>
          <t>CCAJ-SC39/50/2023</t>
        </is>
      </c>
      <c r="B2415" s="6" t="n">
        <v>44957.9591696875</v>
      </c>
      <c r="C2415" s="5" t="inlineStr">
        <is>
          <t>1386 EINAR CHOQUETIJLLA - COBRADOR</t>
        </is>
      </c>
      <c r="D2415" s="7" t="n"/>
      <c r="E2415" s="8" t="n"/>
      <c r="F2415" s="9" t="n">
        <v>15224.3</v>
      </c>
      <c r="I2415" s="10" t="inlineStr">
        <is>
          <t>EFECTIVO</t>
        </is>
      </c>
      <c r="J2415" s="8" t="inlineStr">
        <is>
          <t>4309 RODRIGO RAMOS - T09</t>
        </is>
      </c>
    </row>
    <row r="2416">
      <c r="A2416" s="5" t="inlineStr">
        <is>
          <t>CCAJ-SC39/50/2023</t>
        </is>
      </c>
      <c r="B2416" s="6" t="n">
        <v>44957.9591696875</v>
      </c>
      <c r="C2416" s="5" t="inlineStr">
        <is>
          <t>1386 EINAR CHOQUETIJLLA - COBRADOR</t>
        </is>
      </c>
      <c r="D2416" s="7" t="n"/>
      <c r="E2416" s="8" t="n"/>
      <c r="F2416" s="9" t="n">
        <v>8315.200000000001</v>
      </c>
      <c r="I2416" s="10" t="inlineStr">
        <is>
          <t>EFECTIVO</t>
        </is>
      </c>
      <c r="J2416" s="8" t="inlineStr">
        <is>
          <t>4309 RODRIGO RAMOS - T11</t>
        </is>
      </c>
    </row>
    <row r="2417">
      <c r="A2417" s="5" t="inlineStr">
        <is>
          <t>CCAJ-SC39/50/2023</t>
        </is>
      </c>
      <c r="B2417" s="6" t="n">
        <v>44957.9591696875</v>
      </c>
      <c r="C2417" s="5" t="inlineStr">
        <is>
          <t>1386 EINAR CHOQUETIJLLA - COBRADOR</t>
        </is>
      </c>
      <c r="D2417" s="7" t="n"/>
      <c r="E2417" s="8" t="n"/>
      <c r="F2417" s="9" t="n">
        <v>6669.6</v>
      </c>
      <c r="I2417" s="10" t="inlineStr">
        <is>
          <t>EFECTIVO</t>
        </is>
      </c>
      <c r="J2417" s="8" t="inlineStr">
        <is>
          <t>4309 RODRIGO RAMOS - T14</t>
        </is>
      </c>
    </row>
    <row r="2418">
      <c r="A2418" s="5" t="inlineStr">
        <is>
          <t>CCAJ-SC39/50/2023</t>
        </is>
      </c>
      <c r="B2418" s="6" t="n">
        <v>44957.9591696875</v>
      </c>
      <c r="C2418" s="5" t="inlineStr">
        <is>
          <t>1386 EINAR CHOQUETIJLLA - COBRADOR</t>
        </is>
      </c>
      <c r="D2418" s="7" t="n"/>
      <c r="E2418" s="8" t="n"/>
      <c r="F2418" s="9" t="n">
        <v>4511.7</v>
      </c>
      <c r="I2418" s="10" t="inlineStr">
        <is>
          <t>EFECTIVO</t>
        </is>
      </c>
      <c r="J2418" s="8" t="inlineStr">
        <is>
          <t>4309 RODRIGO RAMOS - T15</t>
        </is>
      </c>
    </row>
    <row r="2419">
      <c r="A2419" s="5" t="inlineStr">
        <is>
          <t>CCAJ-SC39/50/2023</t>
        </is>
      </c>
      <c r="B2419" s="6" t="n">
        <v>44957.9591696875</v>
      </c>
      <c r="C2419" s="5" t="inlineStr">
        <is>
          <t>1386 EINAR CHOQUETIJLLA - COBRADOR</t>
        </is>
      </c>
      <c r="D2419" s="7" t="n"/>
      <c r="E2419" s="8" t="n"/>
      <c r="F2419" s="9" t="n">
        <v>97468.7</v>
      </c>
      <c r="I2419" s="10" t="inlineStr">
        <is>
          <t>EFECTIVO</t>
        </is>
      </c>
      <c r="J2419" s="8" t="inlineStr">
        <is>
          <t>4309 RODRIGO RAMOS - T17</t>
        </is>
      </c>
    </row>
    <row r="2420">
      <c r="A2420" s="5" t="inlineStr">
        <is>
          <t>CCAJ-SC39/50/2023</t>
        </is>
      </c>
      <c r="B2420" s="6" t="n">
        <v>44957.9591696875</v>
      </c>
      <c r="C2420" s="5" t="inlineStr">
        <is>
          <t>1386 EINAR CHOQUETIJLLA - COBRADOR</t>
        </is>
      </c>
      <c r="D2420" s="7" t="n"/>
      <c r="E2420" s="8" t="n"/>
      <c r="F2420" s="9" t="n">
        <v>15817.8</v>
      </c>
      <c r="I2420" s="10" t="inlineStr">
        <is>
          <t>EFECTIVO</t>
        </is>
      </c>
      <c r="J2420" s="8" t="inlineStr">
        <is>
          <t>4309 RODRIGO RAMOS - T18</t>
        </is>
      </c>
    </row>
    <row r="2421">
      <c r="A2421" s="5" t="inlineStr">
        <is>
          <t>CCAJ-SC39/50/2023</t>
        </is>
      </c>
      <c r="B2421" s="6" t="n">
        <v>44957.9591696875</v>
      </c>
      <c r="C2421" s="5" t="inlineStr">
        <is>
          <t>1386 EINAR CHOQUETIJLLA - COBRADOR</t>
        </is>
      </c>
      <c r="D2421" s="7" t="n"/>
      <c r="E2421" s="8" t="n"/>
      <c r="F2421" s="9" t="n">
        <v>15081.6</v>
      </c>
      <c r="I2421" s="10" t="inlineStr">
        <is>
          <t>EFECTIVO</t>
        </is>
      </c>
      <c r="J2421" s="8" t="inlineStr">
        <is>
          <t>4309 RODRIGO RAMOS - T19</t>
        </is>
      </c>
    </row>
    <row r="2422">
      <c r="A2422" s="5" t="inlineStr">
        <is>
          <t>CCAJ-SC39/50/2023</t>
        </is>
      </c>
      <c r="B2422" s="6" t="n">
        <v>44957.9591696875</v>
      </c>
      <c r="C2422" s="5" t="inlineStr">
        <is>
          <t>1386 EINAR CHOQUETIJLLA - COBRADOR</t>
        </is>
      </c>
      <c r="D2422" s="7" t="n"/>
      <c r="E2422" s="8" t="n"/>
      <c r="F2422" s="9" t="n">
        <v>5649</v>
      </c>
      <c r="I2422" s="10" t="inlineStr">
        <is>
          <t>EFECTIVO</t>
        </is>
      </c>
      <c r="J2422" s="8" t="inlineStr">
        <is>
          <t>4309 RODRIGO RAMOS - T21</t>
        </is>
      </c>
    </row>
    <row r="2423">
      <c r="A2423" s="5" t="inlineStr">
        <is>
          <t>CCAJ-SC39/50/2023</t>
        </is>
      </c>
      <c r="B2423" s="6" t="n">
        <v>44957.9591696875</v>
      </c>
      <c r="C2423" s="5" t="inlineStr">
        <is>
          <t>1386 EINAR CHOQUETIJLLA - COBRADOR</t>
        </is>
      </c>
      <c r="D2423" s="7" t="n"/>
      <c r="E2423" s="8" t="n"/>
      <c r="F2423" s="9" t="n">
        <v>16577.3</v>
      </c>
      <c r="I2423" s="10" t="inlineStr">
        <is>
          <t>EFECTIVO</t>
        </is>
      </c>
      <c r="J2423" s="8" t="inlineStr">
        <is>
          <t>4309 RODRIGO RAMOS - T24</t>
        </is>
      </c>
    </row>
    <row r="2424">
      <c r="A2424" s="5" t="inlineStr">
        <is>
          <t>CCAJ-SC39/50/2023</t>
        </is>
      </c>
      <c r="B2424" s="6" t="n">
        <v>44957.9591696875</v>
      </c>
      <c r="C2424" s="5" t="inlineStr">
        <is>
          <t>1386 EINAR CHOQUETIJLLA - COBRADOR</t>
        </is>
      </c>
      <c r="D2424" s="7" t="n"/>
      <c r="E2424" s="8" t="n"/>
      <c r="F2424" s="9" t="n">
        <v>43790</v>
      </c>
      <c r="I2424" s="10" t="inlineStr">
        <is>
          <t>EFECTIVO</t>
        </is>
      </c>
      <c r="J2424" s="8" t="inlineStr">
        <is>
          <t>4309 RODRIGO RAMOS - T25</t>
        </is>
      </c>
    </row>
    <row r="2425">
      <c r="A2425" s="11" t="inlineStr">
        <is>
          <t>SAP</t>
        </is>
      </c>
      <c r="B2425" s="3" t="n"/>
      <c r="C2425" s="3" t="n"/>
      <c r="D2425" s="19">
        <f>505665.34+73810.8</f>
        <v/>
      </c>
      <c r="E2425" s="8" t="n"/>
      <c r="F2425" s="37">
        <f>SUM(F2215:G2424)</f>
        <v/>
      </c>
      <c r="G2425" s="9" t="n"/>
      <c r="I2425" s="10" t="n"/>
      <c r="J2425" s="5" t="n"/>
    </row>
    <row r="2426">
      <c r="A2426" s="13" t="inlineStr">
        <is>
          <t>FECHA</t>
        </is>
      </c>
      <c r="B2426" s="13" t="inlineStr">
        <is>
          <t>CIERRE DE CAJA</t>
        </is>
      </c>
      <c r="C2426" s="13" t="inlineStr">
        <is>
          <t>IMPORTE</t>
        </is>
      </c>
      <c r="D2426" s="7" t="n"/>
      <c r="E2426" s="8" t="n"/>
      <c r="G2426" s="9" t="n"/>
      <c r="I2426" s="10" t="n"/>
      <c r="J2426" s="5" t="n"/>
    </row>
    <row r="2427" ht="15.75" customHeight="1">
      <c r="D2427" s="14" t="n">
        <v>112695346</v>
      </c>
    </row>
    <row r="2428" ht="15.75" customHeight="1">
      <c r="D2428" s="14" t="n">
        <v>112695396</v>
      </c>
    </row>
    <row r="2430">
      <c r="A2430" s="1" t="inlineStr">
        <is>
          <t>Cierre Caja</t>
        </is>
      </c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3" t="inlineStr">
        <is>
          <t>Del 01/02/2023</t>
        </is>
      </c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98" t="inlineStr">
        <is>
          <t>Cierre Caja</t>
        </is>
      </c>
      <c r="B2432" s="98" t="inlineStr">
        <is>
          <t>Fecha</t>
        </is>
      </c>
      <c r="C2432" s="98" t="inlineStr">
        <is>
          <t>Cajero</t>
        </is>
      </c>
      <c r="D2432" s="98" t="inlineStr">
        <is>
          <t>Nro Voucher</t>
        </is>
      </c>
      <c r="E2432" s="98" t="inlineStr">
        <is>
          <t>Nro Cuenta</t>
        </is>
      </c>
      <c r="F2432" s="98" t="inlineStr">
        <is>
          <t>Tipo Ingreso</t>
        </is>
      </c>
      <c r="G2432" s="99" t="n"/>
      <c r="H2432" s="100" t="n"/>
      <c r="I2432" s="98" t="inlineStr">
        <is>
          <t>TIPO DE INGRESO</t>
        </is>
      </c>
      <c r="J2432" s="98" t="inlineStr">
        <is>
          <t>Cobrador</t>
        </is>
      </c>
    </row>
    <row r="2433">
      <c r="A2433" s="101" t="n"/>
      <c r="B2433" s="101" t="n"/>
      <c r="C2433" s="101" t="n"/>
      <c r="D2433" s="101" t="n"/>
      <c r="E2433" s="101" t="n"/>
      <c r="F2433" s="4" t="inlineStr">
        <is>
          <t>EFECTIVO</t>
        </is>
      </c>
      <c r="G2433" s="4" t="inlineStr">
        <is>
          <t>CHEQUE</t>
        </is>
      </c>
      <c r="H2433" s="4" t="inlineStr">
        <is>
          <t>TRANSFERENCIA</t>
        </is>
      </c>
      <c r="I2433" s="101" t="n"/>
      <c r="J2433" s="101" t="n"/>
    </row>
    <row r="2434">
      <c r="A2434" s="5" t="inlineStr">
        <is>
          <t>CCAJ-SC39/51/2023</t>
        </is>
      </c>
      <c r="B2434" s="6" t="n">
        <v>44958.84387799769</v>
      </c>
      <c r="C2434" s="5" t="inlineStr">
        <is>
          <t>1386 EINAR CHOQUETIJLLA - COBRADOR</t>
        </is>
      </c>
      <c r="D2434" s="7" t="n"/>
      <c r="E2434" s="8" t="n"/>
      <c r="G2434" s="9" t="n">
        <v>8832.700000000001</v>
      </c>
      <c r="I2434" s="10" t="inlineStr">
        <is>
          <t>CHEQUE</t>
        </is>
      </c>
      <c r="J2434" s="5" t="inlineStr">
        <is>
          <t>4307 PEDRO GALARZA TERCEROS</t>
        </is>
      </c>
    </row>
    <row r="2435">
      <c r="A2435" s="5" t="inlineStr">
        <is>
          <t>CCAJ-SC39/51/2023</t>
        </is>
      </c>
      <c r="B2435" s="6" t="n">
        <v>44958.84387799769</v>
      </c>
      <c r="C2435" s="5" t="inlineStr">
        <is>
          <t>1386 EINAR CHOQUETIJLLA - COBRADOR</t>
        </is>
      </c>
      <c r="D2435" s="15" t="n">
        <v>45123274660</v>
      </c>
      <c r="E2435" s="5" t="inlineStr">
        <is>
          <t>BANCO INDUSTRIAL-100070049</t>
        </is>
      </c>
      <c r="H2435" s="9" t="n">
        <v>251.62</v>
      </c>
      <c r="I2435" s="5" t="inlineStr">
        <is>
          <t>DEPÓSITO BANCARIO</t>
        </is>
      </c>
      <c r="J2435" s="5" t="inlineStr">
        <is>
          <t>4307 PEDRO GALARZA TERCEROS</t>
        </is>
      </c>
    </row>
    <row r="2436">
      <c r="A2436" s="5" t="inlineStr">
        <is>
          <t>CCAJ-SC39/51/2023</t>
        </is>
      </c>
      <c r="B2436" s="6" t="n">
        <v>44958.84387799769</v>
      </c>
      <c r="C2436" s="5" t="inlineStr">
        <is>
          <t>1386 EINAR CHOQUETIJLLA - COBRADOR</t>
        </is>
      </c>
      <c r="D2436" s="15" t="n">
        <v>45173203397</v>
      </c>
      <c r="E2436" s="5" t="inlineStr">
        <is>
          <t>BANCO INDUSTRIAL-100070049</t>
        </is>
      </c>
      <c r="H2436" s="9" t="n">
        <v>721.62</v>
      </c>
      <c r="I2436" s="5" t="inlineStr">
        <is>
          <t>DEPÓSITO BANCARIO</t>
        </is>
      </c>
      <c r="J2436" s="5" t="inlineStr">
        <is>
          <t>4307 PEDRO GALARZA TERCEROS</t>
        </is>
      </c>
    </row>
    <row r="2437">
      <c r="A2437" s="5" t="inlineStr">
        <is>
          <t>CCAJ-SC39/51/2023</t>
        </is>
      </c>
      <c r="B2437" s="6" t="n">
        <v>44958.84387799769</v>
      </c>
      <c r="C2437" s="5" t="inlineStr">
        <is>
          <t>1386 EINAR CHOQUETIJLLA - COBRADOR</t>
        </is>
      </c>
      <c r="D2437" s="15" t="n">
        <v>45123274625</v>
      </c>
      <c r="E2437" s="5" t="inlineStr">
        <is>
          <t>BANCO INDUSTRIAL-100070049</t>
        </is>
      </c>
      <c r="H2437" s="9" t="n">
        <v>793.8</v>
      </c>
      <c r="I2437" s="5" t="inlineStr">
        <is>
          <t>DEPÓSITO BANCARIO</t>
        </is>
      </c>
      <c r="J2437" s="5" t="inlineStr">
        <is>
          <t>4307 PEDRO GALARZA TERCEROS</t>
        </is>
      </c>
    </row>
    <row r="2438">
      <c r="A2438" s="5" t="inlineStr">
        <is>
          <t>CCAJ-SC39/51/2023</t>
        </is>
      </c>
      <c r="B2438" s="6" t="n">
        <v>44958.84387799769</v>
      </c>
      <c r="C2438" s="5" t="inlineStr">
        <is>
          <t>1386 EINAR CHOQUETIJLLA - COBRADOR</t>
        </is>
      </c>
      <c r="D2438" s="15" t="n">
        <v>45113291011</v>
      </c>
      <c r="E2438" s="5" t="inlineStr">
        <is>
          <t>BANCO INDUSTRIAL-100070049</t>
        </is>
      </c>
      <c r="H2438" s="9" t="n">
        <v>11585.52</v>
      </c>
      <c r="I2438" s="5" t="inlineStr">
        <is>
          <t>DEPÓSITO BANCARIO</t>
        </is>
      </c>
      <c r="J2438" s="5" t="inlineStr">
        <is>
          <t>4307 PEDRO GALARZA TERCEROS</t>
        </is>
      </c>
    </row>
    <row r="2439">
      <c r="A2439" s="5" t="inlineStr">
        <is>
          <t>CCAJ-SC39/51/2023</t>
        </is>
      </c>
      <c r="B2439" s="6" t="n">
        <v>44958.84387799769</v>
      </c>
      <c r="C2439" s="5" t="inlineStr">
        <is>
          <t>1386 EINAR CHOQUETIJLLA - COBRADOR</t>
        </is>
      </c>
      <c r="D2439" s="15" t="n">
        <v>45133143631</v>
      </c>
      <c r="E2439" s="5" t="inlineStr">
        <is>
          <t>BANCO INDUSTRIAL-100070049</t>
        </is>
      </c>
      <c r="H2439" s="9" t="n">
        <v>360</v>
      </c>
      <c r="I2439" s="5" t="inlineStr">
        <is>
          <t>DEPÓSITO BANCARIO</t>
        </is>
      </c>
      <c r="J2439" s="5" t="inlineStr">
        <is>
          <t>4307 PEDRO GALARZA TERCEROS</t>
        </is>
      </c>
    </row>
    <row r="2440">
      <c r="A2440" s="5" t="inlineStr">
        <is>
          <t>CCAJ-SC39/51/2023</t>
        </is>
      </c>
      <c r="B2440" s="6" t="n">
        <v>44958.84387799769</v>
      </c>
      <c r="C2440" s="5" t="inlineStr">
        <is>
          <t>1386 EINAR CHOQUETIJLLA - COBRADOR</t>
        </is>
      </c>
      <c r="D2440" s="15" t="n">
        <v>51317429044</v>
      </c>
      <c r="E2440" s="5" t="inlineStr">
        <is>
          <t>BANCO INDUSTRIAL-100070049</t>
        </is>
      </c>
      <c r="H2440" s="9" t="n">
        <v>1048</v>
      </c>
      <c r="I2440" s="5" t="inlineStr">
        <is>
          <t>DEPÓSITO BANCARIO</t>
        </is>
      </c>
      <c r="J2440" s="5" t="inlineStr">
        <is>
          <t>4307 PEDRO GALARZA TERCEROS</t>
        </is>
      </c>
    </row>
    <row r="2441">
      <c r="A2441" s="5" t="inlineStr">
        <is>
          <t>CCAJ-SC39/51/2023</t>
        </is>
      </c>
      <c r="B2441" s="6" t="n">
        <v>44958.84387799769</v>
      </c>
      <c r="C2441" s="5" t="inlineStr">
        <is>
          <t>1386 EINAR CHOQUETIJLLA - COBRADOR</t>
        </is>
      </c>
      <c r="D2441" s="15" t="n">
        <v>45123274812</v>
      </c>
      <c r="E2441" s="5" t="inlineStr">
        <is>
          <t>BANCO INDUSTRIAL-100070049</t>
        </is>
      </c>
      <c r="H2441" s="9" t="n">
        <v>1924.76</v>
      </c>
      <c r="I2441" s="5" t="inlineStr">
        <is>
          <t>DEPÓSITO BANCARIO</t>
        </is>
      </c>
      <c r="J2441" s="8" t="inlineStr">
        <is>
          <t>1973 BASILIA CRUZ AJARACHI</t>
        </is>
      </c>
    </row>
    <row r="2442">
      <c r="A2442" s="5" t="inlineStr">
        <is>
          <t>CCAJ-SC39/51/2023</t>
        </is>
      </c>
      <c r="B2442" s="6" t="n">
        <v>44958.84387799769</v>
      </c>
      <c r="C2442" s="5" t="inlineStr">
        <is>
          <t>1386 EINAR CHOQUETIJLLA - COBRADOR</t>
        </is>
      </c>
      <c r="D2442" s="7" t="n">
        <v>398101</v>
      </c>
      <c r="E2442" s="5" t="inlineStr">
        <is>
          <t>BANCO DE CREDITO-7015054675359</t>
        </is>
      </c>
      <c r="H2442" s="9" t="n">
        <v>2000</v>
      </c>
      <c r="I2442" s="5" t="inlineStr">
        <is>
          <t>DEPÓSITO BANCARIO</t>
        </is>
      </c>
      <c r="J2442" s="8" t="inlineStr">
        <is>
          <t>1972 FLAVIA GALEAN MALLON</t>
        </is>
      </c>
    </row>
    <row r="2443">
      <c r="A2443" s="5" t="inlineStr">
        <is>
          <t>CCAJ-SC39/51/2023</t>
        </is>
      </c>
      <c r="B2443" s="6" t="n">
        <v>44958.84387799769</v>
      </c>
      <c r="C2443" s="5" t="inlineStr">
        <is>
          <t>1386 EINAR CHOQUETIJLLA - COBRADOR</t>
        </is>
      </c>
      <c r="D2443" s="15" t="n">
        <v>297501005900017</v>
      </c>
      <c r="E2443" s="5" t="inlineStr">
        <is>
          <t>PAGO EXPRESS M/N-101020101</t>
        </is>
      </c>
      <c r="H2443" s="9" t="n">
        <v>57246.8</v>
      </c>
      <c r="I2443" s="5" t="inlineStr">
        <is>
          <t>DEPÓSITO BANCARIO</t>
        </is>
      </c>
      <c r="J2443" s="5" t="inlineStr">
        <is>
          <t>3046 CLAUDIA ELEN CASTRO DELGADILLO</t>
        </is>
      </c>
    </row>
    <row r="2444">
      <c r="A2444" s="5" t="inlineStr">
        <is>
          <t>CCAJ-SC39/51/2023</t>
        </is>
      </c>
      <c r="B2444" s="6" t="n">
        <v>44958.84387799769</v>
      </c>
      <c r="C2444" s="5" t="inlineStr">
        <is>
          <t>1386 EINAR CHOQUETIJLLA - COBRADOR</t>
        </is>
      </c>
      <c r="D2444" s="15" t="n">
        <v>295401006880027</v>
      </c>
      <c r="E2444" s="5" t="inlineStr">
        <is>
          <t>PAGO EXPRESS M/N-101020101</t>
        </is>
      </c>
      <c r="H2444" s="9" t="n">
        <v>37918.03</v>
      </c>
      <c r="I2444" s="5" t="inlineStr">
        <is>
          <t>DEPÓSITO BANCARIO</t>
        </is>
      </c>
      <c r="J2444" s="8" t="inlineStr">
        <is>
          <t>1972 FLAVIA GALEAN MALLON</t>
        </is>
      </c>
    </row>
    <row r="2445">
      <c r="A2445" s="5" t="inlineStr">
        <is>
          <t>CCAJ-SC39/51/2023</t>
        </is>
      </c>
      <c r="B2445" s="6" t="n">
        <v>44958.84387799769</v>
      </c>
      <c r="C2445" s="5" t="inlineStr">
        <is>
          <t>1386 EINAR CHOQUETIJLLA - COBRADOR</t>
        </is>
      </c>
      <c r="D2445" s="15" t="n">
        <v>45133144532</v>
      </c>
      <c r="E2445" s="5" t="inlineStr">
        <is>
          <t>BANCO INDUSTRIAL-100070049</t>
        </is>
      </c>
      <c r="H2445" s="9" t="n">
        <v>2000</v>
      </c>
      <c r="I2445" s="5" t="inlineStr">
        <is>
          <t>DEPÓSITO BANCARIO</t>
        </is>
      </c>
      <c r="J2445" s="5" t="inlineStr">
        <is>
          <t>4863 MOISES MENACHO MONTAÑO</t>
        </is>
      </c>
    </row>
    <row r="2446">
      <c r="A2446" s="5" t="inlineStr">
        <is>
          <t>CCAJ-SC39/51/2023</t>
        </is>
      </c>
      <c r="B2446" s="6" t="n">
        <v>44958.84387799769</v>
      </c>
      <c r="C2446" s="5" t="inlineStr">
        <is>
          <t>1386 EINAR CHOQUETIJLLA - COBRADOR</t>
        </is>
      </c>
      <c r="D2446" s="7" t="n">
        <v>172952</v>
      </c>
      <c r="E2446" s="5" t="inlineStr">
        <is>
          <t>MERCANTIL SANTA CRUZ-4010678183</t>
        </is>
      </c>
      <c r="H2446" s="9" t="n">
        <v>191036.3</v>
      </c>
      <c r="I2446" s="5" t="inlineStr">
        <is>
          <t>DEPÓSITO BANCARIO</t>
        </is>
      </c>
      <c r="J2446" s="5" t="inlineStr">
        <is>
          <t>4863 MOISES MENACHO MONTAÑO</t>
        </is>
      </c>
    </row>
    <row r="2447">
      <c r="A2447" s="5" t="inlineStr">
        <is>
          <t>CCAJ-SC39/51/202</t>
        </is>
      </c>
      <c r="B2447" s="6" t="n">
        <v>44958.84387799769</v>
      </c>
      <c r="C2447" s="5" t="inlineStr">
        <is>
          <t xml:space="preserve">1386 EINAR CHOQUETIJLLA - </t>
        </is>
      </c>
      <c r="D2447" s="7" t="n"/>
      <c r="E2447" s="8" t="n"/>
      <c r="F2447" s="9" t="n">
        <v>15611.2</v>
      </c>
      <c r="I2447" s="10" t="inlineStr">
        <is>
          <t>EFECTIVO</t>
        </is>
      </c>
      <c r="J2447" s="5" t="inlineStr">
        <is>
          <t>2552 ALVARO JAVIER LOAYZA CACERES</t>
        </is>
      </c>
    </row>
    <row r="2448">
      <c r="A2448" s="5" t="inlineStr">
        <is>
          <t>CCAJ-SC39/51/2023</t>
        </is>
      </c>
      <c r="B2448" s="6" t="n">
        <v>44958.84387799769</v>
      </c>
      <c r="C2448" s="5" t="inlineStr">
        <is>
          <t>1386 EINAR CHOQUETIJLLA - COBRADOR</t>
        </is>
      </c>
      <c r="D2448" s="7" t="n"/>
      <c r="E2448" s="8" t="n"/>
      <c r="F2448" s="9" t="n">
        <v>31279.1</v>
      </c>
      <c r="I2448" s="10" t="inlineStr">
        <is>
          <t>EFECTIVO</t>
        </is>
      </c>
      <c r="J2448" s="8" t="inlineStr">
        <is>
          <t>1970 CARLOS CAMPOS ORTIZ</t>
        </is>
      </c>
    </row>
    <row r="2449">
      <c r="A2449" s="5" t="inlineStr">
        <is>
          <t>CCAJ-SC39/51/2023</t>
        </is>
      </c>
      <c r="B2449" s="6" t="n">
        <v>44958.84387799769</v>
      </c>
      <c r="C2449" s="5" t="inlineStr">
        <is>
          <t>1386 EINAR CHOQUETIJLLA - COBRADOR</t>
        </is>
      </c>
      <c r="D2449" s="7" t="n"/>
      <c r="E2449" s="8" t="n"/>
      <c r="F2449" s="9" t="n">
        <v>17577.6</v>
      </c>
      <c r="I2449" s="10" t="inlineStr">
        <is>
          <t>EFECTIVO</t>
        </is>
      </c>
      <c r="J2449" s="8" t="inlineStr">
        <is>
          <t>2551 EDMUNDO CAYANI M.</t>
        </is>
      </c>
    </row>
    <row r="2450">
      <c r="A2450" s="5" t="inlineStr">
        <is>
          <t>CCAJ-SC39/51/2023</t>
        </is>
      </c>
      <c r="B2450" s="6" t="n">
        <v>44958.84387799769</v>
      </c>
      <c r="C2450" s="5" t="inlineStr">
        <is>
          <t>1386 EINAR CHOQUETIJLLA - COBRADOR</t>
        </is>
      </c>
      <c r="D2450" s="7" t="n"/>
      <c r="E2450" s="8" t="n"/>
      <c r="F2450" s="9" t="n">
        <v>9166.799999999999</v>
      </c>
      <c r="I2450" s="10" t="inlineStr">
        <is>
          <t>EFECTIVO</t>
        </is>
      </c>
      <c r="J2450" s="8" t="inlineStr">
        <is>
          <t>2932 EUGENIO LOPEZ CESPEDES</t>
        </is>
      </c>
    </row>
    <row r="2451">
      <c r="A2451" s="5" t="inlineStr">
        <is>
          <t>CCAJ-SC39/51/2023</t>
        </is>
      </c>
      <c r="B2451" s="6" t="n">
        <v>44958.84387799769</v>
      </c>
      <c r="C2451" s="5" t="inlineStr">
        <is>
          <t>1386 EINAR CHOQUETIJLLA - COBRADOR</t>
        </is>
      </c>
      <c r="D2451" s="7" t="n"/>
      <c r="E2451" s="8" t="n"/>
      <c r="F2451" s="9" t="n">
        <v>2091</v>
      </c>
      <c r="I2451" s="10" t="inlineStr">
        <is>
          <t>EFECTIVO</t>
        </is>
      </c>
      <c r="J2451" s="5" t="inlineStr">
        <is>
          <t>2994 CRISTIAN DEIBY PARDO VILLEGAS</t>
        </is>
      </c>
    </row>
    <row r="2452">
      <c r="A2452" s="5" t="inlineStr">
        <is>
          <t>CCAJ-SC39/51/2023</t>
        </is>
      </c>
      <c r="B2452" s="6" t="n">
        <v>44958.84387799769</v>
      </c>
      <c r="C2452" s="5" t="inlineStr">
        <is>
          <t>1386 EINAR CHOQUETIJLLA - COBRADOR</t>
        </is>
      </c>
      <c r="D2452" s="7" t="n"/>
      <c r="E2452" s="8" t="n"/>
      <c r="F2452" s="9" t="n">
        <v>37792.1</v>
      </c>
      <c r="I2452" s="10" t="inlineStr">
        <is>
          <t>EFECTIVO</t>
        </is>
      </c>
      <c r="J2452" s="8" t="inlineStr">
        <is>
          <t>3211 PEDRO CAYALO COCA</t>
        </is>
      </c>
    </row>
    <row r="2453">
      <c r="A2453" s="5" t="inlineStr">
        <is>
          <t>CCAJ-SC39/51/2023</t>
        </is>
      </c>
      <c r="B2453" s="6" t="n">
        <v>44958.84387799769</v>
      </c>
      <c r="C2453" s="5" t="inlineStr">
        <is>
          <t>1386 EINAR CHOQUETIJLLA - COBRADOR</t>
        </is>
      </c>
      <c r="D2453" s="7" t="n"/>
      <c r="E2453" s="8" t="n"/>
      <c r="F2453" s="9" t="n">
        <v>164.2</v>
      </c>
      <c r="I2453" s="10" t="inlineStr">
        <is>
          <t>EFECTIVO</t>
        </is>
      </c>
      <c r="J2453" s="8" t="inlineStr">
        <is>
          <t>4309 RODRIGO RAMOS - T02</t>
        </is>
      </c>
    </row>
    <row r="2454">
      <c r="A2454" s="5" t="inlineStr">
        <is>
          <t>CCAJ-SC39/51/2023</t>
        </is>
      </c>
      <c r="B2454" s="6" t="n">
        <v>44958.84387799769</v>
      </c>
      <c r="C2454" s="5" t="inlineStr">
        <is>
          <t>1386 EINAR CHOQUETIJLLA - COBRADOR</t>
        </is>
      </c>
      <c r="D2454" s="7" t="n"/>
      <c r="E2454" s="8" t="n"/>
      <c r="F2454" s="9" t="n">
        <v>7470.9</v>
      </c>
      <c r="I2454" s="10" t="inlineStr">
        <is>
          <t>EFECTIVO</t>
        </is>
      </c>
      <c r="J2454" s="8" t="inlineStr">
        <is>
          <t>4309 RODRIGO RAMOS - T04</t>
        </is>
      </c>
    </row>
    <row r="2455">
      <c r="A2455" s="5" t="inlineStr">
        <is>
          <t>CCAJ-SC39/51/2023</t>
        </is>
      </c>
      <c r="B2455" s="6" t="n">
        <v>44958.84387799769</v>
      </c>
      <c r="C2455" s="5" t="inlineStr">
        <is>
          <t>1386 EINAR CHOQUETIJLLA - COBRADOR</t>
        </is>
      </c>
      <c r="D2455" s="7" t="n"/>
      <c r="E2455" s="8" t="n"/>
      <c r="F2455" s="9" t="n">
        <v>22231.2</v>
      </c>
      <c r="I2455" s="10" t="inlineStr">
        <is>
          <t>EFECTIVO</t>
        </is>
      </c>
      <c r="J2455" s="8" t="inlineStr">
        <is>
          <t>4309 RODRIGO RAMOS - T06</t>
        </is>
      </c>
    </row>
    <row r="2456">
      <c r="A2456" s="5" t="inlineStr">
        <is>
          <t>CCAJ-SC39/51/2023</t>
        </is>
      </c>
      <c r="B2456" s="6" t="n">
        <v>44958.84387799769</v>
      </c>
      <c r="C2456" s="5" t="inlineStr">
        <is>
          <t>1386 EINAR CHOQUETIJLLA - COBRADOR</t>
        </is>
      </c>
      <c r="D2456" s="7" t="n"/>
      <c r="E2456" s="8" t="n"/>
      <c r="F2456" s="9" t="n">
        <v>6496.4</v>
      </c>
      <c r="I2456" s="10" t="inlineStr">
        <is>
          <t>EFECTIVO</t>
        </is>
      </c>
      <c r="J2456" s="8" t="inlineStr">
        <is>
          <t>4309 RODRIGO RAMOS - T07</t>
        </is>
      </c>
    </row>
    <row r="2457">
      <c r="A2457" s="5" t="inlineStr">
        <is>
          <t>CCAJ-SC39/51/2023</t>
        </is>
      </c>
      <c r="B2457" s="6" t="n">
        <v>44958.84387799769</v>
      </c>
      <c r="C2457" s="5" t="inlineStr">
        <is>
          <t>1386 EINAR CHOQUETIJLLA - COBRADOR</t>
        </is>
      </c>
      <c r="D2457" s="7" t="n"/>
      <c r="E2457" s="8" t="n"/>
      <c r="F2457" s="9" t="n">
        <v>21319.1</v>
      </c>
      <c r="I2457" s="10" t="inlineStr">
        <is>
          <t>EFECTIVO</t>
        </is>
      </c>
      <c r="J2457" s="8" t="inlineStr">
        <is>
          <t>4309 RODRIGO RAMOS - T09</t>
        </is>
      </c>
    </row>
    <row r="2458">
      <c r="A2458" s="5" t="inlineStr">
        <is>
          <t>CCAJ-SC39/51/2023</t>
        </is>
      </c>
      <c r="B2458" s="6" t="n">
        <v>44958.84387799769</v>
      </c>
      <c r="C2458" s="5" t="inlineStr">
        <is>
          <t>1386 EINAR CHOQUETIJLLA - COBRADOR</t>
        </is>
      </c>
      <c r="D2458" s="7" t="n"/>
      <c r="E2458" s="8" t="n"/>
      <c r="F2458" s="9" t="n">
        <v>5424.3</v>
      </c>
      <c r="I2458" s="10" t="inlineStr">
        <is>
          <t>EFECTIVO</t>
        </is>
      </c>
      <c r="J2458" s="8" t="inlineStr">
        <is>
          <t>4309 RODRIGO RAMOS - T10</t>
        </is>
      </c>
    </row>
    <row r="2459">
      <c r="A2459" s="5" t="inlineStr">
        <is>
          <t>CCAJ-SC39/51/2023</t>
        </is>
      </c>
      <c r="B2459" s="6" t="n">
        <v>44958.84387799769</v>
      </c>
      <c r="C2459" s="5" t="inlineStr">
        <is>
          <t>1386 EINAR CHOQUETIJLLA - COBRADOR</t>
        </is>
      </c>
      <c r="D2459" s="7" t="n"/>
      <c r="E2459" s="8" t="n"/>
      <c r="F2459" s="9" t="n">
        <v>6137.2</v>
      </c>
      <c r="I2459" s="10" t="inlineStr">
        <is>
          <t>EFECTIVO</t>
        </is>
      </c>
      <c r="J2459" s="8" t="inlineStr">
        <is>
          <t>4309 RODRIGO RAMOS - T11</t>
        </is>
      </c>
    </row>
    <row r="2460">
      <c r="A2460" s="5" t="inlineStr">
        <is>
          <t>CCAJ-SC39/51/2023</t>
        </is>
      </c>
      <c r="B2460" s="6" t="n">
        <v>44958.84387799769</v>
      </c>
      <c r="C2460" s="5" t="inlineStr">
        <is>
          <t>1386 EINAR CHOQUETIJLLA - COBRADOR</t>
        </is>
      </c>
      <c r="D2460" s="7" t="n"/>
      <c r="E2460" s="8" t="n"/>
      <c r="F2460" s="9" t="n">
        <v>5445.6</v>
      </c>
      <c r="I2460" s="10" t="inlineStr">
        <is>
          <t>EFECTIVO</t>
        </is>
      </c>
      <c r="J2460" s="8" t="inlineStr">
        <is>
          <t>4309 RODRIGO RAMOS - T14</t>
        </is>
      </c>
    </row>
    <row r="2461">
      <c r="A2461" s="5" t="inlineStr">
        <is>
          <t>CCAJ-SC39/51/2023</t>
        </is>
      </c>
      <c r="B2461" s="6" t="n">
        <v>44958.84387799769</v>
      </c>
      <c r="C2461" s="5" t="inlineStr">
        <is>
          <t>1386 EINAR CHOQUETIJLLA - COBRADOR</t>
        </is>
      </c>
      <c r="D2461" s="7" t="n"/>
      <c r="E2461" s="8" t="n"/>
      <c r="F2461" s="9" t="n">
        <v>6581.4</v>
      </c>
      <c r="I2461" s="10" t="inlineStr">
        <is>
          <t>EFECTIVO</t>
        </is>
      </c>
      <c r="J2461" s="8" t="inlineStr">
        <is>
          <t>4309 RODRIGO RAMOS - T15</t>
        </is>
      </c>
    </row>
    <row r="2462">
      <c r="A2462" s="5" t="inlineStr">
        <is>
          <t>CCAJ-SC39/51/2023</t>
        </is>
      </c>
      <c r="B2462" s="6" t="n">
        <v>44958.84387799769</v>
      </c>
      <c r="C2462" s="5" t="inlineStr">
        <is>
          <t>1386 EINAR CHOQUETIJLLA - COBRADOR</t>
        </is>
      </c>
      <c r="D2462" s="7" t="n"/>
      <c r="E2462" s="8" t="n"/>
      <c r="F2462" s="9" t="n">
        <v>4232.1</v>
      </c>
      <c r="I2462" s="10" t="inlineStr">
        <is>
          <t>EFECTIVO</t>
        </is>
      </c>
      <c r="J2462" s="8" t="inlineStr">
        <is>
          <t>4309 RODRIGO RAMOS - T16</t>
        </is>
      </c>
    </row>
    <row r="2463">
      <c r="A2463" s="5" t="inlineStr">
        <is>
          <t>CCAJ-SC39/51/2023</t>
        </is>
      </c>
      <c r="B2463" s="6" t="n">
        <v>44958.84387799769</v>
      </c>
      <c r="C2463" s="5" t="inlineStr">
        <is>
          <t>1386 EINAR CHOQUETIJLLA - COBRADOR</t>
        </is>
      </c>
      <c r="D2463" s="7" t="n"/>
      <c r="E2463" s="8" t="n"/>
      <c r="F2463" s="9" t="n">
        <v>1255.3</v>
      </c>
      <c r="I2463" s="10" t="inlineStr">
        <is>
          <t>EFECTIVO</t>
        </is>
      </c>
      <c r="J2463" s="8" t="inlineStr">
        <is>
          <t>4309 RODRIGO RAMOS - T21</t>
        </is>
      </c>
    </row>
    <row r="2464">
      <c r="A2464" s="11" t="inlineStr">
        <is>
          <t>SAP</t>
        </is>
      </c>
      <c r="B2464" s="3" t="n"/>
      <c r="C2464" s="3" t="n"/>
      <c r="D2464" s="19">
        <f>207020.2+2088</f>
        <v/>
      </c>
      <c r="E2464" s="8" t="n"/>
      <c r="F2464" s="12">
        <f>SUM(F2434:G2463)</f>
        <v/>
      </c>
      <c r="H2464" s="9" t="n"/>
      <c r="I2464" s="10" t="n"/>
      <c r="J2464" s="8" t="n"/>
    </row>
    <row r="2465">
      <c r="A2465" s="13" t="inlineStr">
        <is>
          <t>FECHA</t>
        </is>
      </c>
      <c r="B2465" s="13" t="inlineStr">
        <is>
          <t>CIERRE DE CAJA</t>
        </is>
      </c>
      <c r="C2465" s="13" t="inlineStr">
        <is>
          <t>IMPORTE</t>
        </is>
      </c>
      <c r="D2465" s="7" t="n"/>
      <c r="E2465" s="8" t="n"/>
      <c r="H2465" s="9" t="n"/>
      <c r="I2465" s="10" t="n"/>
      <c r="J2465" s="8" t="n"/>
    </row>
    <row r="2466" ht="15.75" customHeight="1">
      <c r="D2466" s="14" t="n">
        <v>112695347</v>
      </c>
    </row>
    <row r="2467" ht="15.75" customHeight="1">
      <c r="D2467" s="14" t="n">
        <v>112695397</v>
      </c>
    </row>
    <row r="2469">
      <c r="A2469" s="1" t="inlineStr">
        <is>
          <t>Cierre Caja</t>
        </is>
      </c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3" t="inlineStr">
        <is>
          <t>Del 02/02/2023</t>
        </is>
      </c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98" t="inlineStr">
        <is>
          <t>Cierre Caja</t>
        </is>
      </c>
      <c r="B2471" s="98" t="inlineStr">
        <is>
          <t>Fecha</t>
        </is>
      </c>
      <c r="C2471" s="98" t="inlineStr">
        <is>
          <t>Cajero</t>
        </is>
      </c>
      <c r="D2471" s="98" t="inlineStr">
        <is>
          <t>Nro Voucher</t>
        </is>
      </c>
      <c r="E2471" s="98" t="inlineStr">
        <is>
          <t>Nro Cuenta</t>
        </is>
      </c>
      <c r="F2471" s="98" t="inlineStr">
        <is>
          <t>Tipo Ingreso</t>
        </is>
      </c>
      <c r="G2471" s="99" t="n"/>
      <c r="H2471" s="100" t="n"/>
      <c r="I2471" s="98" t="inlineStr">
        <is>
          <t>TIPO DE INGRESO</t>
        </is>
      </c>
      <c r="J2471" s="98" t="inlineStr">
        <is>
          <t>Cobrador</t>
        </is>
      </c>
    </row>
    <row r="2472">
      <c r="A2472" s="101" t="n"/>
      <c r="B2472" s="101" t="n"/>
      <c r="C2472" s="101" t="n"/>
      <c r="D2472" s="101" t="n"/>
      <c r="E2472" s="101" t="n"/>
      <c r="F2472" s="4" t="inlineStr">
        <is>
          <t>EFECTIVO</t>
        </is>
      </c>
      <c r="G2472" s="4" t="inlineStr">
        <is>
          <t>CHEQUE</t>
        </is>
      </c>
      <c r="H2472" s="4" t="inlineStr">
        <is>
          <t>TRANSFERENCIA</t>
        </is>
      </c>
      <c r="I2472" s="101" t="n"/>
      <c r="J2472" s="101" t="n"/>
    </row>
    <row r="2473">
      <c r="A2473" s="5" t="inlineStr">
        <is>
          <t>CCAJ-SC39/52/2023</t>
        </is>
      </c>
      <c r="B2473" s="6" t="n">
        <v>44959.44519940973</v>
      </c>
      <c r="C2473" s="5" t="inlineStr">
        <is>
          <t>1386 EINAR CHOQUETIJLLA - COBRADOR</t>
        </is>
      </c>
      <c r="D2473" s="10" t="n"/>
      <c r="E2473" s="8" t="n"/>
      <c r="F2473" s="9" t="n">
        <v>69573.8</v>
      </c>
      <c r="I2473" s="10" t="inlineStr">
        <is>
          <t>EFECTIVO</t>
        </is>
      </c>
      <c r="J2473" s="8" t="inlineStr">
        <is>
          <t>2913 MARSOLINI APURANI VACA</t>
        </is>
      </c>
    </row>
    <row r="2474">
      <c r="A2474" s="5" t="inlineStr">
        <is>
          <t>CCAJ-SC39/52/2023</t>
        </is>
      </c>
      <c r="B2474" s="6" t="n">
        <v>44959.44519940973</v>
      </c>
      <c r="C2474" s="5" t="inlineStr">
        <is>
          <t>1386 EINAR CHOQUETIJLLA - COBRADOR</t>
        </is>
      </c>
      <c r="D2474" s="10" t="n"/>
      <c r="E2474" s="8" t="n"/>
      <c r="F2474" s="9" t="n">
        <v>5400</v>
      </c>
      <c r="I2474" s="10" t="inlineStr">
        <is>
          <t>EFECTIVO</t>
        </is>
      </c>
      <c r="J2474" s="5" t="inlineStr">
        <is>
          <t>2917 MILAN HUANCOLLO JUCUMARI</t>
        </is>
      </c>
    </row>
    <row r="2475">
      <c r="A2475" s="5" t="inlineStr">
        <is>
          <t>CCAJ-SC39/52/2023</t>
        </is>
      </c>
      <c r="B2475" s="6" t="n">
        <v>44959.44519940973</v>
      </c>
      <c r="C2475" s="5" t="inlineStr">
        <is>
          <t>1386 EINAR CHOQUETIJLLA - COBRADOR</t>
        </is>
      </c>
      <c r="D2475" s="10" t="n"/>
      <c r="E2475" s="8" t="n"/>
      <c r="F2475" s="9" t="n">
        <v>3497.1</v>
      </c>
      <c r="I2475" s="10" t="inlineStr">
        <is>
          <t>EFECTIVO</t>
        </is>
      </c>
      <c r="J2475" s="8" t="inlineStr">
        <is>
          <t>4309 RODRIGO RAMOS - T05</t>
        </is>
      </c>
    </row>
    <row r="2476">
      <c r="A2476" s="5" t="inlineStr">
        <is>
          <t>CCAJ-SC39/52/2023</t>
        </is>
      </c>
      <c r="B2476" s="6" t="n">
        <v>44959.44519940973</v>
      </c>
      <c r="C2476" s="5" t="inlineStr">
        <is>
          <t>1386 EINAR CHOQUETIJLLA - COBRADOR</t>
        </is>
      </c>
      <c r="D2476" s="10" t="n"/>
      <c r="E2476" s="8" t="n"/>
      <c r="F2476" s="9" t="n">
        <v>31292.6</v>
      </c>
      <c r="I2476" s="10" t="inlineStr">
        <is>
          <t>EFECTIVO</t>
        </is>
      </c>
      <c r="J2476" s="8" t="inlineStr">
        <is>
          <t>4309 RODRIGO RAMOS - T18</t>
        </is>
      </c>
    </row>
    <row r="2477">
      <c r="A2477" s="11" t="inlineStr">
        <is>
          <t>SAP</t>
        </is>
      </c>
      <c r="B2477" s="3" t="n"/>
      <c r="C2477" s="3" t="n"/>
      <c r="D2477" s="19">
        <f>109067.5+696</f>
        <v/>
      </c>
      <c r="E2477" s="8" t="n"/>
      <c r="F2477" s="12">
        <f>SUM(F2473:G2476)</f>
        <v/>
      </c>
      <c r="H2477" s="9" t="n"/>
      <c r="I2477" s="10" t="n"/>
      <c r="J2477" s="5" t="n"/>
    </row>
    <row r="2478">
      <c r="A2478" s="13" t="inlineStr">
        <is>
          <t>FECHA</t>
        </is>
      </c>
      <c r="B2478" s="13" t="inlineStr">
        <is>
          <t>CIERRE DE CAJA</t>
        </is>
      </c>
      <c r="C2478" s="13" t="inlineStr">
        <is>
          <t>IMPORTE</t>
        </is>
      </c>
      <c r="E2478" s="8" t="n"/>
      <c r="H2478" s="9" t="n"/>
      <c r="I2478" s="10" t="n"/>
      <c r="J2478" s="5" t="n"/>
    </row>
    <row r="2479" ht="15.75" customHeight="1">
      <c r="A2479" s="5" t="n"/>
      <c r="B2479" s="6" t="n"/>
      <c r="C2479" s="5" t="n"/>
      <c r="D2479" s="14" t="n">
        <v>112695348</v>
      </c>
      <c r="E2479" s="8" t="n"/>
      <c r="H2479" s="9" t="n"/>
      <c r="I2479" s="10" t="n"/>
      <c r="J2479" s="5" t="n"/>
    </row>
    <row r="2480">
      <c r="A2480" s="5" t="n"/>
      <c r="B2480" s="6" t="n"/>
      <c r="C2480" s="5" t="n"/>
      <c r="D2480" s="7" t="n"/>
      <c r="E2480" s="8" t="n"/>
      <c r="H2480" s="9" t="n"/>
      <c r="I2480" s="10" t="n"/>
      <c r="J2480" s="5" t="n"/>
    </row>
    <row r="2481">
      <c r="A2481" s="5" t="n"/>
      <c r="B2481" s="6" t="n"/>
      <c r="C2481" s="5" t="n"/>
      <c r="D2481" s="7" t="n"/>
      <c r="E2481" s="8" t="n"/>
      <c r="H2481" s="9" t="n"/>
      <c r="I2481" s="10" t="n"/>
      <c r="J2481" s="5" t="n"/>
    </row>
    <row r="2482">
      <c r="A2482" s="5" t="inlineStr">
        <is>
          <t>CCAJ-SC39/53/2023</t>
        </is>
      </c>
      <c r="B2482" s="6" t="n">
        <v>44959.86537878472</v>
      </c>
      <c r="C2482" s="5" t="inlineStr">
        <is>
          <t>1386 EINAR CHOQUETIJLLA - COBRADOR</t>
        </is>
      </c>
      <c r="D2482" s="7" t="n"/>
      <c r="E2482" s="8" t="n"/>
      <c r="G2482" s="9" t="n">
        <v>1407.66</v>
      </c>
      <c r="I2482" s="10" t="inlineStr">
        <is>
          <t>CHEQUE</t>
        </is>
      </c>
      <c r="J2482" s="8" t="inlineStr">
        <is>
          <t>2551 EDMUNDO CAYANI M.</t>
        </is>
      </c>
    </row>
    <row r="2483">
      <c r="A2483" s="5" t="inlineStr">
        <is>
          <t>CCAJ-SC39/53/202</t>
        </is>
      </c>
      <c r="B2483" s="6" t="n">
        <v>44959.86537878472</v>
      </c>
      <c r="C2483" s="5" t="inlineStr">
        <is>
          <t xml:space="preserve">1386 EINAR CHOQUETIJLLA - </t>
        </is>
      </c>
      <c r="D2483" s="7" t="n">
        <v>352094</v>
      </c>
      <c r="E2483" s="5" t="inlineStr">
        <is>
          <t>BANCO DE CREDITO-7015054675359</t>
        </is>
      </c>
      <c r="H2483" s="9" t="n">
        <v>1000</v>
      </c>
      <c r="I2483" s="5" t="inlineStr">
        <is>
          <t>DEPÓSITO BANCARIO</t>
        </is>
      </c>
      <c r="J2483" s="8" t="inlineStr">
        <is>
          <t>1972 FLAVIA GALEAN MALLON</t>
        </is>
      </c>
    </row>
    <row r="2484">
      <c r="A2484" s="5" t="inlineStr">
        <is>
          <t>CCAJ-SC39/53/2023</t>
        </is>
      </c>
      <c r="B2484" s="6" t="n">
        <v>44959.86537878472</v>
      </c>
      <c r="C2484" s="5" t="inlineStr">
        <is>
          <t>1386 EINAR CHOQUETIJLLA - COBRADOR</t>
        </is>
      </c>
      <c r="D2484" s="7" t="n">
        <v>3112388573</v>
      </c>
      <c r="E2484" s="8" t="inlineStr">
        <is>
          <t>BANCO UNION-120271437</t>
        </is>
      </c>
      <c r="H2484" s="9" t="n">
        <v>10562.5</v>
      </c>
      <c r="I2484" s="5" t="inlineStr">
        <is>
          <t>DEPÓSITO BANCARIO</t>
        </is>
      </c>
      <c r="J2484" s="5" t="inlineStr">
        <is>
          <t>1271 SANDRA SALAZAR ESCOBAR</t>
        </is>
      </c>
    </row>
    <row r="2485">
      <c r="A2485" s="5" t="inlineStr">
        <is>
          <t>CCAJ-SC39/53/2023</t>
        </is>
      </c>
      <c r="B2485" s="6" t="n">
        <v>44959.86537878472</v>
      </c>
      <c r="C2485" s="5" t="inlineStr">
        <is>
          <t>1386 EINAR CHOQUETIJLLA - COBRADOR</t>
        </is>
      </c>
      <c r="D2485" s="7" t="n">
        <v>461393</v>
      </c>
      <c r="E2485" s="5" t="inlineStr">
        <is>
          <t>BANCO DE CREDITO-7015054675359</t>
        </is>
      </c>
      <c r="H2485" s="9" t="n">
        <v>649</v>
      </c>
      <c r="I2485" s="5" t="inlineStr">
        <is>
          <t>DEPÓSITO BANCARIO</t>
        </is>
      </c>
      <c r="J2485" s="5" t="inlineStr">
        <is>
          <t>1271 SANDRA SALAZAR ESCOBAR</t>
        </is>
      </c>
    </row>
    <row r="2486">
      <c r="A2486" s="5" t="inlineStr">
        <is>
          <t>CCAJ-SC39/53/2023</t>
        </is>
      </c>
      <c r="B2486" s="6" t="n">
        <v>44959.86537878472</v>
      </c>
      <c r="C2486" s="5" t="inlineStr">
        <is>
          <t>1386 EINAR CHOQUETIJLLA - COBRADOR</t>
        </is>
      </c>
      <c r="D2486" s="7" t="n">
        <v>369798</v>
      </c>
      <c r="E2486" s="5" t="inlineStr">
        <is>
          <t>BANCO DE CREDITO-7015054675359</t>
        </is>
      </c>
      <c r="H2486" s="9" t="n">
        <v>4587</v>
      </c>
      <c r="I2486" s="5" t="inlineStr">
        <is>
          <t>DEPÓSITO BANCARIO</t>
        </is>
      </c>
      <c r="J2486" s="5" t="inlineStr">
        <is>
          <t>1271 SANDRA SALAZAR ESCOBAR</t>
        </is>
      </c>
    </row>
    <row r="2487">
      <c r="A2487" s="5" t="inlineStr">
        <is>
          <t>CCAJ-SC39/53/2023</t>
        </is>
      </c>
      <c r="B2487" s="6" t="n">
        <v>44959.86537878472</v>
      </c>
      <c r="C2487" s="5" t="inlineStr">
        <is>
          <t>1386 EINAR CHOQUETIJLLA - COBRADOR</t>
        </is>
      </c>
      <c r="D2487" s="15" t="n">
        <v>45153136591</v>
      </c>
      <c r="E2487" s="5" t="inlineStr">
        <is>
          <t>BANCO INDUSTRIAL-100070049</t>
        </is>
      </c>
      <c r="H2487" s="9" t="n">
        <v>72</v>
      </c>
      <c r="I2487" s="5" t="inlineStr">
        <is>
          <t>DEPÓSITO BANCARIO</t>
        </is>
      </c>
      <c r="J2487" s="5" t="inlineStr">
        <is>
          <t>1271 SANDRA SALAZAR ESCOBAR</t>
        </is>
      </c>
    </row>
    <row r="2488">
      <c r="A2488" s="5" t="inlineStr">
        <is>
          <t>CCAJ-SC39/53/2023</t>
        </is>
      </c>
      <c r="B2488" s="6" t="n">
        <v>44959.86537878472</v>
      </c>
      <c r="C2488" s="5" t="inlineStr">
        <is>
          <t>1386 EINAR CHOQUETIJLLA - COBRADOR</t>
        </is>
      </c>
      <c r="D2488" s="15" t="n">
        <v>45113291062</v>
      </c>
      <c r="E2488" s="5" t="inlineStr">
        <is>
          <t>BANCO INDUSTRIAL-100070049</t>
        </is>
      </c>
      <c r="H2488" s="9" t="n">
        <v>27</v>
      </c>
      <c r="I2488" s="5" t="inlineStr">
        <is>
          <t>DEPÓSITO BANCARIO</t>
        </is>
      </c>
      <c r="J2488" s="5" t="inlineStr">
        <is>
          <t>1271 SANDRA SALAZAR ESCOBAR</t>
        </is>
      </c>
    </row>
    <row r="2489">
      <c r="A2489" s="5" t="inlineStr">
        <is>
          <t>CCAJ-SC39/53/2023</t>
        </is>
      </c>
      <c r="B2489" s="6" t="n">
        <v>44959.86537878472</v>
      </c>
      <c r="C2489" s="5" t="inlineStr">
        <is>
          <t>1386 EINAR CHOQUETIJLLA - COBRADOR</t>
        </is>
      </c>
      <c r="D2489" s="15" t="n">
        <v>45143510215</v>
      </c>
      <c r="E2489" s="5" t="inlineStr">
        <is>
          <t>BANCO INDUSTRIAL-100070049</t>
        </is>
      </c>
      <c r="H2489" s="9" t="n">
        <v>1297.12</v>
      </c>
      <c r="I2489" s="5" t="inlineStr">
        <is>
          <t>DEPÓSITO BANCARIO</t>
        </is>
      </c>
      <c r="J2489" s="5" t="inlineStr">
        <is>
          <t>1271 SANDRA SALAZAR ESCOBAR</t>
        </is>
      </c>
    </row>
    <row r="2490">
      <c r="A2490" s="5" t="inlineStr">
        <is>
          <t>CCAJ-SC39/53/2023</t>
        </is>
      </c>
      <c r="B2490" s="6" t="n">
        <v>44959.86537878472</v>
      </c>
      <c r="C2490" s="5" t="inlineStr">
        <is>
          <t>1386 EINAR CHOQUETIJLLA - COBRADOR</t>
        </is>
      </c>
      <c r="D2490" s="15" t="n">
        <v>45133143338</v>
      </c>
      <c r="E2490" s="5" t="inlineStr">
        <is>
          <t>BANCO INDUSTRIAL-100070049</t>
        </is>
      </c>
      <c r="H2490" s="9" t="n">
        <v>721.2</v>
      </c>
      <c r="I2490" s="5" t="inlineStr">
        <is>
          <t>DEPÓSITO BANCARIO</t>
        </is>
      </c>
      <c r="J2490" s="5" t="inlineStr">
        <is>
          <t>1271 SANDRA SALAZAR ESCOBAR</t>
        </is>
      </c>
    </row>
    <row r="2491">
      <c r="A2491" s="5" t="inlineStr">
        <is>
          <t>CCAJ-SC39/53/2023</t>
        </is>
      </c>
      <c r="B2491" s="6" t="n">
        <v>44959.86537878472</v>
      </c>
      <c r="C2491" s="5" t="inlineStr">
        <is>
          <t>1386 EINAR CHOQUETIJLLA - COBRADOR</t>
        </is>
      </c>
      <c r="D2491" s="15" t="n">
        <v>45163231227</v>
      </c>
      <c r="E2491" s="5" t="inlineStr">
        <is>
          <t>BANCO INDUSTRIAL-100070049</t>
        </is>
      </c>
      <c r="H2491" s="9" t="n">
        <v>90.7</v>
      </c>
      <c r="I2491" s="5" t="inlineStr">
        <is>
          <t>DEPÓSITO BANCARIO</t>
        </is>
      </c>
      <c r="J2491" s="5" t="inlineStr">
        <is>
          <t>1271 SANDRA SALAZAR ESCOBAR</t>
        </is>
      </c>
    </row>
    <row r="2492">
      <c r="A2492" s="5" t="inlineStr">
        <is>
          <t>CCAJ-SC39/53/2023</t>
        </is>
      </c>
      <c r="B2492" s="6" t="n">
        <v>44959.86537878472</v>
      </c>
      <c r="C2492" s="5" t="inlineStr">
        <is>
          <t>1386 EINAR CHOQUETIJLLA - COBRADOR</t>
        </is>
      </c>
      <c r="D2492" s="15" t="n">
        <v>45113291450</v>
      </c>
      <c r="E2492" s="5" t="inlineStr">
        <is>
          <t>BANCO INDUSTRIAL-100070049</t>
        </is>
      </c>
      <c r="H2492" s="9" t="n">
        <v>195</v>
      </c>
      <c r="I2492" s="5" t="inlineStr">
        <is>
          <t>DEPÓSITO BANCARIO</t>
        </is>
      </c>
      <c r="J2492" s="5" t="inlineStr">
        <is>
          <t>1271 SANDRA SALAZAR ESCOBAR</t>
        </is>
      </c>
    </row>
    <row r="2493">
      <c r="A2493" s="5" t="inlineStr">
        <is>
          <t>CCAJ-SC39/53/2023</t>
        </is>
      </c>
      <c r="B2493" s="6" t="n">
        <v>44959.86537878472</v>
      </c>
      <c r="C2493" s="5" t="inlineStr">
        <is>
          <t>1386 EINAR CHOQUETIJLLA - COBRADOR</t>
        </is>
      </c>
      <c r="D2493" s="15" t="n">
        <v>45113291735</v>
      </c>
      <c r="E2493" s="5" t="inlineStr">
        <is>
          <t>BANCO INDUSTRIAL-100070049</t>
        </is>
      </c>
      <c r="H2493" s="9" t="n">
        <v>376</v>
      </c>
      <c r="I2493" s="5" t="inlineStr">
        <is>
          <t>DEPÓSITO BANCARIO</t>
        </is>
      </c>
      <c r="J2493" s="5" t="inlineStr">
        <is>
          <t>1271 SANDRA SALAZAR ESCOBAR</t>
        </is>
      </c>
    </row>
    <row r="2494">
      <c r="A2494" s="5" t="inlineStr">
        <is>
          <t>CCAJ-SC39/53/2023</t>
        </is>
      </c>
      <c r="B2494" s="6" t="n">
        <v>44959.86537878472</v>
      </c>
      <c r="C2494" s="5" t="inlineStr">
        <is>
          <t>1386 EINAR CHOQUETIJLLA - COBRADOR</t>
        </is>
      </c>
      <c r="D2494" s="15" t="n">
        <v>45113291759</v>
      </c>
      <c r="E2494" s="5" t="inlineStr">
        <is>
          <t>BANCO INDUSTRIAL-100070049</t>
        </is>
      </c>
      <c r="H2494" s="9" t="n">
        <v>390</v>
      </c>
      <c r="I2494" s="5" t="inlineStr">
        <is>
          <t>DEPÓSITO BANCARIO</t>
        </is>
      </c>
      <c r="J2494" s="5" t="inlineStr">
        <is>
          <t>1271 SANDRA SALAZAR ESCOBAR</t>
        </is>
      </c>
    </row>
    <row r="2495">
      <c r="A2495" s="5" t="inlineStr">
        <is>
          <t>CCAJ-SC39/53/2023</t>
        </is>
      </c>
      <c r="B2495" s="6" t="n">
        <v>44959.86537878472</v>
      </c>
      <c r="C2495" s="5" t="inlineStr">
        <is>
          <t>1386 EINAR CHOQUETIJLLA - COBRADOR</t>
        </is>
      </c>
      <c r="D2495" s="15" t="n">
        <v>45123275329</v>
      </c>
      <c r="E2495" s="5" t="inlineStr">
        <is>
          <t>BANCO INDUSTRIAL-100070049</t>
        </is>
      </c>
      <c r="H2495" s="9" t="n">
        <v>439.8</v>
      </c>
      <c r="I2495" s="5" t="inlineStr">
        <is>
          <t>DEPÓSITO BANCARIO</t>
        </is>
      </c>
      <c r="J2495" s="5" t="inlineStr">
        <is>
          <t>1271 SANDRA SALAZAR ESCOBAR</t>
        </is>
      </c>
    </row>
    <row r="2496">
      <c r="A2496" s="5" t="inlineStr">
        <is>
          <t>CCAJ-SC39/53/2023</t>
        </is>
      </c>
      <c r="B2496" s="6" t="n">
        <v>44959.86537878472</v>
      </c>
      <c r="C2496" s="5" t="inlineStr">
        <is>
          <t>1386 EINAR CHOQUETIJLLA - COBRADOR</t>
        </is>
      </c>
      <c r="D2496" s="15" t="n">
        <v>45163231874</v>
      </c>
      <c r="E2496" s="5" t="inlineStr">
        <is>
          <t>BANCO INDUSTRIAL-100070049</t>
        </is>
      </c>
      <c r="H2496" s="9" t="n">
        <v>374.4</v>
      </c>
      <c r="I2496" s="5" t="inlineStr">
        <is>
          <t>DEPÓSITO BANCARIO</t>
        </is>
      </c>
      <c r="J2496" s="5" t="inlineStr">
        <is>
          <t>1271 SANDRA SALAZAR ESCOBAR</t>
        </is>
      </c>
    </row>
    <row r="2497">
      <c r="A2497" s="5" t="inlineStr">
        <is>
          <t>CCAJ-SC39/53/2023</t>
        </is>
      </c>
      <c r="B2497" s="6" t="n">
        <v>44959.86537878472</v>
      </c>
      <c r="C2497" s="5" t="inlineStr">
        <is>
          <t>1386 EINAR CHOQUETIJLLA - COBRADOR</t>
        </is>
      </c>
      <c r="D2497" s="15" t="n">
        <v>45113292091</v>
      </c>
      <c r="E2497" s="5" t="inlineStr">
        <is>
          <t>BANCO INDUSTRIAL-100070049</t>
        </is>
      </c>
      <c r="H2497" s="9" t="n">
        <v>544.61</v>
      </c>
      <c r="I2497" s="5" t="inlineStr">
        <is>
          <t>DEPÓSITO BANCARIO</t>
        </is>
      </c>
      <c r="J2497" s="5" t="inlineStr">
        <is>
          <t>1271 SANDRA SALAZAR ESCOBAR</t>
        </is>
      </c>
    </row>
    <row r="2498">
      <c r="A2498" s="5" t="inlineStr">
        <is>
          <t>CCAJ-SC39/53/2023</t>
        </is>
      </c>
      <c r="B2498" s="6" t="n">
        <v>44959.86537878472</v>
      </c>
      <c r="C2498" s="5" t="inlineStr">
        <is>
          <t>1386 EINAR CHOQUETIJLLA - COBRADOR</t>
        </is>
      </c>
      <c r="D2498" s="15" t="n">
        <v>45113292299</v>
      </c>
      <c r="E2498" s="5" t="inlineStr">
        <is>
          <t>BANCO INDUSTRIAL-100070049</t>
        </is>
      </c>
      <c r="H2498" s="9" t="n">
        <v>242.99</v>
      </c>
      <c r="I2498" s="5" t="inlineStr">
        <is>
          <t>DEPÓSITO BANCARIO</t>
        </is>
      </c>
      <c r="J2498" s="5" t="inlineStr">
        <is>
          <t>1271 SANDRA SALAZAR ESCOBAR</t>
        </is>
      </c>
    </row>
    <row r="2499">
      <c r="A2499" s="5" t="inlineStr">
        <is>
          <t>CCAJ-SC39/53/2023</t>
        </is>
      </c>
      <c r="B2499" s="6" t="n">
        <v>44959.86537878472</v>
      </c>
      <c r="C2499" s="5" t="inlineStr">
        <is>
          <t>1386 EINAR CHOQUETIJLLA - COBRADOR</t>
        </is>
      </c>
      <c r="D2499" s="15" t="n">
        <v>45163232490</v>
      </c>
      <c r="E2499" s="5" t="inlineStr">
        <is>
          <t>BANCO INDUSTRIAL-100070049</t>
        </is>
      </c>
      <c r="H2499" s="9" t="n">
        <v>789.11</v>
      </c>
      <c r="I2499" s="5" t="inlineStr">
        <is>
          <t>DEPÓSITO BANCARIO</t>
        </is>
      </c>
      <c r="J2499" s="5" t="inlineStr">
        <is>
          <t>1271 SANDRA SALAZAR ESCOBAR</t>
        </is>
      </c>
    </row>
    <row r="2500">
      <c r="A2500" s="5" t="inlineStr">
        <is>
          <t>CCAJ-SC39/53/2023</t>
        </is>
      </c>
      <c r="B2500" s="6" t="n">
        <v>44959.86537878472</v>
      </c>
      <c r="C2500" s="5" t="inlineStr">
        <is>
          <t>1386 EINAR CHOQUETIJLLA - COBRADOR</t>
        </is>
      </c>
      <c r="D2500" s="15" t="n">
        <v>45173205735</v>
      </c>
      <c r="E2500" s="5" t="inlineStr">
        <is>
          <t>BANCO INDUSTRIAL-100070049</t>
        </is>
      </c>
      <c r="H2500" s="9" t="n">
        <v>801</v>
      </c>
      <c r="I2500" s="5" t="inlineStr">
        <is>
          <t>DEPÓSITO BANCARIO</t>
        </is>
      </c>
      <c r="J2500" s="5" t="inlineStr">
        <is>
          <t>1271 SANDRA SALAZAR ESCOBAR</t>
        </is>
      </c>
    </row>
    <row r="2501">
      <c r="A2501" s="5" t="inlineStr">
        <is>
          <t>CCAJ-SC39/53/2023</t>
        </is>
      </c>
      <c r="B2501" s="6" t="n">
        <v>44959.86537878472</v>
      </c>
      <c r="C2501" s="5" t="inlineStr">
        <is>
          <t>1386 EINAR CHOQUETIJLLA - COBRADOR</t>
        </is>
      </c>
      <c r="D2501" s="15" t="n">
        <v>45163231724</v>
      </c>
      <c r="E2501" s="5" t="inlineStr">
        <is>
          <t>BANCO INDUSTRIAL-100070049</t>
        </is>
      </c>
      <c r="H2501" s="9" t="n">
        <v>395.92</v>
      </c>
      <c r="I2501" s="5" t="inlineStr">
        <is>
          <t>DEPÓSITO BANCARIO</t>
        </is>
      </c>
      <c r="J2501" s="5" t="inlineStr">
        <is>
          <t>1271 SANDRA SALAZAR ESCOBAR</t>
        </is>
      </c>
    </row>
    <row r="2502">
      <c r="A2502" s="5" t="inlineStr">
        <is>
          <t>CCAJ-SC39/53/2023</t>
        </is>
      </c>
      <c r="B2502" s="6" t="n">
        <v>44959.86537878472</v>
      </c>
      <c r="C2502" s="5" t="inlineStr">
        <is>
          <t>1386 EINAR CHOQUETIJLLA - COBRADOR</t>
        </is>
      </c>
      <c r="D2502" s="15" t="n">
        <v>45133144497</v>
      </c>
      <c r="E2502" s="5" t="inlineStr">
        <is>
          <t>BANCO INDUSTRIAL-100070049</t>
        </is>
      </c>
      <c r="H2502" s="9" t="n">
        <v>10458.6</v>
      </c>
      <c r="I2502" s="5" t="inlineStr">
        <is>
          <t>DEPÓSITO BANCARIO</t>
        </is>
      </c>
      <c r="J2502" s="5" t="inlineStr">
        <is>
          <t>4307 PEDRO GALARZA TERCEROS</t>
        </is>
      </c>
    </row>
    <row r="2503">
      <c r="A2503" s="5" t="inlineStr">
        <is>
          <t>CCAJ-SC39/53/2023</t>
        </is>
      </c>
      <c r="B2503" s="6" t="n">
        <v>44959.86537878472</v>
      </c>
      <c r="C2503" s="5" t="inlineStr">
        <is>
          <t>1386 EINAR CHOQUETIJLLA - COBRADOR</t>
        </is>
      </c>
      <c r="D2503" s="15" t="n">
        <v>45143511427</v>
      </c>
      <c r="E2503" s="5" t="inlineStr">
        <is>
          <t>BANCO INDUSTRIAL-100070049</t>
        </is>
      </c>
      <c r="H2503" s="9" t="n">
        <v>5549.5</v>
      </c>
      <c r="I2503" s="5" t="inlineStr">
        <is>
          <t>DEPÓSITO BANCARIO</t>
        </is>
      </c>
      <c r="J2503" s="5" t="inlineStr">
        <is>
          <t>4307 PEDRO GALARZA TERCEROS</t>
        </is>
      </c>
    </row>
    <row r="2504">
      <c r="A2504" s="5" t="inlineStr">
        <is>
          <t>CCAJ-SC39/53/2023</t>
        </is>
      </c>
      <c r="B2504" s="6" t="n">
        <v>44959.86537878472</v>
      </c>
      <c r="C2504" s="5" t="inlineStr">
        <is>
          <t>1386 EINAR CHOQUETIJLLA - COBRADOR</t>
        </is>
      </c>
      <c r="D2504" s="15" t="n">
        <v>45163229505</v>
      </c>
      <c r="E2504" s="5" t="inlineStr">
        <is>
          <t>BANCO INDUSTRIAL-100070049</t>
        </is>
      </c>
      <c r="H2504" s="9" t="n">
        <v>891.2</v>
      </c>
      <c r="I2504" s="5" t="inlineStr">
        <is>
          <t>DEPÓSITO BANCARIO</t>
        </is>
      </c>
      <c r="J2504" s="5" t="inlineStr">
        <is>
          <t>4307 PEDRO GALARZA TERCEROS</t>
        </is>
      </c>
    </row>
    <row r="2505">
      <c r="A2505" s="5" t="inlineStr">
        <is>
          <t>CCAJ-SC39/53/2023</t>
        </is>
      </c>
      <c r="B2505" s="6" t="n">
        <v>44959.86537878472</v>
      </c>
      <c r="C2505" s="5" t="inlineStr">
        <is>
          <t>1386 EINAR CHOQUETIJLLA - COBRADOR</t>
        </is>
      </c>
      <c r="D2505" s="15" t="n">
        <v>45163233257</v>
      </c>
      <c r="E2505" s="5" t="inlineStr">
        <is>
          <t>BANCO INDUSTRIAL-100070049</t>
        </is>
      </c>
      <c r="H2505" s="9" t="n">
        <v>12259.45</v>
      </c>
      <c r="I2505" s="5" t="inlineStr">
        <is>
          <t>DEPÓSITO BANCARIO</t>
        </is>
      </c>
      <c r="J2505" s="5" t="inlineStr">
        <is>
          <t>4307 PEDRO GALARZA TERCEROS</t>
        </is>
      </c>
    </row>
    <row r="2506">
      <c r="A2506" s="5" t="inlineStr">
        <is>
          <t>CCAJ-SC39/53/2023</t>
        </is>
      </c>
      <c r="B2506" s="6" t="n">
        <v>44959.86537878472</v>
      </c>
      <c r="C2506" s="5" t="inlineStr">
        <is>
          <t>1386 EINAR CHOQUETIJLLA - COBRADOR</t>
        </is>
      </c>
      <c r="D2506" s="15" t="n">
        <v>45163233150</v>
      </c>
      <c r="E2506" s="5" t="inlineStr">
        <is>
          <t>BANCO INDUSTRIAL-100070049</t>
        </is>
      </c>
      <c r="H2506" s="9" t="n">
        <v>262.64</v>
      </c>
      <c r="I2506" s="5" t="inlineStr">
        <is>
          <t>DEPÓSITO BANCARIO</t>
        </is>
      </c>
      <c r="J2506" s="5" t="inlineStr">
        <is>
          <t>4307 PEDRO GALARZA TERCEROS</t>
        </is>
      </c>
    </row>
    <row r="2507">
      <c r="A2507" s="5" t="inlineStr">
        <is>
          <t>CCAJ-SC39/53/2023</t>
        </is>
      </c>
      <c r="B2507" s="6" t="n">
        <v>44959.86537878472</v>
      </c>
      <c r="C2507" s="5" t="inlineStr">
        <is>
          <t>1386 EINAR CHOQUETIJLLA - COBRADOR</t>
        </is>
      </c>
      <c r="D2507" s="15" t="n">
        <v>45123276271</v>
      </c>
      <c r="E2507" s="5" t="inlineStr">
        <is>
          <t>BANCO INDUSTRIAL-100070049</t>
        </is>
      </c>
      <c r="H2507" s="9" t="n">
        <v>1681.2</v>
      </c>
      <c r="I2507" s="5" t="inlineStr">
        <is>
          <t>DEPÓSITO BANCARIO</t>
        </is>
      </c>
      <c r="J2507" s="5" t="inlineStr">
        <is>
          <t>4307 PEDRO GALARZA TERCEROS</t>
        </is>
      </c>
    </row>
    <row r="2508">
      <c r="A2508" s="5" t="inlineStr">
        <is>
          <t>CCAJ-SC39/53/2023</t>
        </is>
      </c>
      <c r="B2508" s="6" t="n">
        <v>44959.86537878472</v>
      </c>
      <c r="C2508" s="5" t="inlineStr">
        <is>
          <t>1386 EINAR CHOQUETIJLLA - COBRADOR</t>
        </is>
      </c>
      <c r="D2508" s="7" t="n">
        <v>294056</v>
      </c>
      <c r="E2508" s="5" t="inlineStr">
        <is>
          <t>BANCO DE CREDITO-7015054675359</t>
        </is>
      </c>
      <c r="H2508" s="9" t="n">
        <v>520.87</v>
      </c>
      <c r="I2508" s="5" t="inlineStr">
        <is>
          <t>DEPÓSITO BANCARIO</t>
        </is>
      </c>
      <c r="J2508" s="8" t="inlineStr">
        <is>
          <t>1972 FLAVIA GALEAN MALLON</t>
        </is>
      </c>
    </row>
    <row r="2509">
      <c r="A2509" s="5" t="inlineStr">
        <is>
          <t>CCAJ-SC39/53/2023</t>
        </is>
      </c>
      <c r="B2509" s="6" t="n">
        <v>44959.86537878472</v>
      </c>
      <c r="C2509" s="5" t="inlineStr">
        <is>
          <t>1386 EINAR CHOQUETIJLLA - COBRADOR</t>
        </is>
      </c>
      <c r="D2509" s="15" t="n">
        <v>45113294013</v>
      </c>
      <c r="E2509" s="5" t="inlineStr">
        <is>
          <t>BANCO INDUSTRIAL-100070049</t>
        </is>
      </c>
      <c r="H2509" s="9" t="n">
        <v>7597.2</v>
      </c>
      <c r="I2509" s="5" t="inlineStr">
        <is>
          <t>DEPÓSITO BANCARIO</t>
        </is>
      </c>
      <c r="J2509" s="5" t="inlineStr">
        <is>
          <t>4307 PEDRO GALARZA TERCEROS</t>
        </is>
      </c>
    </row>
    <row r="2510">
      <c r="A2510" s="5" t="inlineStr">
        <is>
          <t>CCAJ-SC39/53/2023</t>
        </is>
      </c>
      <c r="B2510" s="6" t="n">
        <v>44959.86537878472</v>
      </c>
      <c r="C2510" s="5" t="inlineStr">
        <is>
          <t>1386 EINAR CHOQUETIJLLA - COBRADOR</t>
        </is>
      </c>
      <c r="D2510" s="15" t="n">
        <v>45143513301</v>
      </c>
      <c r="E2510" s="5" t="inlineStr">
        <is>
          <t>BANCO INDUSTRIAL-100070049</t>
        </is>
      </c>
      <c r="H2510" s="9" t="n">
        <v>30000</v>
      </c>
      <c r="I2510" s="5" t="inlineStr">
        <is>
          <t>DEPÓSITO BANCARIO</t>
        </is>
      </c>
      <c r="J2510" s="5" t="inlineStr">
        <is>
          <t>4863 MOISES MENACHO MONTAÑO</t>
        </is>
      </c>
    </row>
    <row r="2511">
      <c r="A2511" s="5" t="inlineStr">
        <is>
          <t>CCAJ-SC39/53/2023</t>
        </is>
      </c>
      <c r="B2511" s="6" t="n">
        <v>44959.86537878472</v>
      </c>
      <c r="C2511" s="5" t="inlineStr">
        <is>
          <t>1386 EINAR CHOQUETIJLLA - COBRADOR</t>
        </is>
      </c>
      <c r="D2511" s="15" t="n">
        <v>45153139936</v>
      </c>
      <c r="E2511" s="5" t="inlineStr">
        <is>
          <t>BANCO INDUSTRIAL-100070049</t>
        </is>
      </c>
      <c r="H2511" s="9" t="n">
        <v>9119.6</v>
      </c>
      <c r="I2511" s="5" t="inlineStr">
        <is>
          <t>DEPÓSITO BANCARIO</t>
        </is>
      </c>
      <c r="J2511" s="5" t="inlineStr">
        <is>
          <t>4307 PEDRO GALARZA TERCEROS</t>
        </is>
      </c>
    </row>
    <row r="2512">
      <c r="A2512" s="5" t="inlineStr">
        <is>
          <t>CCAJ-SC39/53/2023</t>
        </is>
      </c>
      <c r="B2512" s="6" t="n">
        <v>44959.86537878472</v>
      </c>
      <c r="C2512" s="5" t="inlineStr">
        <is>
          <t>1386 EINAR CHOQUETIJLLA - COBRADOR</t>
        </is>
      </c>
      <c r="D2512" s="7" t="n">
        <v>624171</v>
      </c>
      <c r="E2512" s="5" t="inlineStr">
        <is>
          <t>BANCO INDUSTRIAL-100070049</t>
        </is>
      </c>
      <c r="H2512" s="9" t="n">
        <v>10566.03</v>
      </c>
      <c r="I2512" s="5" t="inlineStr">
        <is>
          <t>DEPÓSITO BANCARIO</t>
        </is>
      </c>
      <c r="J2512" s="8" t="inlineStr">
        <is>
          <t>1972 FLAVIA GALEAN MALLON</t>
        </is>
      </c>
    </row>
    <row r="2513">
      <c r="A2513" s="5" t="inlineStr">
        <is>
          <t>CCAJ-SC39/53/2023</t>
        </is>
      </c>
      <c r="B2513" s="6" t="n">
        <v>44959.86537878472</v>
      </c>
      <c r="C2513" s="5" t="inlineStr">
        <is>
          <t>1386 EINAR CHOQUETIJLLA - COBRADOR</t>
        </is>
      </c>
      <c r="D2513" s="15" t="n">
        <v>297501005910022</v>
      </c>
      <c r="E2513" s="5" t="inlineStr">
        <is>
          <t>PAGO EXPRESS M/N-101020101</t>
        </is>
      </c>
      <c r="H2513" s="9" t="n">
        <v>11175.1</v>
      </c>
      <c r="I2513" s="5" t="inlineStr">
        <is>
          <t>DEPÓSITO BANCARIO</t>
        </is>
      </c>
      <c r="J2513" s="5" t="inlineStr">
        <is>
          <t>3046 CLAUDIA ELEN CASTRO DELGADILLO</t>
        </is>
      </c>
    </row>
    <row r="2514">
      <c r="A2514" s="5" t="inlineStr">
        <is>
          <t>CCAJ-SC39/53/2023</t>
        </is>
      </c>
      <c r="B2514" s="6" t="n">
        <v>44959.86537878472</v>
      </c>
      <c r="C2514" s="5" t="inlineStr">
        <is>
          <t>1386 EINAR CHOQUETIJLLA - COBRADOR</t>
        </is>
      </c>
      <c r="D2514" s="15" t="n">
        <v>297501005910022</v>
      </c>
      <c r="E2514" s="5" t="inlineStr">
        <is>
          <t>PAGO EXPRESS M/E-101020203</t>
        </is>
      </c>
      <c r="H2514" s="9" t="n">
        <v>4872</v>
      </c>
      <c r="I2514" s="5" t="inlineStr">
        <is>
          <t>DEPÓSITO BANCARIO</t>
        </is>
      </c>
      <c r="J2514" s="5" t="inlineStr">
        <is>
          <t>3046 CLAUDIA ELEN CASTRO DELGADILLO</t>
        </is>
      </c>
    </row>
    <row r="2515">
      <c r="A2515" s="5" t="inlineStr">
        <is>
          <t>CCAJ-SC39/53/2023</t>
        </is>
      </c>
      <c r="B2515" s="6" t="n">
        <v>44959.86537878472</v>
      </c>
      <c r="C2515" s="5" t="inlineStr">
        <is>
          <t>1386 EINAR CHOQUETIJLLA - COBRADOR</t>
        </is>
      </c>
      <c r="D2515" s="7" t="n">
        <v>183347</v>
      </c>
      <c r="E2515" s="5" t="inlineStr">
        <is>
          <t>MERCANTIL SANTA CRUZ-4010678183</t>
        </is>
      </c>
      <c r="H2515" s="9" t="n">
        <v>149595.6</v>
      </c>
      <c r="I2515" s="5" t="inlineStr">
        <is>
          <t>DEPÓSITO BANCARIO</t>
        </is>
      </c>
      <c r="J2515" s="5" t="inlineStr">
        <is>
          <t>4863 MOISES MENACHO MONTAÑO</t>
        </is>
      </c>
    </row>
    <row r="2516">
      <c r="A2516" s="5" t="inlineStr">
        <is>
          <t>CCAJ-SC39/53/2023</t>
        </is>
      </c>
      <c r="B2516" s="6" t="n">
        <v>44959.86537878472</v>
      </c>
      <c r="C2516" s="5" t="inlineStr">
        <is>
          <t>1386 EINAR CHOQUETIJLLA - COBRADOR</t>
        </is>
      </c>
      <c r="D2516" s="7" t="n"/>
      <c r="E2516" s="8" t="n"/>
      <c r="F2516" s="9" t="n">
        <v>6946.2</v>
      </c>
      <c r="I2516" s="10" t="inlineStr">
        <is>
          <t>EFECTIVO</t>
        </is>
      </c>
      <c r="J2516" s="8" t="inlineStr">
        <is>
          <t>2551 EDMUNDO CAYANI M.</t>
        </is>
      </c>
    </row>
    <row r="2517">
      <c r="A2517" s="5" t="inlineStr">
        <is>
          <t>CCAJ-SC39/53/2023</t>
        </is>
      </c>
      <c r="B2517" s="6" t="n">
        <v>44959.86537878472</v>
      </c>
      <c r="C2517" s="5" t="inlineStr">
        <is>
          <t>1386 EINAR CHOQUETIJLLA - COBRADOR</t>
        </is>
      </c>
      <c r="D2517" s="7" t="n"/>
      <c r="E2517" s="8" t="n"/>
      <c r="F2517" s="9" t="n">
        <v>19150.6</v>
      </c>
      <c r="I2517" s="10" t="inlineStr">
        <is>
          <t>EFECTIVO</t>
        </is>
      </c>
      <c r="J2517" s="5" t="inlineStr">
        <is>
          <t>2552 ALVARO JAVIER LOAYZA CACERES</t>
        </is>
      </c>
    </row>
    <row r="2518">
      <c r="A2518" s="5" t="inlineStr">
        <is>
          <t>CCAJ-SC39/53/2023</t>
        </is>
      </c>
      <c r="B2518" s="6" t="n">
        <v>44959.86537878472</v>
      </c>
      <c r="C2518" s="5" t="inlineStr">
        <is>
          <t>1386 EINAR CHOQUETIJLLA - COBRADOR</t>
        </is>
      </c>
      <c r="D2518" s="7" t="n"/>
      <c r="E2518" s="8" t="n"/>
      <c r="F2518" s="9" t="n">
        <v>12811.2</v>
      </c>
      <c r="I2518" s="10" t="inlineStr">
        <is>
          <t>EFECTIVO</t>
        </is>
      </c>
      <c r="J2518" s="8" t="inlineStr">
        <is>
          <t>2913 MARSOLINI APURANI VACA</t>
        </is>
      </c>
    </row>
    <row r="2519">
      <c r="A2519" s="5" t="inlineStr">
        <is>
          <t>CCAJ-SC39/53/2023</t>
        </is>
      </c>
      <c r="B2519" s="6" t="n">
        <v>44959.86537878472</v>
      </c>
      <c r="C2519" s="5" t="inlineStr">
        <is>
          <t>1386 EINAR CHOQUETIJLLA - COBRADOR</t>
        </is>
      </c>
      <c r="D2519" s="7" t="n"/>
      <c r="E2519" s="8" t="n"/>
      <c r="F2519" s="9" t="n">
        <v>9789.299999999999</v>
      </c>
      <c r="I2519" s="10" t="inlineStr">
        <is>
          <t>EFECTIVO</t>
        </is>
      </c>
      <c r="J2519" s="8" t="inlineStr">
        <is>
          <t>2932 EUGENIO LOPEZ CESPEDES</t>
        </is>
      </c>
    </row>
    <row r="2520">
      <c r="A2520" s="5" t="inlineStr">
        <is>
          <t>CCAJ-SC39/53/2023</t>
        </is>
      </c>
      <c r="B2520" s="6" t="n">
        <v>44959.86537878472</v>
      </c>
      <c r="C2520" s="5" t="inlineStr">
        <is>
          <t>1386 EINAR CHOQUETIJLLA - COBRADOR</t>
        </is>
      </c>
      <c r="D2520" s="7" t="n"/>
      <c r="E2520" s="8" t="n"/>
      <c r="F2520" s="9" t="n">
        <v>4718</v>
      </c>
      <c r="I2520" s="10" t="inlineStr">
        <is>
          <t>EFECTIVO</t>
        </is>
      </c>
      <c r="J2520" s="5" t="inlineStr">
        <is>
          <t>2994 CRISTIAN DEIBY PARDO VILLEGAS</t>
        </is>
      </c>
    </row>
    <row r="2521">
      <c r="A2521" s="5" t="inlineStr">
        <is>
          <t>CCAJ-SC39/53/2023</t>
        </is>
      </c>
      <c r="B2521" s="6" t="n">
        <v>44959.86537878472</v>
      </c>
      <c r="C2521" s="5" t="inlineStr">
        <is>
          <t>1386 EINAR CHOQUETIJLLA - COBRADOR</t>
        </is>
      </c>
      <c r="D2521" s="7" t="n"/>
      <c r="E2521" s="8" t="n"/>
      <c r="F2521" s="9" t="n">
        <v>17304.6</v>
      </c>
      <c r="I2521" s="10" t="inlineStr">
        <is>
          <t>EFECTIVO</t>
        </is>
      </c>
      <c r="J2521" s="8" t="inlineStr">
        <is>
          <t>3211 PEDRO CAYALO COCA</t>
        </is>
      </c>
    </row>
    <row r="2522">
      <c r="A2522" s="5" t="inlineStr">
        <is>
          <t>CCAJ-SC39/53/2023</t>
        </is>
      </c>
      <c r="B2522" s="6" t="n">
        <v>44959.86537878472</v>
      </c>
      <c r="C2522" s="5" t="inlineStr">
        <is>
          <t>1386 EINAR CHOQUETIJLLA - COBRADOR</t>
        </is>
      </c>
      <c r="D2522" s="7" t="n"/>
      <c r="E2522" s="8" t="n"/>
      <c r="F2522" s="9" t="n">
        <v>2620</v>
      </c>
      <c r="I2522" s="10" t="inlineStr">
        <is>
          <t>EFECTIVO</t>
        </is>
      </c>
      <c r="J2522" s="5" t="inlineStr">
        <is>
          <t>4307 PEDRO GALARZA TERCEROS</t>
        </is>
      </c>
    </row>
    <row r="2523">
      <c r="A2523" s="5" t="inlineStr">
        <is>
          <t>CCAJ-SC39/53/2023</t>
        </is>
      </c>
      <c r="B2523" s="6" t="n">
        <v>44959.86537878472</v>
      </c>
      <c r="C2523" s="5" t="inlineStr">
        <is>
          <t>1386 EINAR CHOQUETIJLLA - COBRADOR</t>
        </is>
      </c>
      <c r="D2523" s="7" t="n"/>
      <c r="E2523" s="8" t="n"/>
      <c r="F2523" s="9" t="n">
        <v>1942.3</v>
      </c>
      <c r="I2523" s="10" t="inlineStr">
        <is>
          <t>EFECTIVO</t>
        </is>
      </c>
      <c r="J2523" s="8" t="inlineStr">
        <is>
          <t>4309 RODRIGO RAMOS - T03</t>
        </is>
      </c>
    </row>
    <row r="2524">
      <c r="A2524" s="5" t="inlineStr">
        <is>
          <t>CCAJ-SC39/53/2023</t>
        </is>
      </c>
      <c r="B2524" s="6" t="n">
        <v>44959.86537878472</v>
      </c>
      <c r="C2524" s="5" t="inlineStr">
        <is>
          <t>1386 EINAR CHOQUETIJLLA - COBRADOR</t>
        </is>
      </c>
      <c r="D2524" s="7" t="n"/>
      <c r="E2524" s="8" t="n"/>
      <c r="F2524" s="9" t="n">
        <v>2939.5</v>
      </c>
      <c r="I2524" s="10" t="inlineStr">
        <is>
          <t>EFECTIVO</t>
        </is>
      </c>
      <c r="J2524" s="8" t="inlineStr">
        <is>
          <t>4309 RODRIGO RAMOS - T04</t>
        </is>
      </c>
    </row>
    <row r="2525">
      <c r="A2525" s="5" t="inlineStr">
        <is>
          <t>CCAJ-SC39/53/2023</t>
        </is>
      </c>
      <c r="B2525" s="6" t="n">
        <v>44959.86537878472</v>
      </c>
      <c r="C2525" s="5" t="inlineStr">
        <is>
          <t>1386 EINAR CHOQUETIJLLA - COBRADOR</t>
        </is>
      </c>
      <c r="D2525" s="7" t="n"/>
      <c r="E2525" s="8" t="n"/>
      <c r="F2525" s="9" t="n">
        <v>1812.2</v>
      </c>
      <c r="I2525" s="10" t="inlineStr">
        <is>
          <t>EFECTIVO</t>
        </is>
      </c>
      <c r="J2525" s="8" t="inlineStr">
        <is>
          <t>4309 RODRIGO RAMOS - T05</t>
        </is>
      </c>
    </row>
    <row r="2526">
      <c r="A2526" s="5" t="inlineStr">
        <is>
          <t>CCAJ-SC39/53/2023</t>
        </is>
      </c>
      <c r="B2526" s="6" t="n">
        <v>44959.86537878472</v>
      </c>
      <c r="C2526" s="5" t="inlineStr">
        <is>
          <t>1386 EINAR CHOQUETIJLLA - COBRADOR</t>
        </is>
      </c>
      <c r="D2526" s="7" t="n"/>
      <c r="E2526" s="8" t="n"/>
      <c r="F2526" s="9" t="n">
        <v>33132.6</v>
      </c>
      <c r="I2526" s="10" t="inlineStr">
        <is>
          <t>EFECTIVO</t>
        </is>
      </c>
      <c r="J2526" s="8" t="inlineStr">
        <is>
          <t>4309 RODRIGO RAMOS - T06</t>
        </is>
      </c>
    </row>
    <row r="2527">
      <c r="A2527" s="5" t="inlineStr">
        <is>
          <t>CCAJ-SC39/53/2023</t>
        </is>
      </c>
      <c r="B2527" s="6" t="n">
        <v>44959.86537878472</v>
      </c>
      <c r="C2527" s="5" t="inlineStr">
        <is>
          <t>1386 EINAR CHOQUETIJLLA - COBRADOR</t>
        </is>
      </c>
      <c r="D2527" s="7" t="n"/>
      <c r="E2527" s="8" t="n"/>
      <c r="F2527" s="9" t="n">
        <v>1579.6</v>
      </c>
      <c r="I2527" s="10" t="inlineStr">
        <is>
          <t>EFECTIVO</t>
        </is>
      </c>
      <c r="J2527" s="8" t="inlineStr">
        <is>
          <t>4309 RODRIGO RAMOS - T07</t>
        </is>
      </c>
    </row>
    <row r="2528">
      <c r="A2528" s="5" t="inlineStr">
        <is>
          <t>CCAJ-SC39/53/2023</t>
        </is>
      </c>
      <c r="B2528" s="6" t="n">
        <v>44959.86537878472</v>
      </c>
      <c r="C2528" s="5" t="inlineStr">
        <is>
          <t>1386 EINAR CHOQUETIJLLA - COBRADOR</t>
        </is>
      </c>
      <c r="D2528" s="7" t="n"/>
      <c r="E2528" s="8" t="n"/>
      <c r="F2528" s="9" t="n">
        <v>24115.5</v>
      </c>
      <c r="I2528" s="10" t="inlineStr">
        <is>
          <t>EFECTIVO</t>
        </is>
      </c>
      <c r="J2528" s="8" t="inlineStr">
        <is>
          <t>4309 RODRIGO RAMOS - T09</t>
        </is>
      </c>
    </row>
    <row r="2529">
      <c r="A2529" s="5" t="inlineStr">
        <is>
          <t>CCAJ-SC39/53/2023</t>
        </is>
      </c>
      <c r="B2529" s="6" t="n">
        <v>44959.86537878472</v>
      </c>
      <c r="C2529" s="5" t="inlineStr">
        <is>
          <t>1386 EINAR CHOQUETIJLLA - COBRADOR</t>
        </is>
      </c>
      <c r="D2529" s="7" t="n"/>
      <c r="E2529" s="8" t="n"/>
      <c r="F2529" s="9" t="n">
        <v>3419.7</v>
      </c>
      <c r="I2529" s="10" t="inlineStr">
        <is>
          <t>EFECTIVO</t>
        </is>
      </c>
      <c r="J2529" s="8" t="inlineStr">
        <is>
          <t>4309 RODRIGO RAMOS - T10</t>
        </is>
      </c>
    </row>
    <row r="2530">
      <c r="A2530" s="5" t="inlineStr">
        <is>
          <t>CCAJ-SC39/53/2023</t>
        </is>
      </c>
      <c r="B2530" s="6" t="n">
        <v>44959.86537878472</v>
      </c>
      <c r="C2530" s="5" t="inlineStr">
        <is>
          <t>1386 EINAR CHOQUETIJLLA - COBRADOR</t>
        </is>
      </c>
      <c r="D2530" s="7" t="n"/>
      <c r="E2530" s="8" t="n"/>
      <c r="F2530" s="9" t="n">
        <v>9822.6</v>
      </c>
      <c r="I2530" s="10" t="inlineStr">
        <is>
          <t>EFECTIVO</t>
        </is>
      </c>
      <c r="J2530" s="8" t="inlineStr">
        <is>
          <t>4309 RODRIGO RAMOS - T11</t>
        </is>
      </c>
    </row>
    <row r="2531">
      <c r="A2531" s="5" t="inlineStr">
        <is>
          <t>CCAJ-SC39/53/2023</t>
        </is>
      </c>
      <c r="B2531" s="6" t="n">
        <v>44959.86537878472</v>
      </c>
      <c r="C2531" s="5" t="inlineStr">
        <is>
          <t>1386 EINAR CHOQUETIJLLA - COBRADOR</t>
        </is>
      </c>
      <c r="D2531" s="7" t="n"/>
      <c r="E2531" s="8" t="n"/>
      <c r="F2531" s="9" t="n">
        <v>4787.5</v>
      </c>
      <c r="I2531" s="10" t="inlineStr">
        <is>
          <t>EFECTIVO</t>
        </is>
      </c>
      <c r="J2531" s="8" t="inlineStr">
        <is>
          <t>4309 RODRIGO RAMOS - T14</t>
        </is>
      </c>
    </row>
    <row r="2532">
      <c r="A2532" s="5" t="inlineStr">
        <is>
          <t>CCAJ-SC39/53/2023</t>
        </is>
      </c>
      <c r="B2532" s="6" t="n">
        <v>44959.86537878472</v>
      </c>
      <c r="C2532" s="5" t="inlineStr">
        <is>
          <t>1386 EINAR CHOQUETIJLLA - COBRADOR</t>
        </is>
      </c>
      <c r="D2532" s="7" t="n"/>
      <c r="E2532" s="8" t="n"/>
      <c r="F2532" s="9" t="n">
        <v>3561.8</v>
      </c>
      <c r="I2532" s="10" t="inlineStr">
        <is>
          <t>EFECTIVO</t>
        </is>
      </c>
      <c r="J2532" s="8" t="inlineStr">
        <is>
          <t>4309 RODRIGO RAMOS - T15</t>
        </is>
      </c>
    </row>
    <row r="2533">
      <c r="A2533" s="5" t="inlineStr">
        <is>
          <t>CCAJ-SC39/53/2023</t>
        </is>
      </c>
      <c r="B2533" s="6" t="n">
        <v>44959.86537878472</v>
      </c>
      <c r="C2533" s="5" t="inlineStr">
        <is>
          <t>1386 EINAR CHOQUETIJLLA - COBRADOR</t>
        </is>
      </c>
      <c r="D2533" s="7" t="n"/>
      <c r="E2533" s="8" t="n"/>
      <c r="F2533" s="9" t="n">
        <v>1179.9</v>
      </c>
      <c r="I2533" s="10" t="inlineStr">
        <is>
          <t>EFECTIVO</t>
        </is>
      </c>
      <c r="J2533" s="8" t="inlineStr">
        <is>
          <t>4309 RODRIGO RAMOS - T16</t>
        </is>
      </c>
    </row>
    <row r="2534">
      <c r="A2534" s="5" t="inlineStr">
        <is>
          <t>CCAJ-SC39/53/2023</t>
        </is>
      </c>
      <c r="B2534" s="6" t="n">
        <v>44959.86537878472</v>
      </c>
      <c r="C2534" s="5" t="inlineStr">
        <is>
          <t>1386 EINAR CHOQUETIJLLA - COBRADOR</t>
        </is>
      </c>
      <c r="D2534" s="7" t="n"/>
      <c r="E2534" s="8" t="n"/>
      <c r="F2534" s="9" t="n">
        <v>9035.799999999999</v>
      </c>
      <c r="I2534" s="10" t="inlineStr">
        <is>
          <t>EFECTIVO</t>
        </is>
      </c>
      <c r="J2534" s="8" t="inlineStr">
        <is>
          <t>4309 RODRIGO RAMOS - T17</t>
        </is>
      </c>
    </row>
    <row r="2535">
      <c r="A2535" s="5" t="inlineStr">
        <is>
          <t>CCAJ-SC39/53/2023</t>
        </is>
      </c>
      <c r="B2535" s="6" t="n">
        <v>44959.86537878472</v>
      </c>
      <c r="C2535" s="5" t="inlineStr">
        <is>
          <t>1386 EINAR CHOQUETIJLLA - COBRADOR</t>
        </is>
      </c>
      <c r="D2535" s="7" t="n"/>
      <c r="E2535" s="8" t="n"/>
      <c r="F2535" s="9" t="n">
        <v>6373.7</v>
      </c>
      <c r="I2535" s="10" t="inlineStr">
        <is>
          <t>EFECTIVO</t>
        </is>
      </c>
      <c r="J2535" s="8" t="inlineStr">
        <is>
          <t>4309 RODRIGO RAMOS - T18</t>
        </is>
      </c>
    </row>
    <row r="2536">
      <c r="A2536" s="5" t="inlineStr">
        <is>
          <t>CCAJ-SC39/53/2023</t>
        </is>
      </c>
      <c r="B2536" s="6" t="n">
        <v>44959.86537878472</v>
      </c>
      <c r="C2536" s="5" t="inlineStr">
        <is>
          <t>1386 EINAR CHOQUETIJLLA - COBRADOR</t>
        </is>
      </c>
      <c r="D2536" s="7" t="n"/>
      <c r="E2536" s="8" t="n"/>
      <c r="F2536" s="9" t="n">
        <v>427.5</v>
      </c>
      <c r="I2536" s="10" t="inlineStr">
        <is>
          <t>EFECTIVO</t>
        </is>
      </c>
      <c r="J2536" s="8" t="inlineStr">
        <is>
          <t>4309 RODRIGO RAMOS - T21</t>
        </is>
      </c>
    </row>
    <row r="2537">
      <c r="A2537" s="11" t="inlineStr">
        <is>
          <t>SAP</t>
        </is>
      </c>
      <c r="B2537" s="3" t="n"/>
      <c r="C2537" s="3" t="n"/>
      <c r="D2537" s="19">
        <f>166697.76+12180</f>
        <v/>
      </c>
      <c r="E2537" s="8" t="n"/>
      <c r="F2537" s="12">
        <f>SUM(F2482:G2536)</f>
        <v/>
      </c>
      <c r="H2537" s="9" t="n"/>
      <c r="I2537" s="10" t="n"/>
      <c r="J2537" s="5" t="n"/>
    </row>
    <row r="2538">
      <c r="A2538" s="13" t="inlineStr">
        <is>
          <t>FECHA</t>
        </is>
      </c>
      <c r="B2538" s="13" t="inlineStr">
        <is>
          <t>CIERRE DE CAJA</t>
        </is>
      </c>
      <c r="C2538" s="13" t="inlineStr">
        <is>
          <t>IMPORTE</t>
        </is>
      </c>
      <c r="E2538" s="8" t="n"/>
      <c r="H2538" s="9" t="n"/>
      <c r="I2538" s="10" t="n"/>
      <c r="J2538" s="5" t="n"/>
    </row>
    <row r="2539" ht="15.75" customHeight="1">
      <c r="D2539" s="14" t="n">
        <v>112722295</v>
      </c>
    </row>
    <row r="2540" ht="15.75" customHeight="1">
      <c r="D2540" s="14" t="n">
        <v>112722319</v>
      </c>
    </row>
    <row r="2541">
      <c r="A2541" s="85" t="inlineStr">
        <is>
          <t xml:space="preserve">SE QUEDÓ CON LA REFERENCIA QUE REALIZO EL BOOT NO SE CAMBIO A TRASLADO ETV EN EL TRASLADO ETV </t>
        </is>
      </c>
      <c r="B2541" s="86" t="n"/>
      <c r="C2541" s="86" t="n"/>
      <c r="D2541" s="87" t="n"/>
    </row>
    <row r="2543">
      <c r="A2543" s="1" t="inlineStr">
        <is>
          <t>Cierre Caja</t>
        </is>
      </c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3" t="inlineStr">
        <is>
          <t>Del 03/02/2023</t>
        </is>
      </c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98" t="inlineStr">
        <is>
          <t>Cierre Caja</t>
        </is>
      </c>
      <c r="B2545" s="98" t="inlineStr">
        <is>
          <t>Fecha</t>
        </is>
      </c>
      <c r="C2545" s="98" t="inlineStr">
        <is>
          <t>Cajero</t>
        </is>
      </c>
      <c r="D2545" s="98" t="inlineStr">
        <is>
          <t>Nro Voucher</t>
        </is>
      </c>
      <c r="E2545" s="98" t="inlineStr">
        <is>
          <t>Nro Cuenta</t>
        </is>
      </c>
      <c r="F2545" s="98" t="inlineStr">
        <is>
          <t>Tipo Ingreso</t>
        </is>
      </c>
      <c r="G2545" s="99" t="n"/>
      <c r="H2545" s="100" t="n"/>
      <c r="I2545" s="98" t="inlineStr">
        <is>
          <t>TIPO DE INGRESO</t>
        </is>
      </c>
      <c r="J2545" s="98" t="inlineStr">
        <is>
          <t>Cobrador</t>
        </is>
      </c>
    </row>
    <row r="2546">
      <c r="A2546" s="101" t="n"/>
      <c r="B2546" s="101" t="n"/>
      <c r="C2546" s="101" t="n"/>
      <c r="D2546" s="101" t="n"/>
      <c r="E2546" s="101" t="n"/>
      <c r="F2546" s="4" t="inlineStr">
        <is>
          <t>EFECTIVO</t>
        </is>
      </c>
      <c r="G2546" s="4" t="inlineStr">
        <is>
          <t>CHEQUE</t>
        </is>
      </c>
      <c r="H2546" s="4" t="inlineStr">
        <is>
          <t>TRANSFERENCIA</t>
        </is>
      </c>
      <c r="I2546" s="101" t="n"/>
      <c r="J2546" s="101" t="n"/>
    </row>
    <row r="2547">
      <c r="A2547" s="5" t="inlineStr">
        <is>
          <t>CCAJ-SC39/54/2023</t>
        </is>
      </c>
      <c r="B2547" s="6" t="n">
        <v>44960.44096403935</v>
      </c>
      <c r="C2547" s="5" t="inlineStr">
        <is>
          <t>1386 EINAR CHOQUETIJLLA - COBRADOR</t>
        </is>
      </c>
      <c r="D2547" s="7" t="n">
        <v>224175</v>
      </c>
      <c r="E2547" s="5" t="inlineStr">
        <is>
          <t>BANCO DE CREDITO-7015054675359</t>
        </is>
      </c>
      <c r="H2547" s="9" t="n">
        <v>1818.64</v>
      </c>
      <c r="I2547" s="5" t="inlineStr">
        <is>
          <t>DEPÓSITO BANCARIO</t>
        </is>
      </c>
      <c r="J2547" s="5" t="inlineStr">
        <is>
          <t>1271 SANDRA SALAZAR ESCOBAR</t>
        </is>
      </c>
    </row>
    <row r="2548">
      <c r="A2548" s="5" t="inlineStr">
        <is>
          <t>CCAJ-SC39/54/2023</t>
        </is>
      </c>
      <c r="B2548" s="6" t="n">
        <v>44960.44096403935</v>
      </c>
      <c r="C2548" s="5" t="inlineStr">
        <is>
          <t>1386 EINAR CHOQUETIJLLA - COBRADOR</t>
        </is>
      </c>
      <c r="D2548" s="15" t="n">
        <v>51717366995</v>
      </c>
      <c r="E2548" s="5" t="inlineStr">
        <is>
          <t>BANCO INDUSTRIAL-100070049</t>
        </is>
      </c>
      <c r="H2548" s="9" t="n">
        <v>783.92</v>
      </c>
      <c r="I2548" s="5" t="inlineStr">
        <is>
          <t>DEPÓSITO BANCARIO</t>
        </is>
      </c>
      <c r="J2548" s="5" t="inlineStr">
        <is>
          <t>1271 SANDRA SALAZAR ESCOBAR</t>
        </is>
      </c>
    </row>
    <row r="2549">
      <c r="A2549" s="5" t="inlineStr">
        <is>
          <t>CCAJ-SC39/54/2023</t>
        </is>
      </c>
      <c r="B2549" s="6" t="n">
        <v>44960.44096403935</v>
      </c>
      <c r="C2549" s="5" t="inlineStr">
        <is>
          <t>1386 EINAR CHOQUETIJLLA - COBRADOR</t>
        </is>
      </c>
      <c r="D2549" s="15" t="n">
        <v>45173206185</v>
      </c>
      <c r="E2549" s="5" t="inlineStr">
        <is>
          <t>BANCO INDUSTRIAL-100070049</t>
        </is>
      </c>
      <c r="H2549" s="9" t="n">
        <v>165.67</v>
      </c>
      <c r="I2549" s="5" t="inlineStr">
        <is>
          <t>DEPÓSITO BANCARIO</t>
        </is>
      </c>
      <c r="J2549" s="5" t="inlineStr">
        <is>
          <t>1271 SANDRA SALAZAR ESCOBAR</t>
        </is>
      </c>
    </row>
    <row r="2550">
      <c r="A2550" s="5" t="inlineStr">
        <is>
          <t>CCAJ-SC39/54/2023</t>
        </is>
      </c>
      <c r="B2550" s="6" t="n">
        <v>44960.44096403935</v>
      </c>
      <c r="C2550" s="5" t="inlineStr">
        <is>
          <t>1386 EINAR CHOQUETIJLLA - COBRADOR</t>
        </is>
      </c>
      <c r="D2550" s="15" t="n">
        <v>45113294006</v>
      </c>
      <c r="E2550" s="5" t="inlineStr">
        <is>
          <t>BANCO INDUSTRIAL-100070049</t>
        </is>
      </c>
      <c r="H2550" s="9" t="n">
        <v>367.64</v>
      </c>
      <c r="I2550" s="5" t="inlineStr">
        <is>
          <t>DEPÓSITO BANCARIO</t>
        </is>
      </c>
      <c r="J2550" s="5" t="inlineStr">
        <is>
          <t>1271 SANDRA SALAZAR ESCOBAR</t>
        </is>
      </c>
    </row>
    <row r="2551">
      <c r="A2551" s="5" t="inlineStr">
        <is>
          <t>CCAJ-SC39/54/2023</t>
        </is>
      </c>
      <c r="B2551" s="6" t="n">
        <v>44960.44096403935</v>
      </c>
      <c r="C2551" s="5" t="inlineStr">
        <is>
          <t>1386 EINAR CHOQUETIJLLA - COBRADOR</t>
        </is>
      </c>
      <c r="D2551" s="15" t="n">
        <v>45133145902</v>
      </c>
      <c r="E2551" s="5" t="inlineStr">
        <is>
          <t>BANCO INDUSTRIAL-100070049</t>
        </is>
      </c>
      <c r="H2551" s="9" t="n">
        <v>547.8200000000001</v>
      </c>
      <c r="I2551" s="5" t="inlineStr">
        <is>
          <t>DEPÓSITO BANCARIO</t>
        </is>
      </c>
      <c r="J2551" s="5" t="inlineStr">
        <is>
          <t>1271 SANDRA SALAZAR ESCOBAR</t>
        </is>
      </c>
    </row>
    <row r="2552">
      <c r="A2552" s="5" t="inlineStr">
        <is>
          <t>CCAJ-SC39/54/2023</t>
        </is>
      </c>
      <c r="B2552" s="6" t="n">
        <v>44960.44096403935</v>
      </c>
      <c r="C2552" s="5" t="inlineStr">
        <is>
          <t>1386 EINAR CHOQUETIJLLA - COBRADOR</t>
        </is>
      </c>
      <c r="D2552" s="15" t="n">
        <v>45153139706</v>
      </c>
      <c r="E2552" s="5" t="inlineStr">
        <is>
          <t>BANCO INDUSTRIAL-100070049</t>
        </is>
      </c>
      <c r="H2552" s="9" t="n">
        <v>1075.3</v>
      </c>
      <c r="I2552" s="5" t="inlineStr">
        <is>
          <t>DEPÓSITO BANCARIO</t>
        </is>
      </c>
      <c r="J2552" s="5" t="inlineStr">
        <is>
          <t>1271 SANDRA SALAZAR ESCOBAR</t>
        </is>
      </c>
    </row>
    <row r="2553">
      <c r="A2553" s="5" t="inlineStr">
        <is>
          <t>CCAJ-SC39/54/2023</t>
        </is>
      </c>
      <c r="B2553" s="6" t="n">
        <v>44960.44096403935</v>
      </c>
      <c r="C2553" s="5" t="inlineStr">
        <is>
          <t>1386 EINAR CHOQUETIJLLA - COBRADOR</t>
        </is>
      </c>
      <c r="D2553" s="7" t="n"/>
      <c r="E2553" s="8" t="n"/>
      <c r="F2553" s="9" t="n">
        <v>4629.5</v>
      </c>
      <c r="I2553" s="10" t="inlineStr">
        <is>
          <t>EFECTIVO</t>
        </is>
      </c>
      <c r="J2553" s="5" t="inlineStr">
        <is>
          <t>2917 MILAN HUANCOLLO JUCUMARI</t>
        </is>
      </c>
    </row>
    <row r="2554">
      <c r="A2554" s="11" t="inlineStr">
        <is>
          <t>SAP</t>
        </is>
      </c>
      <c r="B2554" s="3" t="n"/>
      <c r="C2554" s="3" t="n"/>
      <c r="D2554" s="7" t="n"/>
      <c r="E2554" s="8" t="n"/>
      <c r="H2554" s="9" t="n"/>
      <c r="I2554" s="10" t="n"/>
      <c r="J2554" s="5" t="n"/>
    </row>
    <row r="2555" ht="15.75" customHeight="1">
      <c r="A2555" s="13" t="inlineStr">
        <is>
          <t>FECHA</t>
        </is>
      </c>
      <c r="B2555" s="13" t="inlineStr">
        <is>
          <t>CIERRE DE CAJA</t>
        </is>
      </c>
      <c r="C2555" s="13" t="inlineStr">
        <is>
          <t>IMPORTE</t>
        </is>
      </c>
      <c r="D2555" s="14" t="n">
        <v>112722297</v>
      </c>
      <c r="E2555" s="8" t="n"/>
      <c r="H2555" s="9" t="n"/>
      <c r="I2555" s="10" t="n"/>
      <c r="J2555" s="5" t="n"/>
    </row>
    <row r="2556">
      <c r="A2556" s="5" t="n"/>
      <c r="B2556" s="6" t="n"/>
      <c r="C2556" s="5" t="n"/>
      <c r="D2556" s="7" t="n"/>
      <c r="E2556" s="8" t="n"/>
      <c r="H2556" s="9" t="n"/>
      <c r="I2556" s="10" t="n"/>
      <c r="J2556" s="5" t="n"/>
    </row>
    <row r="2557">
      <c r="A2557" s="85" t="inlineStr">
        <is>
          <t xml:space="preserve">SE QUEDÓ CON LA REFERENCIA QUE REALIZO EL BOOT NO SE CAMBIO A TRASLADO ETV EN EL TRASLADO ETV </t>
        </is>
      </c>
      <c r="B2557" s="86" t="n"/>
      <c r="C2557" s="86" t="n"/>
      <c r="D2557" s="87" t="n"/>
    </row>
    <row r="2558">
      <c r="A2558" s="5" t="n"/>
      <c r="B2558" s="6" t="n"/>
      <c r="C2558" s="5" t="n"/>
      <c r="D2558" s="7" t="n"/>
      <c r="E2558" s="8" t="n"/>
      <c r="H2558" s="9" t="n"/>
      <c r="I2558" s="10" t="n"/>
      <c r="J2558" s="5" t="n"/>
    </row>
    <row r="2559">
      <c r="A2559" s="5" t="inlineStr">
        <is>
          <t>CCAJ-SC39/55/2023</t>
        </is>
      </c>
      <c r="B2559" s="6" t="n">
        <v>44960.86554</v>
      </c>
      <c r="C2559" s="5" t="inlineStr">
        <is>
          <t>1386 EINAR CHOQUETIJLLA - COBRADOR</t>
        </is>
      </c>
      <c r="D2559" s="7" t="n"/>
      <c r="E2559" s="8" t="n"/>
      <c r="G2559" s="9" t="n">
        <v>1315.58</v>
      </c>
      <c r="I2559" s="10" t="inlineStr">
        <is>
          <t>CHEQUE</t>
        </is>
      </c>
      <c r="J2559" s="5" t="inlineStr">
        <is>
          <t>4307 PEDRO GALARZA TERCEROS</t>
        </is>
      </c>
    </row>
    <row r="2560">
      <c r="A2560" s="5" t="inlineStr">
        <is>
          <t>CCAJ-SC39/55/2023</t>
        </is>
      </c>
      <c r="B2560" s="6" t="n">
        <v>44960.86554</v>
      </c>
      <c r="C2560" s="5" t="inlineStr">
        <is>
          <t>1386 EINAR CHOQUETIJLLA - COBRADOR</t>
        </is>
      </c>
      <c r="D2560" s="7" t="n"/>
      <c r="E2560" s="8" t="n"/>
      <c r="G2560" s="9" t="n">
        <v>1440</v>
      </c>
      <c r="I2560" s="10" t="inlineStr">
        <is>
          <t>CHEQUE</t>
        </is>
      </c>
      <c r="J2560" s="8" t="inlineStr">
        <is>
          <t>4309 RODRIGO RAMOS - T02</t>
        </is>
      </c>
    </row>
    <row r="2561">
      <c r="A2561" s="5" t="inlineStr">
        <is>
          <t>CCAJ-SC39/55/202</t>
        </is>
      </c>
      <c r="B2561" s="6" t="n">
        <v>44960.86554</v>
      </c>
      <c r="C2561" s="5" t="inlineStr">
        <is>
          <t xml:space="preserve">1386 EINAR CHOQUETIJLLA - </t>
        </is>
      </c>
      <c r="D2561" s="15" t="n">
        <v>52216914943</v>
      </c>
      <c r="E2561" s="5" t="inlineStr">
        <is>
          <t>BANCO INDUSTRIAL-100070049</t>
        </is>
      </c>
      <c r="H2561" s="9" t="n">
        <v>291.23</v>
      </c>
      <c r="I2561" s="5" t="inlineStr">
        <is>
          <t>DEPÓSITO BANCARIO</t>
        </is>
      </c>
      <c r="J2561" s="5" t="inlineStr">
        <is>
          <t>1271 SANDRA SALAZAR ESCOBAR</t>
        </is>
      </c>
    </row>
    <row r="2562">
      <c r="A2562" s="5" t="inlineStr">
        <is>
          <t>CCAJ-SC39/55/2023</t>
        </is>
      </c>
      <c r="B2562" s="6" t="n">
        <v>44960.86554</v>
      </c>
      <c r="C2562" s="5" t="inlineStr">
        <is>
          <t>1386 EINAR CHOQUETIJLLA - COBRADOR</t>
        </is>
      </c>
      <c r="D2562" s="15" t="n">
        <v>30330000031</v>
      </c>
      <c r="E2562" s="5" t="inlineStr">
        <is>
          <t>BANCO INDUSTRIAL-100070049</t>
        </is>
      </c>
      <c r="H2562" s="9" t="n">
        <v>2804</v>
      </c>
      <c r="I2562" s="5" t="inlineStr">
        <is>
          <t>DEPÓSITO BANCARIO</t>
        </is>
      </c>
      <c r="J2562" s="8" t="inlineStr">
        <is>
          <t>1972 FLAVIA GALEAN MALLON</t>
        </is>
      </c>
    </row>
    <row r="2563">
      <c r="A2563" s="5" t="inlineStr">
        <is>
          <t>CCAJ-SC39/55/2023</t>
        </is>
      </c>
      <c r="B2563" s="6" t="n">
        <v>44960.86554</v>
      </c>
      <c r="C2563" s="5" t="inlineStr">
        <is>
          <t>1386 EINAR CHOQUETIJLLA - COBRADOR</t>
        </is>
      </c>
      <c r="D2563" s="15" t="n">
        <v>45153136757</v>
      </c>
      <c r="E2563" s="5" t="inlineStr">
        <is>
          <t>BANCO INDUSTRIAL-100070049</t>
        </is>
      </c>
      <c r="H2563" s="9" t="n">
        <v>1128</v>
      </c>
      <c r="I2563" s="5" t="inlineStr">
        <is>
          <t>DEPÓSITO BANCARIO</t>
        </is>
      </c>
      <c r="J2563" s="8" t="inlineStr">
        <is>
          <t>1973 BASILIA CRUZ AJARACHI</t>
        </is>
      </c>
    </row>
    <row r="2564">
      <c r="A2564" s="5" t="inlineStr">
        <is>
          <t>CCAJ-SC39/55/2023</t>
        </is>
      </c>
      <c r="B2564" s="6" t="n">
        <v>44960.86554</v>
      </c>
      <c r="C2564" s="5" t="inlineStr">
        <is>
          <t>1386 EINAR CHOQUETIJLLA - COBRADOR</t>
        </is>
      </c>
      <c r="D2564" s="15" t="n">
        <v>45153136757</v>
      </c>
      <c r="E2564" s="5" t="inlineStr">
        <is>
          <t>BANCO INDUSTRIAL-100070049</t>
        </is>
      </c>
      <c r="H2564" s="9" t="n">
        <v>2256</v>
      </c>
      <c r="I2564" s="5" t="inlineStr">
        <is>
          <t>DEPÓSITO BANCARIO</t>
        </is>
      </c>
      <c r="J2564" s="8" t="inlineStr">
        <is>
          <t>1973 BASILIA CRUZ AJARACHI</t>
        </is>
      </c>
    </row>
    <row r="2565">
      <c r="A2565" s="5" t="inlineStr">
        <is>
          <t>CCAJ-SC39/55/2023</t>
        </is>
      </c>
      <c r="B2565" s="6" t="n">
        <v>44960.86554</v>
      </c>
      <c r="C2565" s="5" t="inlineStr">
        <is>
          <t>1386 EINAR CHOQUETIJLLA - COBRADOR</t>
        </is>
      </c>
      <c r="D2565" s="15" t="n">
        <v>45153136757</v>
      </c>
      <c r="E2565" s="5" t="inlineStr">
        <is>
          <t>BANCO INDUSTRIAL-100070049</t>
        </is>
      </c>
      <c r="H2565" s="9" t="n">
        <v>1974.4</v>
      </c>
      <c r="I2565" s="5" t="inlineStr">
        <is>
          <t>DEPÓSITO BANCARIO</t>
        </is>
      </c>
      <c r="J2565" s="8" t="inlineStr">
        <is>
          <t>1973 BASILIA CRUZ AJARACHI</t>
        </is>
      </c>
    </row>
    <row r="2566">
      <c r="A2566" s="5" t="inlineStr">
        <is>
          <t>CCAJ-SC39/55/2023</t>
        </is>
      </c>
      <c r="B2566" s="6" t="n">
        <v>44960.86554</v>
      </c>
      <c r="C2566" s="5" t="inlineStr">
        <is>
          <t>1386 EINAR CHOQUETIJLLA - COBRADOR</t>
        </is>
      </c>
      <c r="D2566" s="15" t="n">
        <v>451531367571</v>
      </c>
      <c r="E2566" s="5" t="inlineStr">
        <is>
          <t>BANCO INDUSTRIAL-100070049</t>
        </is>
      </c>
      <c r="H2566" s="9" t="n">
        <v>2256</v>
      </c>
      <c r="I2566" s="5" t="inlineStr">
        <is>
          <t>DEPÓSITO BANCARIO</t>
        </is>
      </c>
      <c r="J2566" s="8" t="inlineStr">
        <is>
          <t>1973 BASILIA CRUZ AJARACHI</t>
        </is>
      </c>
    </row>
    <row r="2567">
      <c r="A2567" s="5" t="inlineStr">
        <is>
          <t>CCAJ-SC39/55/2023</t>
        </is>
      </c>
      <c r="B2567" s="6" t="n">
        <v>44960.86554</v>
      </c>
      <c r="C2567" s="5" t="inlineStr">
        <is>
          <t>1386 EINAR CHOQUETIJLLA - COBRADOR</t>
        </is>
      </c>
      <c r="D2567" s="15" t="n">
        <v>451531367572</v>
      </c>
      <c r="E2567" s="5" t="inlineStr">
        <is>
          <t>BANCO INDUSTRIAL-100070049</t>
        </is>
      </c>
      <c r="H2567" s="9" t="n">
        <v>1128</v>
      </c>
      <c r="I2567" s="5" t="inlineStr">
        <is>
          <t>DEPÓSITO BANCARIO</t>
        </is>
      </c>
      <c r="J2567" s="8" t="inlineStr">
        <is>
          <t>1973 BASILIA CRUZ AJARACHI</t>
        </is>
      </c>
    </row>
    <row r="2568">
      <c r="A2568" s="5" t="inlineStr">
        <is>
          <t>CCAJ-SC39/55/2023</t>
        </is>
      </c>
      <c r="B2568" s="6" t="n">
        <v>44960.86554</v>
      </c>
      <c r="C2568" s="5" t="inlineStr">
        <is>
          <t>1386 EINAR CHOQUETIJLLA - COBRADOR</t>
        </is>
      </c>
      <c r="D2568" s="7" t="n">
        <v>349071</v>
      </c>
      <c r="E2568" s="5" t="inlineStr">
        <is>
          <t>BANCO DE CREDITO-7015054675359</t>
        </is>
      </c>
      <c r="H2568" s="9" t="n">
        <v>50</v>
      </c>
      <c r="I2568" s="5" t="inlineStr">
        <is>
          <t>DEPÓSITO BANCARIO</t>
        </is>
      </c>
      <c r="J2568" s="5" t="inlineStr">
        <is>
          <t>1271 SANDRA SALAZAR ESCOBAR</t>
        </is>
      </c>
    </row>
    <row r="2569">
      <c r="A2569" s="5" t="inlineStr">
        <is>
          <t>CCAJ-SC39/55/2023</t>
        </is>
      </c>
      <c r="B2569" s="6" t="n">
        <v>44960.86554</v>
      </c>
      <c r="C2569" s="5" t="inlineStr">
        <is>
          <t>1386 EINAR CHOQUETIJLLA - COBRADOR</t>
        </is>
      </c>
      <c r="D2569" s="15" t="n">
        <v>45133146565</v>
      </c>
      <c r="E2569" s="5" t="inlineStr">
        <is>
          <t>BANCO INDUSTRIAL-100070049</t>
        </is>
      </c>
      <c r="H2569" s="9" t="n">
        <v>4773.2</v>
      </c>
      <c r="I2569" s="5" t="inlineStr">
        <is>
          <t>DEPÓSITO BANCARIO</t>
        </is>
      </c>
      <c r="J2569" s="5" t="inlineStr">
        <is>
          <t>1271 SANDRA SALAZAR ESCOBAR</t>
        </is>
      </c>
    </row>
    <row r="2570">
      <c r="A2570" s="5" t="inlineStr">
        <is>
          <t>CCAJ-SC39/55/2023</t>
        </is>
      </c>
      <c r="B2570" s="6" t="n">
        <v>44960.86554</v>
      </c>
      <c r="C2570" s="5" t="inlineStr">
        <is>
          <t>1386 EINAR CHOQUETIJLLA - COBRADOR</t>
        </is>
      </c>
      <c r="D2570" s="15" t="n">
        <v>45173206782</v>
      </c>
      <c r="E2570" s="5" t="inlineStr">
        <is>
          <t>BANCO INDUSTRIAL-100070049</t>
        </is>
      </c>
      <c r="H2570" s="9" t="n">
        <v>3500</v>
      </c>
      <c r="I2570" s="5" t="inlineStr">
        <is>
          <t>DEPÓSITO BANCARIO</t>
        </is>
      </c>
      <c r="J2570" s="5" t="inlineStr">
        <is>
          <t>1271 SANDRA SALAZAR ESCOBAR</t>
        </is>
      </c>
    </row>
    <row r="2571">
      <c r="A2571" s="5" t="inlineStr">
        <is>
          <t>CCAJ-SC39/55/2023</t>
        </is>
      </c>
      <c r="B2571" s="6" t="n">
        <v>44960.86554</v>
      </c>
      <c r="C2571" s="5" t="inlineStr">
        <is>
          <t>1386 EINAR CHOQUETIJLLA - COBRADOR</t>
        </is>
      </c>
      <c r="D2571" s="15" t="n">
        <v>45123278006</v>
      </c>
      <c r="E2571" s="5" t="inlineStr">
        <is>
          <t>BANCO INDUSTRIAL-100070049</t>
        </is>
      </c>
      <c r="H2571" s="9" t="n">
        <v>60</v>
      </c>
      <c r="I2571" s="5" t="inlineStr">
        <is>
          <t>DEPÓSITO BANCARIO</t>
        </is>
      </c>
      <c r="J2571" s="5" t="inlineStr">
        <is>
          <t>1271 SANDRA SALAZAR ESCOBAR</t>
        </is>
      </c>
    </row>
    <row r="2572">
      <c r="A2572" s="5" t="inlineStr">
        <is>
          <t>CCAJ-SC39/55/2023</t>
        </is>
      </c>
      <c r="B2572" s="6" t="n">
        <v>44960.86554</v>
      </c>
      <c r="C2572" s="5" t="inlineStr">
        <is>
          <t>1386 EINAR CHOQUETIJLLA - COBRADOR</t>
        </is>
      </c>
      <c r="D2572" s="15" t="n">
        <v>45143513580</v>
      </c>
      <c r="E2572" s="5" t="inlineStr">
        <is>
          <t>BANCO INDUSTRIAL-100070049</t>
        </is>
      </c>
      <c r="H2572" s="9" t="n">
        <v>2633</v>
      </c>
      <c r="I2572" s="5" t="inlineStr">
        <is>
          <t>DEPÓSITO BANCARIO</t>
        </is>
      </c>
      <c r="J2572" s="5" t="inlineStr">
        <is>
          <t>1271 SANDRA SALAZAR ESCOBAR</t>
        </is>
      </c>
    </row>
    <row r="2573">
      <c r="A2573" s="5" t="inlineStr">
        <is>
          <t>CCAJ-SC39/55/2023</t>
        </is>
      </c>
      <c r="B2573" s="6" t="n">
        <v>44960.86554</v>
      </c>
      <c r="C2573" s="5" t="inlineStr">
        <is>
          <t>1386 EINAR CHOQUETIJLLA - COBRADOR</t>
        </is>
      </c>
      <c r="D2573" s="15" t="n">
        <v>45113294730</v>
      </c>
      <c r="E2573" s="5" t="inlineStr">
        <is>
          <t>BANCO INDUSTRIAL-100070049</t>
        </is>
      </c>
      <c r="H2573" s="9" t="n">
        <v>1788</v>
      </c>
      <c r="I2573" s="5" t="inlineStr">
        <is>
          <t>DEPÓSITO BANCARIO</t>
        </is>
      </c>
      <c r="J2573" s="5" t="inlineStr">
        <is>
          <t>1271 SANDRA SALAZAR ESCOBAR</t>
        </is>
      </c>
    </row>
    <row r="2574">
      <c r="A2574" s="5" t="inlineStr">
        <is>
          <t>CCAJ-SC39/55/2023</t>
        </is>
      </c>
      <c r="B2574" s="6" t="n">
        <v>44960.86554</v>
      </c>
      <c r="C2574" s="5" t="inlineStr">
        <is>
          <t>1386 EINAR CHOQUETIJLLA - COBRADOR</t>
        </is>
      </c>
      <c r="D2574" s="15" t="n">
        <v>45123278332</v>
      </c>
      <c r="E2574" s="5" t="inlineStr">
        <is>
          <t>BANCO INDUSTRIAL-100070049</t>
        </is>
      </c>
      <c r="H2574" s="9" t="n">
        <v>791.24</v>
      </c>
      <c r="I2574" s="5" t="inlineStr">
        <is>
          <t>DEPÓSITO BANCARIO</t>
        </is>
      </c>
      <c r="J2574" s="5" t="inlineStr">
        <is>
          <t>1271 SANDRA SALAZAR ESCOBAR</t>
        </is>
      </c>
    </row>
    <row r="2575">
      <c r="A2575" s="5" t="inlineStr">
        <is>
          <t>CCAJ-SC39/55/2023</t>
        </is>
      </c>
      <c r="B2575" s="6" t="n">
        <v>44960.86554</v>
      </c>
      <c r="C2575" s="5" t="inlineStr">
        <is>
          <t>1386 EINAR CHOQUETIJLLA - COBRADOR</t>
        </is>
      </c>
      <c r="D2575" s="15" t="n">
        <v>45153140465</v>
      </c>
      <c r="E2575" s="5" t="inlineStr">
        <is>
          <t>BANCO INDUSTRIAL-100070049</t>
        </is>
      </c>
      <c r="H2575" s="9" t="n">
        <v>226.43</v>
      </c>
      <c r="I2575" s="5" t="inlineStr">
        <is>
          <t>DEPÓSITO BANCARIO</t>
        </is>
      </c>
      <c r="J2575" s="5" t="inlineStr">
        <is>
          <t>1271 SANDRA SALAZAR ESCOBAR</t>
        </is>
      </c>
    </row>
    <row r="2576">
      <c r="A2576" s="5" t="inlineStr">
        <is>
          <t>CCAJ-SC39/55/2023</t>
        </is>
      </c>
      <c r="B2576" s="6" t="n">
        <v>44960.86554</v>
      </c>
      <c r="C2576" s="5" t="inlineStr">
        <is>
          <t>1386 EINAR CHOQUETIJLLA - COBRADOR</t>
        </is>
      </c>
      <c r="D2576" s="15" t="n">
        <v>45153141238</v>
      </c>
      <c r="E2576" s="5" t="inlineStr">
        <is>
          <t>BANCO INDUSTRIAL-100070049</t>
        </is>
      </c>
      <c r="H2576" s="9" t="n">
        <v>261</v>
      </c>
      <c r="I2576" s="5" t="inlineStr">
        <is>
          <t>DEPÓSITO BANCARIO</t>
        </is>
      </c>
      <c r="J2576" s="5" t="inlineStr">
        <is>
          <t>1271 SANDRA SALAZAR ESCOBAR</t>
        </is>
      </c>
    </row>
    <row r="2577">
      <c r="A2577" s="5" t="inlineStr">
        <is>
          <t>CCAJ-SC39/55/2023</t>
        </is>
      </c>
      <c r="B2577" s="6" t="n">
        <v>44960.86554</v>
      </c>
      <c r="C2577" s="5" t="inlineStr">
        <is>
          <t>1386 EINAR CHOQUETIJLLA - COBRADOR</t>
        </is>
      </c>
      <c r="D2577" s="15" t="n">
        <v>45173208137</v>
      </c>
      <c r="E2577" s="5" t="inlineStr">
        <is>
          <t>BANCO INDUSTRIAL-100070049</t>
        </is>
      </c>
      <c r="H2577" s="9" t="n">
        <v>104.27</v>
      </c>
      <c r="I2577" s="5" t="inlineStr">
        <is>
          <t>DEPÓSITO BANCARIO</t>
        </is>
      </c>
      <c r="J2577" s="5" t="inlineStr">
        <is>
          <t>1271 SANDRA SALAZAR ESCOBAR</t>
        </is>
      </c>
    </row>
    <row r="2578">
      <c r="A2578" s="5" t="inlineStr">
        <is>
          <t>CCAJ-SC39/55/2023</t>
        </is>
      </c>
      <c r="B2578" s="6" t="n">
        <v>44960.86554</v>
      </c>
      <c r="C2578" s="5" t="inlineStr">
        <is>
          <t>1386 EINAR CHOQUETIJLLA - COBRADOR</t>
        </is>
      </c>
      <c r="D2578" s="15" t="n">
        <v>45143515110</v>
      </c>
      <c r="E2578" s="5" t="inlineStr">
        <is>
          <t>BANCO INDUSTRIAL-100070049</t>
        </is>
      </c>
      <c r="H2578" s="9" t="n">
        <v>163.35</v>
      </c>
      <c r="I2578" s="5" t="inlineStr">
        <is>
          <t>DEPÓSITO BANCARIO</t>
        </is>
      </c>
      <c r="J2578" s="5" t="inlineStr">
        <is>
          <t>1271 SANDRA SALAZAR ESCOBAR</t>
        </is>
      </c>
    </row>
    <row r="2579">
      <c r="A2579" s="5" t="inlineStr">
        <is>
          <t>CCAJ-SC39/55/2023</t>
        </is>
      </c>
      <c r="B2579" s="6" t="n">
        <v>44960.86554</v>
      </c>
      <c r="C2579" s="5" t="inlineStr">
        <is>
          <t>1386 EINAR CHOQUETIJLLA - COBRADOR</t>
        </is>
      </c>
      <c r="D2579" s="15" t="n">
        <v>45143515110</v>
      </c>
      <c r="E2579" s="5" t="inlineStr">
        <is>
          <t>BANCO INDUSTRIAL-100070049</t>
        </is>
      </c>
      <c r="H2579" s="9" t="n">
        <v>283.47</v>
      </c>
      <c r="I2579" s="5" t="inlineStr">
        <is>
          <t>DEPÓSITO BANCARIO</t>
        </is>
      </c>
      <c r="J2579" s="5" t="inlineStr">
        <is>
          <t>1271 SANDRA SALAZAR ESCOBAR</t>
        </is>
      </c>
    </row>
    <row r="2580">
      <c r="A2580" s="5" t="inlineStr">
        <is>
          <t>CCAJ-SC39/55/2023</t>
        </is>
      </c>
      <c r="B2580" s="6" t="n">
        <v>44960.86554</v>
      </c>
      <c r="C2580" s="5" t="inlineStr">
        <is>
          <t>1386 EINAR CHOQUETIJLLA - COBRADOR</t>
        </is>
      </c>
      <c r="D2580" s="15" t="n">
        <v>45143515110</v>
      </c>
      <c r="E2580" s="5" t="inlineStr">
        <is>
          <t>BANCO INDUSTRIAL-100070049</t>
        </is>
      </c>
      <c r="H2580" s="9" t="n">
        <v>29.9</v>
      </c>
      <c r="I2580" s="5" t="inlineStr">
        <is>
          <t>DEPÓSITO BANCARIO</t>
        </is>
      </c>
      <c r="J2580" s="5" t="inlineStr">
        <is>
          <t>1271 SANDRA SALAZAR ESCOBAR</t>
        </is>
      </c>
    </row>
    <row r="2581">
      <c r="A2581" s="5" t="inlineStr">
        <is>
          <t>CCAJ-SC39/55/2023</t>
        </is>
      </c>
      <c r="B2581" s="6" t="n">
        <v>44960.86554</v>
      </c>
      <c r="C2581" s="5" t="inlineStr">
        <is>
          <t>1386 EINAR CHOQUETIJLLA - COBRADOR</t>
        </is>
      </c>
      <c r="D2581" s="15" t="n">
        <v>45143515110</v>
      </c>
      <c r="E2581" s="5" t="inlineStr">
        <is>
          <t>BANCO INDUSTRIAL-100070049</t>
        </is>
      </c>
      <c r="H2581" s="9" t="n">
        <v>157.59</v>
      </c>
      <c r="I2581" s="5" t="inlineStr">
        <is>
          <t>DEPÓSITO BANCARIO</t>
        </is>
      </c>
      <c r="J2581" s="5" t="inlineStr">
        <is>
          <t>1271 SANDRA SALAZAR ESCOBAR</t>
        </is>
      </c>
    </row>
    <row r="2582">
      <c r="A2582" s="5" t="inlineStr">
        <is>
          <t>CCAJ-SC39/55/2023</t>
        </is>
      </c>
      <c r="B2582" s="6" t="n">
        <v>44960.86554</v>
      </c>
      <c r="C2582" s="5" t="inlineStr">
        <is>
          <t>1386 EINAR CHOQUETIJLLA - COBRADOR</t>
        </is>
      </c>
      <c r="D2582" s="15" t="n">
        <v>45143515110</v>
      </c>
      <c r="E2582" s="5" t="inlineStr">
        <is>
          <t>BANCO INDUSTRIAL-100070049</t>
        </is>
      </c>
      <c r="H2582" s="9" t="n">
        <v>198.46</v>
      </c>
      <c r="I2582" s="5" t="inlineStr">
        <is>
          <t>DEPÓSITO BANCARIO</t>
        </is>
      </c>
      <c r="J2582" s="5" t="inlineStr">
        <is>
          <t>1271 SANDRA SALAZAR ESCOBAR</t>
        </is>
      </c>
    </row>
    <row r="2583">
      <c r="A2583" s="5" t="inlineStr">
        <is>
          <t>CCAJ-SC39/55/2023</t>
        </is>
      </c>
      <c r="B2583" s="6" t="n">
        <v>44960.86554</v>
      </c>
      <c r="C2583" s="5" t="inlineStr">
        <is>
          <t>1386 EINAR CHOQUETIJLLA - COBRADOR</t>
        </is>
      </c>
      <c r="D2583" s="15" t="n">
        <v>45143515110</v>
      </c>
      <c r="E2583" s="5" t="inlineStr">
        <is>
          <t>BANCO INDUSTRIAL-100070049</t>
        </is>
      </c>
      <c r="H2583" s="9" t="n">
        <v>233.44</v>
      </c>
      <c r="I2583" s="5" t="inlineStr">
        <is>
          <t>DEPÓSITO BANCARIO</t>
        </is>
      </c>
      <c r="J2583" s="5" t="inlineStr">
        <is>
          <t>1271 SANDRA SALAZAR ESCOBAR</t>
        </is>
      </c>
    </row>
    <row r="2584">
      <c r="A2584" s="5" t="inlineStr">
        <is>
          <t>CCAJ-SC39/55/2023</t>
        </is>
      </c>
      <c r="B2584" s="6" t="n">
        <v>44960.86554</v>
      </c>
      <c r="C2584" s="5" t="inlineStr">
        <is>
          <t>1386 EINAR CHOQUETIJLLA - COBRADOR</t>
        </is>
      </c>
      <c r="D2584" s="15" t="n">
        <v>45143515110</v>
      </c>
      <c r="E2584" s="5" t="inlineStr">
        <is>
          <t>BANCO INDUSTRIAL-100070049</t>
        </is>
      </c>
      <c r="H2584" s="9" t="n">
        <v>518.33</v>
      </c>
      <c r="I2584" s="5" t="inlineStr">
        <is>
          <t>DEPÓSITO BANCARIO</t>
        </is>
      </c>
      <c r="J2584" s="5" t="inlineStr">
        <is>
          <t>1271 SANDRA SALAZAR ESCOBAR</t>
        </is>
      </c>
    </row>
    <row r="2585">
      <c r="A2585" s="5" t="inlineStr">
        <is>
          <t>CCAJ-SC39/55/2023</t>
        </is>
      </c>
      <c r="B2585" s="6" t="n">
        <v>44960.86554</v>
      </c>
      <c r="C2585" s="5" t="inlineStr">
        <is>
          <t>1386 EINAR CHOQUETIJLLA - COBRADOR</t>
        </is>
      </c>
      <c r="D2585" s="15" t="n">
        <v>45143515110</v>
      </c>
      <c r="E2585" s="5" t="inlineStr">
        <is>
          <t>BANCO INDUSTRIAL-100070049</t>
        </is>
      </c>
      <c r="H2585" s="9" t="n">
        <v>85.17</v>
      </c>
      <c r="I2585" s="5" t="inlineStr">
        <is>
          <t>DEPÓSITO BANCARIO</t>
        </is>
      </c>
      <c r="J2585" s="5" t="inlineStr">
        <is>
          <t>1271 SANDRA SALAZAR ESCOBAR</t>
        </is>
      </c>
    </row>
    <row r="2586">
      <c r="A2586" s="5" t="inlineStr">
        <is>
          <t>CCAJ-SC39/55/2023</t>
        </is>
      </c>
      <c r="B2586" s="6" t="n">
        <v>44960.86554</v>
      </c>
      <c r="C2586" s="5" t="inlineStr">
        <is>
          <t>1386 EINAR CHOQUETIJLLA - COBRADOR</t>
        </is>
      </c>
      <c r="D2586" s="15" t="n">
        <v>45143515155</v>
      </c>
      <c r="E2586" s="5" t="inlineStr">
        <is>
          <t>BANCO INDUSTRIAL-100070049</t>
        </is>
      </c>
      <c r="H2586" s="9" t="n">
        <v>250.3</v>
      </c>
      <c r="I2586" s="5" t="inlineStr">
        <is>
          <t>DEPÓSITO BANCARIO</t>
        </is>
      </c>
      <c r="J2586" s="5" t="inlineStr">
        <is>
          <t>1271 SANDRA SALAZAR ESCOBAR</t>
        </is>
      </c>
    </row>
    <row r="2587">
      <c r="A2587" s="5" t="inlineStr">
        <is>
          <t>CCAJ-SC39/55/2023</t>
        </is>
      </c>
      <c r="B2587" s="6" t="n">
        <v>44960.86554</v>
      </c>
      <c r="C2587" s="5" t="inlineStr">
        <is>
          <t>1386 EINAR CHOQUETIJLLA - COBRADOR</t>
        </is>
      </c>
      <c r="D2587" s="15" t="n">
        <v>45133148297</v>
      </c>
      <c r="E2587" s="5" t="inlineStr">
        <is>
          <t>BANCO INDUSTRIAL-100070049</t>
        </is>
      </c>
      <c r="H2587" s="9" t="n">
        <v>726</v>
      </c>
      <c r="I2587" s="5" t="inlineStr">
        <is>
          <t>DEPÓSITO BANCARIO</t>
        </is>
      </c>
      <c r="J2587" s="5" t="inlineStr">
        <is>
          <t>1271 SANDRA SALAZAR ESCOBAR</t>
        </is>
      </c>
    </row>
    <row r="2588">
      <c r="A2588" s="5" t="inlineStr">
        <is>
          <t>CCAJ-SC39/55/2023</t>
        </is>
      </c>
      <c r="B2588" s="6" t="n">
        <v>44960.86554</v>
      </c>
      <c r="C2588" s="5" t="inlineStr">
        <is>
          <t>1386 EINAR CHOQUETIJLLA - COBRADOR</t>
        </is>
      </c>
      <c r="D2588" s="15" t="n">
        <v>45113296837</v>
      </c>
      <c r="E2588" s="5" t="inlineStr">
        <is>
          <t>BANCO INDUSTRIAL-100070049</t>
        </is>
      </c>
      <c r="H2588" s="9" t="n">
        <v>857.49</v>
      </c>
      <c r="I2588" s="5" t="inlineStr">
        <is>
          <t>DEPÓSITO BANCARIO</t>
        </is>
      </c>
      <c r="J2588" s="5" t="inlineStr">
        <is>
          <t>1271 SANDRA SALAZAR ESCOBAR</t>
        </is>
      </c>
    </row>
    <row r="2589">
      <c r="A2589" s="5" t="inlineStr">
        <is>
          <t>CCAJ-SC39/55/2023</t>
        </is>
      </c>
      <c r="B2589" s="6" t="n">
        <v>44960.86554</v>
      </c>
      <c r="C2589" s="5" t="inlineStr">
        <is>
          <t>1386 EINAR CHOQUETIJLLA - COBRADOR</t>
        </is>
      </c>
      <c r="D2589" s="15" t="n">
        <v>53112308060</v>
      </c>
      <c r="E2589" s="5" t="inlineStr">
        <is>
          <t>BANCO INDUSTRIAL-100070049</t>
        </is>
      </c>
      <c r="H2589" s="9" t="n">
        <v>900.09</v>
      </c>
      <c r="I2589" s="5" t="inlineStr">
        <is>
          <t>DEPÓSITO BANCARIO</t>
        </is>
      </c>
      <c r="J2589" s="5" t="inlineStr">
        <is>
          <t>1271 SANDRA SALAZAR ESCOBAR</t>
        </is>
      </c>
    </row>
    <row r="2590">
      <c r="A2590" s="5" t="inlineStr">
        <is>
          <t>CCAJ-SC39/55/2023</t>
        </is>
      </c>
      <c r="B2590" s="6" t="n">
        <v>44960.86554</v>
      </c>
      <c r="C2590" s="5" t="inlineStr">
        <is>
          <t>1386 EINAR CHOQUETIJLLA - COBRADOR</t>
        </is>
      </c>
      <c r="D2590" s="7" t="n">
        <v>305908</v>
      </c>
      <c r="E2590" s="5" t="inlineStr">
        <is>
          <t>BANCO DE CREDITO-7015054675359</t>
        </is>
      </c>
      <c r="H2590" s="9" t="n">
        <v>287</v>
      </c>
      <c r="I2590" s="5" t="inlineStr">
        <is>
          <t>DEPÓSITO BANCARIO</t>
        </is>
      </c>
      <c r="J2590" s="5" t="inlineStr">
        <is>
          <t>1271 SANDRA SALAZAR ESCOBAR</t>
        </is>
      </c>
    </row>
    <row r="2591">
      <c r="A2591" s="5" t="inlineStr">
        <is>
          <t>CCAJ-SC39/55/2023</t>
        </is>
      </c>
      <c r="B2591" s="6" t="n">
        <v>44960.86554</v>
      </c>
      <c r="C2591" s="5" t="inlineStr">
        <is>
          <t>1386 EINAR CHOQUETIJLLA - COBRADOR</t>
        </is>
      </c>
      <c r="D2591" s="15" t="n">
        <v>45163232804</v>
      </c>
      <c r="E2591" s="5" t="inlineStr">
        <is>
          <t>BANCO INDUSTRIAL-100070049</t>
        </is>
      </c>
      <c r="H2591" s="9" t="n">
        <v>1121.92</v>
      </c>
      <c r="I2591" s="5" t="inlineStr">
        <is>
          <t>DEPÓSITO BANCARIO</t>
        </is>
      </c>
      <c r="J2591" s="5" t="inlineStr">
        <is>
          <t>1271 SANDRA SALAZAR ESCOBAR</t>
        </is>
      </c>
    </row>
    <row r="2592">
      <c r="A2592" s="5" t="inlineStr">
        <is>
          <t>CCAJ-SC39/55/2023</t>
        </is>
      </c>
      <c r="B2592" s="6" t="n">
        <v>44960.86554</v>
      </c>
      <c r="C2592" s="5" t="inlineStr">
        <is>
          <t>1386 EINAR CHOQUETIJLLA - COBRADOR</t>
        </is>
      </c>
      <c r="D2592" s="15" t="n">
        <v>30330000032</v>
      </c>
      <c r="E2592" s="5" t="inlineStr">
        <is>
          <t>BANCO INDUSTRIAL-100070049</t>
        </is>
      </c>
      <c r="H2592" s="9" t="n">
        <v>4882.8</v>
      </c>
      <c r="I2592" s="5" t="inlineStr">
        <is>
          <t>DEPÓSITO BANCARIO</t>
        </is>
      </c>
      <c r="J2592" s="5" t="inlineStr">
        <is>
          <t>4307 PEDRO GALARZA TERCEROS</t>
        </is>
      </c>
    </row>
    <row r="2593">
      <c r="A2593" s="5" t="inlineStr">
        <is>
          <t>CCAJ-SC39/55/2023</t>
        </is>
      </c>
      <c r="B2593" s="6" t="n">
        <v>44960.86554</v>
      </c>
      <c r="C2593" s="5" t="inlineStr">
        <is>
          <t>1386 EINAR CHOQUETIJLLA - COBRADOR</t>
        </is>
      </c>
      <c r="D2593" s="15" t="n">
        <v>45133147803</v>
      </c>
      <c r="E2593" s="5" t="inlineStr">
        <is>
          <t>BANCO INDUSTRIAL-100070049</t>
        </is>
      </c>
      <c r="H2593" s="9" t="n">
        <v>5260</v>
      </c>
      <c r="I2593" s="5" t="inlineStr">
        <is>
          <t>DEPÓSITO BANCARIO</t>
        </is>
      </c>
      <c r="J2593" s="5" t="inlineStr">
        <is>
          <t>4307 PEDRO GALARZA TERCEROS</t>
        </is>
      </c>
    </row>
    <row r="2594">
      <c r="A2594" s="5" t="inlineStr">
        <is>
          <t>CCAJ-SC39/55/2023</t>
        </is>
      </c>
      <c r="B2594" s="6" t="n">
        <v>44960.86554</v>
      </c>
      <c r="C2594" s="5" t="inlineStr">
        <is>
          <t>1386 EINAR CHOQUETIJLLA - COBRADOR</t>
        </is>
      </c>
      <c r="D2594" s="7" t="n">
        <v>173641</v>
      </c>
      <c r="E2594" s="5" t="inlineStr">
        <is>
          <t>MERCANTIL SANTA CRUZ-4010678183</t>
        </is>
      </c>
      <c r="H2594" s="9" t="n">
        <v>1128</v>
      </c>
      <c r="I2594" s="5" t="inlineStr">
        <is>
          <t>DEPÓSITO BANCARIO</t>
        </is>
      </c>
      <c r="J2594" s="5" t="inlineStr">
        <is>
          <t>4863 MOISES MENACHO MONTAÑO</t>
        </is>
      </c>
    </row>
    <row r="2595">
      <c r="A2595" s="5" t="inlineStr">
        <is>
          <t>CCAJ-SC39/55/2023</t>
        </is>
      </c>
      <c r="B2595" s="6" t="n">
        <v>44960.86554</v>
      </c>
      <c r="C2595" s="5" t="inlineStr">
        <is>
          <t>1386 EINAR CHOQUETIJLLA - COBRADOR</t>
        </is>
      </c>
      <c r="D2595" s="7" t="n">
        <v>173641</v>
      </c>
      <c r="E2595" s="5" t="inlineStr">
        <is>
          <t>MERCANTIL SANTA CRUZ-4010678183</t>
        </is>
      </c>
      <c r="H2595" s="9" t="n">
        <v>4254.7</v>
      </c>
      <c r="I2595" s="5" t="inlineStr">
        <is>
          <t>DEPÓSITO BANCARIO</t>
        </is>
      </c>
      <c r="J2595" s="5" t="inlineStr">
        <is>
          <t>3046 CLAUDIA ELEN CASTRO DELGADILLO</t>
        </is>
      </c>
    </row>
    <row r="2596">
      <c r="A2596" s="5" t="inlineStr">
        <is>
          <t>CCAJ-SC39/55/2023</t>
        </is>
      </c>
      <c r="B2596" s="6" t="n">
        <v>44960.86554</v>
      </c>
      <c r="C2596" s="5" t="inlineStr">
        <is>
          <t>1386 EINAR CHOQUETIJLLA - COBRADOR</t>
        </is>
      </c>
      <c r="D2596" s="7" t="n">
        <v>180302</v>
      </c>
      <c r="E2596" s="5" t="inlineStr">
        <is>
          <t>MERCANTIL SANTA CRUZ-4010678183</t>
        </is>
      </c>
      <c r="H2596" s="9" t="n">
        <v>21912.5</v>
      </c>
      <c r="I2596" s="5" t="inlineStr">
        <is>
          <t>DEPÓSITO BANCARIO</t>
        </is>
      </c>
      <c r="J2596" s="8" t="inlineStr">
        <is>
          <t>1972 FLAVIA GALEAN MALLON</t>
        </is>
      </c>
    </row>
    <row r="2597">
      <c r="A2597" s="5" t="inlineStr">
        <is>
          <t>CCAJ-SC39/55/202</t>
        </is>
      </c>
      <c r="B2597" s="6" t="n">
        <v>44960.86554</v>
      </c>
      <c r="C2597" s="5" t="inlineStr">
        <is>
          <t xml:space="preserve">1386 EINAR CHOQUETIJLLA - </t>
        </is>
      </c>
      <c r="D2597" s="7" t="n"/>
      <c r="E2597" s="8" t="n"/>
      <c r="F2597" s="9" t="n">
        <v>17504.4</v>
      </c>
      <c r="I2597" s="10" t="inlineStr">
        <is>
          <t>EFECTIVO</t>
        </is>
      </c>
      <c r="J2597" s="8" t="inlineStr">
        <is>
          <t>4309 RODRIGO RAMOS - T19</t>
        </is>
      </c>
    </row>
    <row r="2598">
      <c r="A2598" s="5" t="inlineStr">
        <is>
          <t>CCAJ-SC39/55/2023</t>
        </is>
      </c>
      <c r="B2598" s="6" t="n">
        <v>44960.86554</v>
      </c>
      <c r="C2598" s="5" t="inlineStr">
        <is>
          <t>1386 EINAR CHOQUETIJLLA - COBRADOR</t>
        </is>
      </c>
      <c r="D2598" s="7" t="n"/>
      <c r="E2598" s="8" t="n"/>
      <c r="F2598" s="9" t="n">
        <v>14155.7</v>
      </c>
      <c r="I2598" s="10" t="inlineStr">
        <is>
          <t>EFECTIVO</t>
        </is>
      </c>
      <c r="J2598" s="8" t="inlineStr">
        <is>
          <t>2551 EDMUNDO CAYANI M.</t>
        </is>
      </c>
    </row>
    <row r="2599">
      <c r="A2599" s="5" t="inlineStr">
        <is>
          <t>CCAJ-SC39/55/2023</t>
        </is>
      </c>
      <c r="B2599" s="6" t="n">
        <v>44960.86554</v>
      </c>
      <c r="C2599" s="5" t="inlineStr">
        <is>
          <t>1386 EINAR CHOQUETIJLLA - COBRADOR</t>
        </is>
      </c>
      <c r="D2599" s="7" t="n"/>
      <c r="E2599" s="8" t="n"/>
      <c r="F2599" s="9" t="n">
        <v>35807.8</v>
      </c>
      <c r="I2599" s="10" t="inlineStr">
        <is>
          <t>EFECTIVO</t>
        </is>
      </c>
      <c r="J2599" s="5" t="inlineStr">
        <is>
          <t>2552 ALVARO JAVIER LOAYZA CACERES</t>
        </is>
      </c>
    </row>
    <row r="2600">
      <c r="A2600" s="5" t="inlineStr">
        <is>
          <t>CCAJ-SC39/55/2023</t>
        </is>
      </c>
      <c r="B2600" s="6" t="n">
        <v>44960.86554</v>
      </c>
      <c r="C2600" s="5" t="inlineStr">
        <is>
          <t>1386 EINAR CHOQUETIJLLA - COBRADOR</t>
        </is>
      </c>
      <c r="D2600" s="7" t="n"/>
      <c r="E2600" s="8" t="n"/>
      <c r="F2600" s="9" t="n">
        <v>3390.2</v>
      </c>
      <c r="I2600" s="10" t="inlineStr">
        <is>
          <t>EFECTIVO</t>
        </is>
      </c>
      <c r="J2600" s="5" t="inlineStr">
        <is>
          <t>2917 MILAN HUANCOLLO JUCUMARI</t>
        </is>
      </c>
    </row>
    <row r="2601">
      <c r="A2601" s="5" t="inlineStr">
        <is>
          <t>CCAJ-SC39/55/2023</t>
        </is>
      </c>
      <c r="B2601" s="6" t="n">
        <v>44960.86554</v>
      </c>
      <c r="C2601" s="5" t="inlineStr">
        <is>
          <t>1386 EINAR CHOQUETIJLLA - COBRADOR</t>
        </is>
      </c>
      <c r="D2601" s="7" t="n"/>
      <c r="E2601" s="8" t="n"/>
      <c r="F2601" s="9" t="n">
        <v>17958.4</v>
      </c>
      <c r="I2601" s="10" t="inlineStr">
        <is>
          <t>EFECTIVO</t>
        </is>
      </c>
      <c r="J2601" s="8" t="inlineStr">
        <is>
          <t>2932 EUGENIO LOPEZ CESPEDES</t>
        </is>
      </c>
    </row>
    <row r="2602">
      <c r="A2602" s="5" t="inlineStr">
        <is>
          <t>CCAJ-SC39/55/2023</t>
        </is>
      </c>
      <c r="B2602" s="6" t="n">
        <v>44960.86554</v>
      </c>
      <c r="C2602" s="5" t="inlineStr">
        <is>
          <t>1386 EINAR CHOQUETIJLLA - COBRADOR</t>
        </is>
      </c>
      <c r="D2602" s="7" t="n"/>
      <c r="E2602" s="8" t="n"/>
      <c r="F2602" s="9" t="n">
        <v>2613.3</v>
      </c>
      <c r="I2602" s="10" t="inlineStr">
        <is>
          <t>EFECTIVO</t>
        </is>
      </c>
      <c r="J2602" s="5" t="inlineStr">
        <is>
          <t>2994 CRISTIAN DEIBY PARDO VILLEGAS</t>
        </is>
      </c>
    </row>
    <row r="2603">
      <c r="A2603" s="5" t="inlineStr">
        <is>
          <t>CCAJ-SC39/55/2023</t>
        </is>
      </c>
      <c r="B2603" s="6" t="n">
        <v>44960.86554</v>
      </c>
      <c r="C2603" s="5" t="inlineStr">
        <is>
          <t>1386 EINAR CHOQUETIJLLA - COBRADOR</t>
        </is>
      </c>
      <c r="D2603" s="7" t="n"/>
      <c r="E2603" s="8" t="n"/>
      <c r="F2603" s="9" t="n">
        <v>37250.2</v>
      </c>
      <c r="I2603" s="10" t="inlineStr">
        <is>
          <t>EFECTIVO</t>
        </is>
      </c>
      <c r="J2603" s="5" t="inlineStr">
        <is>
          <t>4307 PEDRO GALARZA TERCEROS</t>
        </is>
      </c>
    </row>
    <row r="2604">
      <c r="A2604" s="5" t="inlineStr">
        <is>
          <t>CCAJ-SC39/55/2023</t>
        </is>
      </c>
      <c r="B2604" s="6" t="n">
        <v>44960.86554</v>
      </c>
      <c r="C2604" s="5" t="inlineStr">
        <is>
          <t>1386 EINAR CHOQUETIJLLA - COBRADOR</t>
        </is>
      </c>
      <c r="D2604" s="7" t="n"/>
      <c r="E2604" s="8" t="n"/>
      <c r="F2604" s="9" t="n">
        <v>5224</v>
      </c>
      <c r="I2604" s="10" t="inlineStr">
        <is>
          <t>EFECTIVO</t>
        </is>
      </c>
      <c r="J2604" s="8" t="inlineStr">
        <is>
          <t>4309 RODRIGO RAMOS - T02</t>
        </is>
      </c>
    </row>
    <row r="2605">
      <c r="A2605" s="5" t="inlineStr">
        <is>
          <t>CCAJ-SC39/55/2023</t>
        </is>
      </c>
      <c r="B2605" s="6" t="n">
        <v>44960.86554</v>
      </c>
      <c r="C2605" s="5" t="inlineStr">
        <is>
          <t>1386 EINAR CHOQUETIJLLA - COBRADOR</t>
        </is>
      </c>
      <c r="D2605" s="7" t="n"/>
      <c r="E2605" s="8" t="n"/>
      <c r="F2605" s="9" t="n">
        <v>11789.6</v>
      </c>
      <c r="I2605" s="10" t="inlineStr">
        <is>
          <t>EFECTIVO</t>
        </is>
      </c>
      <c r="J2605" s="8" t="inlineStr">
        <is>
          <t>4309 RODRIGO RAMOS - T03</t>
        </is>
      </c>
    </row>
    <row r="2606">
      <c r="A2606" s="5" t="inlineStr">
        <is>
          <t>CCAJ-SC39/55/2023</t>
        </is>
      </c>
      <c r="B2606" s="6" t="n">
        <v>44960.86554</v>
      </c>
      <c r="C2606" s="5" t="inlineStr">
        <is>
          <t>1386 EINAR CHOQUETIJLLA - COBRADOR</t>
        </is>
      </c>
      <c r="D2606" s="7" t="n"/>
      <c r="E2606" s="8" t="n"/>
      <c r="F2606" s="9" t="n">
        <v>4393.3</v>
      </c>
      <c r="I2606" s="10" t="inlineStr">
        <is>
          <t>EFECTIVO</t>
        </is>
      </c>
      <c r="J2606" s="8" t="inlineStr">
        <is>
          <t>4309 RODRIGO RAMOS - T04</t>
        </is>
      </c>
    </row>
    <row r="2607">
      <c r="A2607" s="5" t="inlineStr">
        <is>
          <t>CCAJ-SC39/55/2023</t>
        </is>
      </c>
      <c r="B2607" s="6" t="n">
        <v>44960.86554</v>
      </c>
      <c r="C2607" s="5" t="inlineStr">
        <is>
          <t>1386 EINAR CHOQUETIJLLA - COBRADOR</t>
        </is>
      </c>
      <c r="D2607" s="7" t="n"/>
      <c r="E2607" s="8" t="n"/>
      <c r="F2607" s="9" t="n">
        <v>2244.7</v>
      </c>
      <c r="I2607" s="10" t="inlineStr">
        <is>
          <t>EFECTIVO</t>
        </is>
      </c>
      <c r="J2607" s="8" t="inlineStr">
        <is>
          <t>4309 RODRIGO RAMOS - T05</t>
        </is>
      </c>
    </row>
    <row r="2608">
      <c r="A2608" s="5" t="inlineStr">
        <is>
          <t>CCAJ-SC39/55/2023</t>
        </is>
      </c>
      <c r="B2608" s="6" t="n">
        <v>44960.86554</v>
      </c>
      <c r="C2608" s="5" t="inlineStr">
        <is>
          <t>1386 EINAR CHOQUETIJLLA - COBRADOR</t>
        </is>
      </c>
      <c r="D2608" s="7" t="n"/>
      <c r="E2608" s="8" t="n"/>
      <c r="F2608" s="9" t="n">
        <v>8908.200000000001</v>
      </c>
      <c r="I2608" s="10" t="inlineStr">
        <is>
          <t>EFECTIVO</t>
        </is>
      </c>
      <c r="J2608" s="8" t="inlineStr">
        <is>
          <t>4309 RODRIGO RAMOS - T06</t>
        </is>
      </c>
    </row>
    <row r="2609">
      <c r="A2609" s="5" t="inlineStr">
        <is>
          <t>CCAJ-SC39/55/2023</t>
        </is>
      </c>
      <c r="B2609" s="6" t="n">
        <v>44960.86554</v>
      </c>
      <c r="C2609" s="5" t="inlineStr">
        <is>
          <t>1386 EINAR CHOQUETIJLLA - COBRADOR</t>
        </is>
      </c>
      <c r="D2609" s="7" t="n"/>
      <c r="E2609" s="8" t="n"/>
      <c r="F2609" s="9" t="n">
        <v>10889.9</v>
      </c>
      <c r="I2609" s="10" t="inlineStr">
        <is>
          <t>EFECTIVO</t>
        </is>
      </c>
      <c r="J2609" s="8" t="inlineStr">
        <is>
          <t>4309 RODRIGO RAMOS - T07</t>
        </is>
      </c>
    </row>
    <row r="2610">
      <c r="A2610" s="5" t="inlineStr">
        <is>
          <t>CCAJ-SC39/55/2023</t>
        </is>
      </c>
      <c r="B2610" s="6" t="n">
        <v>44960.86554</v>
      </c>
      <c r="C2610" s="5" t="inlineStr">
        <is>
          <t>1386 EINAR CHOQUETIJLLA - COBRADOR</t>
        </is>
      </c>
      <c r="D2610" s="7" t="n"/>
      <c r="E2610" s="8" t="n"/>
      <c r="F2610" s="9" t="n">
        <v>6338.3</v>
      </c>
      <c r="I2610" s="10" t="inlineStr">
        <is>
          <t>EFECTIVO</t>
        </is>
      </c>
      <c r="J2610" s="8" t="inlineStr">
        <is>
          <t>4309 RODRIGO RAMOS - T10</t>
        </is>
      </c>
    </row>
    <row r="2611">
      <c r="A2611" s="5" t="inlineStr">
        <is>
          <t>CCAJ-SC39/55/2023</t>
        </is>
      </c>
      <c r="B2611" s="6" t="n">
        <v>44960.86554</v>
      </c>
      <c r="C2611" s="5" t="inlineStr">
        <is>
          <t>1386 EINAR CHOQUETIJLLA - COBRADOR</t>
        </is>
      </c>
      <c r="D2611" s="7" t="n"/>
      <c r="E2611" s="8" t="n"/>
      <c r="F2611" s="9" t="n">
        <v>4109</v>
      </c>
      <c r="I2611" s="10" t="inlineStr">
        <is>
          <t>EFECTIVO</t>
        </is>
      </c>
      <c r="J2611" s="8" t="inlineStr">
        <is>
          <t>4309 RODRIGO RAMOS - T11</t>
        </is>
      </c>
    </row>
    <row r="2612">
      <c r="A2612" s="5" t="inlineStr">
        <is>
          <t>CCAJ-SC39/55/2023</t>
        </is>
      </c>
      <c r="B2612" s="6" t="n">
        <v>44960.86554</v>
      </c>
      <c r="C2612" s="5" t="inlineStr">
        <is>
          <t>1386 EINAR CHOQUETIJLLA - COBRADOR</t>
        </is>
      </c>
      <c r="D2612" s="7" t="n"/>
      <c r="E2612" s="8" t="n"/>
      <c r="F2612" s="9" t="n">
        <v>4872.4</v>
      </c>
      <c r="I2612" s="10" t="inlineStr">
        <is>
          <t>EFECTIVO</t>
        </is>
      </c>
      <c r="J2612" s="8" t="inlineStr">
        <is>
          <t>4309 RODRIGO RAMOS - T14</t>
        </is>
      </c>
    </row>
    <row r="2613">
      <c r="A2613" s="5" t="inlineStr">
        <is>
          <t>CCAJ-SC39/55/2023</t>
        </is>
      </c>
      <c r="B2613" s="6" t="n">
        <v>44960.86554</v>
      </c>
      <c r="C2613" s="5" t="inlineStr">
        <is>
          <t>1386 EINAR CHOQUETIJLLA - COBRADOR</t>
        </is>
      </c>
      <c r="D2613" s="7" t="n"/>
      <c r="E2613" s="8" t="n"/>
      <c r="F2613" s="9" t="n">
        <v>1672.5</v>
      </c>
      <c r="I2613" s="10" t="inlineStr">
        <is>
          <t>EFECTIVO</t>
        </is>
      </c>
      <c r="J2613" s="8" t="inlineStr">
        <is>
          <t>4309 RODRIGO RAMOS - T15</t>
        </is>
      </c>
    </row>
    <row r="2614">
      <c r="A2614" s="5" t="inlineStr">
        <is>
          <t>CCAJ-SC39/55/2023</t>
        </is>
      </c>
      <c r="B2614" s="6" t="n">
        <v>44960.86554</v>
      </c>
      <c r="C2614" s="5" t="inlineStr">
        <is>
          <t>1386 EINAR CHOQUETIJLLA - COBRADOR</t>
        </is>
      </c>
      <c r="D2614" s="7" t="n"/>
      <c r="E2614" s="8" t="n"/>
      <c r="F2614" s="9" t="n">
        <v>33478</v>
      </c>
      <c r="I2614" s="10" t="inlineStr">
        <is>
          <t>EFECTIVO</t>
        </is>
      </c>
      <c r="J2614" s="8" t="inlineStr">
        <is>
          <t>4309 RODRIGO RAMOS - T18</t>
        </is>
      </c>
    </row>
    <row r="2615">
      <c r="A2615" s="5" t="inlineStr">
        <is>
          <t>CCAJ-SC39/55/2023</t>
        </is>
      </c>
      <c r="B2615" s="6" t="n">
        <v>44960.86554</v>
      </c>
      <c r="C2615" s="5" t="inlineStr">
        <is>
          <t>1386 EINAR CHOQUETIJLLA - COBRADOR</t>
        </is>
      </c>
      <c r="D2615" s="7" t="n"/>
      <c r="E2615" s="8" t="n"/>
      <c r="F2615" s="9" t="n">
        <v>635.5</v>
      </c>
      <c r="I2615" s="10" t="inlineStr">
        <is>
          <t>EFECTIVO</t>
        </is>
      </c>
      <c r="J2615" s="8" t="inlineStr">
        <is>
          <t>4309 RODRIGO RAMOS - T21</t>
        </is>
      </c>
    </row>
    <row r="2616">
      <c r="A2616" s="5" t="inlineStr">
        <is>
          <t>CCAJ-SC39/55/2023</t>
        </is>
      </c>
      <c r="B2616" s="6" t="n">
        <v>44960.86554</v>
      </c>
      <c r="C2616" s="5" t="inlineStr">
        <is>
          <t>1386 EINAR CHOQUETIJLLA - COBRADOR</t>
        </is>
      </c>
      <c r="D2616" s="7" t="n"/>
      <c r="E2616" s="8" t="n"/>
      <c r="F2616" s="9" t="n">
        <v>60403.1</v>
      </c>
      <c r="I2616" s="10" t="inlineStr">
        <is>
          <t>EFECTIVO</t>
        </is>
      </c>
      <c r="J2616" s="8" t="inlineStr">
        <is>
          <t>4309 RODRIGO RAMOS - T25</t>
        </is>
      </c>
    </row>
    <row r="2617">
      <c r="A2617" s="11" t="inlineStr">
        <is>
          <t>SAP</t>
        </is>
      </c>
      <c r="B2617" s="3" t="n"/>
      <c r="C2617" s="3" t="n"/>
      <c r="D2617" s="19">
        <f>279434.08+6960</f>
        <v/>
      </c>
      <c r="E2617" s="8" t="n"/>
      <c r="F2617" s="37">
        <f>SUM(F2559:G2616)</f>
        <v/>
      </c>
      <c r="H2617" s="9" t="n"/>
      <c r="I2617" s="10" t="n"/>
      <c r="J2617" s="5" t="n"/>
    </row>
    <row r="2618">
      <c r="A2618" s="13" t="inlineStr">
        <is>
          <t>FECHA</t>
        </is>
      </c>
      <c r="B2618" s="13" t="inlineStr">
        <is>
          <t>CIERRE DE CAJA</t>
        </is>
      </c>
      <c r="C2618" s="13" t="inlineStr">
        <is>
          <t>IMPORTE</t>
        </is>
      </c>
      <c r="D2618" s="7" t="n"/>
      <c r="E2618" s="8" t="n"/>
      <c r="H2618" s="9" t="n"/>
      <c r="I2618" s="10" t="n"/>
      <c r="J2618" s="5" t="n"/>
    </row>
    <row r="2619" ht="15.75" customHeight="1">
      <c r="A2619" s="5" t="n"/>
      <c r="B2619" s="6" t="n"/>
      <c r="C2619" s="5" t="n"/>
      <c r="D2619" s="14" t="n">
        <v>112729127</v>
      </c>
      <c r="E2619" s="8" t="n"/>
      <c r="H2619" s="9" t="n"/>
      <c r="I2619" s="10" t="n"/>
      <c r="J2619" s="5" t="n"/>
    </row>
    <row r="2620" ht="15.75" customHeight="1">
      <c r="A2620" s="5" t="n"/>
      <c r="B2620" s="6" t="n"/>
      <c r="C2620" s="5" t="n"/>
      <c r="D2620" s="14" t="n">
        <v>112729142</v>
      </c>
      <c r="E2620" s="8" t="n"/>
      <c r="H2620" s="9" t="n"/>
      <c r="I2620" s="10" t="n"/>
      <c r="J2620" s="5" t="n"/>
    </row>
    <row r="2621">
      <c r="A2621" s="5" t="n"/>
      <c r="B2621" s="6" t="n"/>
      <c r="C2621" s="5" t="n"/>
      <c r="D2621" s="7" t="n"/>
      <c r="E2621" s="8" t="n"/>
      <c r="H2621" s="9" t="n"/>
      <c r="I2621" s="10" t="n"/>
      <c r="J2621" s="5" t="n"/>
    </row>
    <row r="2622">
      <c r="A2622" s="1" t="inlineStr">
        <is>
          <t>Cierre Caja</t>
        </is>
      </c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3" t="inlineStr">
        <is>
          <t>Del 04/02/2023</t>
        </is>
      </c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98" t="inlineStr">
        <is>
          <t>Cierre Caja</t>
        </is>
      </c>
      <c r="B2624" s="98" t="inlineStr">
        <is>
          <t>Fecha</t>
        </is>
      </c>
      <c r="C2624" s="98" t="inlineStr">
        <is>
          <t>Cajero</t>
        </is>
      </c>
      <c r="D2624" s="98" t="inlineStr">
        <is>
          <t>Nro Voucher</t>
        </is>
      </c>
      <c r="E2624" s="98" t="inlineStr">
        <is>
          <t>Nro Cuenta</t>
        </is>
      </c>
      <c r="F2624" s="98" t="inlineStr">
        <is>
          <t>Tipo Ingreso</t>
        </is>
      </c>
      <c r="G2624" s="99" t="n"/>
      <c r="H2624" s="100" t="n"/>
      <c r="I2624" s="98" t="inlineStr">
        <is>
          <t>TIPO DE INGRESO</t>
        </is>
      </c>
      <c r="J2624" s="98" t="inlineStr">
        <is>
          <t>Cobrador</t>
        </is>
      </c>
    </row>
    <row r="2625">
      <c r="A2625" s="101" t="n"/>
      <c r="B2625" s="101" t="n"/>
      <c r="C2625" s="101" t="n"/>
      <c r="D2625" s="101" t="n"/>
      <c r="E2625" s="101" t="n"/>
      <c r="F2625" s="4" t="inlineStr">
        <is>
          <t>EFECTIVO</t>
        </is>
      </c>
      <c r="G2625" s="4" t="inlineStr">
        <is>
          <t>CHEQUE</t>
        </is>
      </c>
      <c r="H2625" s="4" t="inlineStr">
        <is>
          <t>TRANSFERENCIA</t>
        </is>
      </c>
      <c r="I2625" s="101" t="n"/>
      <c r="J2625" s="101" t="n"/>
    </row>
    <row r="2626">
      <c r="A2626" s="5" t="inlineStr">
        <is>
          <t>CCAJ-SC39/56/202</t>
        </is>
      </c>
      <c r="B2626" s="6" t="n">
        <v>44961.3877844213</v>
      </c>
      <c r="C2626" s="5" t="inlineStr">
        <is>
          <t xml:space="preserve">1386 EINAR CHOQUETIJLLA - </t>
        </is>
      </c>
      <c r="D2626" s="7" t="n"/>
      <c r="E2626" s="8" t="n"/>
      <c r="F2626" s="9" t="n">
        <v>30161.7</v>
      </c>
      <c r="I2626" s="10" t="inlineStr">
        <is>
          <t>EFECTIVO</t>
        </is>
      </c>
      <c r="J2626" s="8" t="inlineStr">
        <is>
          <t>3211 PEDRO CAYALO COCA</t>
        </is>
      </c>
    </row>
    <row r="2627">
      <c r="A2627" s="5" t="inlineStr">
        <is>
          <t>CCAJ-SC39/56/2023</t>
        </is>
      </c>
      <c r="B2627" s="6" t="n">
        <v>44961.3877844213</v>
      </c>
      <c r="C2627" s="5" t="inlineStr">
        <is>
          <t>1386 EINAR CHOQUETIJLLA - COBRADOR</t>
        </is>
      </c>
      <c r="D2627" s="7" t="n"/>
      <c r="E2627" s="8" t="n"/>
      <c r="F2627" s="9" t="n">
        <v>22690.5</v>
      </c>
      <c r="I2627" s="10" t="inlineStr">
        <is>
          <t>EFECTIVO</t>
        </is>
      </c>
      <c r="J2627" s="8" t="inlineStr">
        <is>
          <t>2913 MARSOLINI APURANI VACA</t>
        </is>
      </c>
    </row>
    <row r="2628">
      <c r="A2628" s="5" t="inlineStr">
        <is>
          <t>CCAJ-SC39/56/2023</t>
        </is>
      </c>
      <c r="B2628" s="6" t="n">
        <v>44961.3877844213</v>
      </c>
      <c r="C2628" s="5" t="inlineStr">
        <is>
          <t>1386 EINAR CHOQUETIJLLA - COBRADOR</t>
        </is>
      </c>
      <c r="D2628" s="7" t="n"/>
      <c r="E2628" s="8" t="n"/>
      <c r="F2628" s="9" t="n">
        <v>22133.1</v>
      </c>
      <c r="I2628" s="10" t="inlineStr">
        <is>
          <t>EFECTIVO</t>
        </is>
      </c>
      <c r="J2628" s="8" t="inlineStr">
        <is>
          <t>4309 RODRIGO RAMOS - T09</t>
        </is>
      </c>
    </row>
    <row r="2629">
      <c r="A2629" s="11" t="inlineStr">
        <is>
          <t>SAP</t>
        </is>
      </c>
      <c r="B2629" s="3" t="n"/>
      <c r="C2629" s="3" t="n"/>
      <c r="D2629" s="19">
        <f>73593.3+1392</f>
        <v/>
      </c>
      <c r="E2629" s="8" t="n"/>
      <c r="F2629" s="37">
        <f>SUM(F2626:G2628)</f>
        <v/>
      </c>
      <c r="H2629" s="9" t="n"/>
      <c r="I2629" s="10" t="n"/>
      <c r="J2629" s="5" t="n"/>
    </row>
    <row r="2630">
      <c r="A2630" s="13" t="inlineStr">
        <is>
          <t>FECHA</t>
        </is>
      </c>
      <c r="B2630" s="13" t="inlineStr">
        <is>
          <t>CIERRE DE CAJA</t>
        </is>
      </c>
      <c r="C2630" s="13" t="inlineStr">
        <is>
          <t>IMPORTE</t>
        </is>
      </c>
      <c r="D2630" s="7" t="n"/>
      <c r="E2630" s="8" t="n"/>
      <c r="H2630" s="9" t="n"/>
      <c r="I2630" s="10" t="n"/>
      <c r="J2630" s="5" t="n"/>
    </row>
    <row r="2631" ht="15.75" customHeight="1">
      <c r="A2631" s="5" t="n"/>
      <c r="B2631" s="6" t="n"/>
      <c r="C2631" s="5" t="n"/>
      <c r="D2631" s="14" t="n">
        <v>112729128</v>
      </c>
      <c r="E2631" s="8" t="n"/>
      <c r="H2631" s="9" t="n"/>
      <c r="I2631" s="10" t="n"/>
      <c r="J2631" s="5" t="n"/>
    </row>
    <row r="2632" ht="15.75" customHeight="1">
      <c r="A2632" s="5" t="n"/>
      <c r="B2632" s="6" t="n"/>
      <c r="C2632" s="5" t="n"/>
      <c r="D2632" s="14" t="n">
        <v>112729144</v>
      </c>
      <c r="E2632" s="8" t="n"/>
      <c r="H2632" s="9" t="n"/>
      <c r="I2632" s="10" t="n"/>
      <c r="J2632" s="5" t="n"/>
    </row>
    <row r="2633">
      <c r="A2633" s="5" t="n"/>
      <c r="B2633" s="6" t="n"/>
      <c r="C2633" s="5" t="n"/>
      <c r="D2633" s="7" t="n"/>
      <c r="E2633" s="8" t="n"/>
      <c r="H2633" s="9" t="n"/>
      <c r="I2633" s="10" t="n"/>
      <c r="J2633" s="5" t="n"/>
    </row>
    <row r="2634">
      <c r="A2634" s="5" t="inlineStr">
        <is>
          <t>CCAJ-SC39/57/2023</t>
        </is>
      </c>
      <c r="B2634" s="6" t="n">
        <v>44961.66834900463</v>
      </c>
      <c r="C2634" s="5" t="inlineStr">
        <is>
          <t>1386 EINAR CHOQUETIJLLA - COBRADOR</t>
        </is>
      </c>
      <c r="D2634" s="7" t="n"/>
      <c r="E2634" s="8" t="n"/>
      <c r="G2634" s="9" t="n">
        <v>6759.6</v>
      </c>
      <c r="I2634" s="10" t="inlineStr">
        <is>
          <t>CHEQUE</t>
        </is>
      </c>
      <c r="J2634" s="5" t="inlineStr">
        <is>
          <t>4307 PEDRO GALARZA TERCEROS</t>
        </is>
      </c>
    </row>
    <row r="2635">
      <c r="A2635" s="5" t="inlineStr">
        <is>
          <t>CCAJ-SC39/57/202</t>
        </is>
      </c>
      <c r="B2635" s="6" t="n">
        <v>44961.66834900463</v>
      </c>
      <c r="C2635" s="5" t="inlineStr">
        <is>
          <t xml:space="preserve">1386 EINAR CHOQUETIJLLA - </t>
        </is>
      </c>
      <c r="D2635" s="15" t="n">
        <v>45143513255</v>
      </c>
      <c r="E2635" s="5" t="inlineStr">
        <is>
          <t>BANCO INDUSTRIAL-100070049</t>
        </is>
      </c>
      <c r="H2635" s="9" t="n">
        <v>1634.01</v>
      </c>
      <c r="I2635" s="5" t="inlineStr">
        <is>
          <t>DEPÓSITO BANCARIO</t>
        </is>
      </c>
      <c r="J2635" s="5" t="inlineStr">
        <is>
          <t>4307 PEDRO GALARZA TERCEROS</t>
        </is>
      </c>
    </row>
    <row r="2636">
      <c r="A2636" s="5" t="inlineStr">
        <is>
          <t>CCAJ-SC39/57/2023</t>
        </is>
      </c>
      <c r="B2636" s="6" t="n">
        <v>44961.66834900463</v>
      </c>
      <c r="C2636" s="5" t="inlineStr">
        <is>
          <t>1386 EINAR CHOQUETIJLLA - COBRADOR</t>
        </is>
      </c>
      <c r="D2636" s="15" t="n">
        <v>45163236819</v>
      </c>
      <c r="E2636" s="5" t="inlineStr">
        <is>
          <t>BANCO INDUSTRIAL-100070049</t>
        </is>
      </c>
      <c r="H2636" s="9" t="n">
        <v>350.62</v>
      </c>
      <c r="I2636" s="5" t="inlineStr">
        <is>
          <t>DEPÓSITO BANCARIO</t>
        </is>
      </c>
      <c r="J2636" s="5" t="inlineStr">
        <is>
          <t>4307 PEDRO GALARZA TERCEROS</t>
        </is>
      </c>
    </row>
    <row r="2637">
      <c r="A2637" s="5" t="inlineStr">
        <is>
          <t>CCAJ-SC39/57/2023</t>
        </is>
      </c>
      <c r="B2637" s="6" t="n">
        <v>44961.66834900463</v>
      </c>
      <c r="C2637" s="5" t="inlineStr">
        <is>
          <t>1386 EINAR CHOQUETIJLLA - COBRADOR</t>
        </is>
      </c>
      <c r="D2637" s="15" t="n">
        <v>45173209285</v>
      </c>
      <c r="E2637" s="5" t="inlineStr">
        <is>
          <t>BANCO INDUSTRIAL-100070049</t>
        </is>
      </c>
      <c r="H2637" s="9" t="n">
        <v>27153.88</v>
      </c>
      <c r="I2637" s="5" t="inlineStr">
        <is>
          <t>DEPÓSITO BANCARIO</t>
        </is>
      </c>
      <c r="J2637" s="5" t="inlineStr">
        <is>
          <t>4307 PEDRO GALARZA TERCEROS</t>
        </is>
      </c>
    </row>
    <row r="2638">
      <c r="A2638" s="5" t="inlineStr">
        <is>
          <t>CCAJ-SC39/57/2023</t>
        </is>
      </c>
      <c r="B2638" s="6" t="n">
        <v>44961.66834900463</v>
      </c>
      <c r="C2638" s="5" t="inlineStr">
        <is>
          <t>1386 EINAR CHOQUETIJLLA - COBRADOR</t>
        </is>
      </c>
      <c r="D2638" s="7" t="n">
        <v>414499</v>
      </c>
      <c r="E2638" s="5" t="inlineStr">
        <is>
          <t>BANCO INDUSTRIAL-100070049</t>
        </is>
      </c>
      <c r="H2638" s="9" t="n">
        <v>5139.2</v>
      </c>
      <c r="I2638" s="5" t="inlineStr">
        <is>
          <t>DEPÓSITO BANCARIO</t>
        </is>
      </c>
      <c r="J2638" s="5" t="inlineStr">
        <is>
          <t>4863 MOISES MENACHO MONTAÑO</t>
        </is>
      </c>
    </row>
    <row r="2639">
      <c r="A2639" s="5" t="inlineStr">
        <is>
          <t>CCAJ-SC39/57/2023</t>
        </is>
      </c>
      <c r="B2639" s="6" t="n">
        <v>44961.66834900463</v>
      </c>
      <c r="C2639" s="5" t="inlineStr">
        <is>
          <t>1386 EINAR CHOQUETIJLLA - COBRADOR</t>
        </is>
      </c>
      <c r="D2639" s="7" t="n">
        <v>464205</v>
      </c>
      <c r="E2639" s="8" t="inlineStr">
        <is>
          <t>BISA-100072017</t>
        </is>
      </c>
      <c r="H2639" s="9" t="n">
        <v>2088</v>
      </c>
      <c r="I2639" s="5" t="inlineStr">
        <is>
          <t>DEPÓSITO BANCARIO</t>
        </is>
      </c>
      <c r="J2639" s="8" t="inlineStr">
        <is>
          <t>1972 FLAVIA GALEAN MALLON</t>
        </is>
      </c>
    </row>
    <row r="2640">
      <c r="A2640" s="5" t="inlineStr">
        <is>
          <t>CCAJ-SC39/57/2023</t>
        </is>
      </c>
      <c r="B2640" s="6" t="n">
        <v>44961.66834900463</v>
      </c>
      <c r="C2640" s="5" t="inlineStr">
        <is>
          <t>1386 EINAR CHOQUETIJLLA - COBRADOR</t>
        </is>
      </c>
      <c r="D2640" s="7" t="n">
        <v>464204</v>
      </c>
      <c r="E2640" s="5" t="inlineStr">
        <is>
          <t>BANCO INDUSTRIAL-100070049</t>
        </is>
      </c>
      <c r="H2640" s="9" t="n">
        <v>11486.2</v>
      </c>
      <c r="I2640" s="5" t="inlineStr">
        <is>
          <t>DEPÓSITO BANCARIO</t>
        </is>
      </c>
      <c r="J2640" s="8" t="inlineStr">
        <is>
          <t>1972 FLAVIA GALEAN MALLON</t>
        </is>
      </c>
    </row>
    <row r="2641">
      <c r="A2641" s="5" t="inlineStr">
        <is>
          <t>CCAJ-SC39/57/2023</t>
        </is>
      </c>
      <c r="B2641" s="6" t="n">
        <v>44961.66834900463</v>
      </c>
      <c r="C2641" s="5" t="inlineStr">
        <is>
          <t>1386 EINAR CHOQUETIJLLA - COBRADOR</t>
        </is>
      </c>
      <c r="D2641" s="7" t="n">
        <v>420250</v>
      </c>
      <c r="E2641" s="5" t="inlineStr">
        <is>
          <t>BANCO INDUSTRIAL-100070049</t>
        </is>
      </c>
      <c r="H2641" s="9" t="n">
        <v>50413</v>
      </c>
      <c r="I2641" s="5" t="inlineStr">
        <is>
          <t>DEPÓSITO BANCARIO</t>
        </is>
      </c>
      <c r="J2641" s="5" t="inlineStr">
        <is>
          <t>3046 CLAUDIA ELEN CASTRO DELGADILLO</t>
        </is>
      </c>
    </row>
    <row r="2642">
      <c r="A2642" s="5" t="inlineStr">
        <is>
          <t>CCAJ-SC39/57/2023</t>
        </is>
      </c>
      <c r="B2642" s="6" t="n">
        <v>44961.66834900463</v>
      </c>
      <c r="C2642" s="5" t="inlineStr">
        <is>
          <t>1386 EINAR CHOQUETIJLLA - COBRADOR</t>
        </is>
      </c>
      <c r="D2642" s="7" t="n">
        <v>420252</v>
      </c>
      <c r="E2642" s="8" t="inlineStr">
        <is>
          <t>BISA-100072017</t>
        </is>
      </c>
      <c r="H2642" s="9" t="n">
        <v>1392</v>
      </c>
      <c r="I2642" s="5" t="inlineStr">
        <is>
          <t>DEPÓSITO BANCARIO</t>
        </is>
      </c>
      <c r="J2642" s="5" t="inlineStr">
        <is>
          <t>3046 CLAUDIA ELEN CASTRO DELGADILLO</t>
        </is>
      </c>
    </row>
    <row r="2643">
      <c r="A2643" s="5" t="inlineStr">
        <is>
          <t>CCAJ-SC39/57/2023</t>
        </is>
      </c>
      <c r="B2643" s="6" t="n">
        <v>44961.66834900463</v>
      </c>
      <c r="C2643" s="5" t="inlineStr">
        <is>
          <t>1386 EINAR CHOQUETIJLLA - COBRADOR</t>
        </is>
      </c>
      <c r="D2643" s="15" t="n">
        <v>45143515993</v>
      </c>
      <c r="E2643" s="5" t="inlineStr">
        <is>
          <t>BANCO INDUSTRIAL-100070049</t>
        </is>
      </c>
      <c r="H2643" s="9" t="n">
        <v>3454.5</v>
      </c>
      <c r="I2643" s="5" t="inlineStr">
        <is>
          <t>DEPÓSITO BANCARIO</t>
        </is>
      </c>
      <c r="J2643" s="8" t="inlineStr">
        <is>
          <t>1973 BASILIA CRUZ AJARACHI</t>
        </is>
      </c>
    </row>
    <row r="2644">
      <c r="A2644" s="5" t="inlineStr">
        <is>
          <t>CCAJ-SC39/57/2023</t>
        </is>
      </c>
      <c r="B2644" s="6" t="n">
        <v>44961.66834900463</v>
      </c>
      <c r="C2644" s="5" t="inlineStr">
        <is>
          <t>1386 EINAR CHOQUETIJLLA - COBRADOR</t>
        </is>
      </c>
      <c r="D2644" s="15" t="n">
        <v>45153142115</v>
      </c>
      <c r="E2644" s="5" t="inlineStr">
        <is>
          <t>BANCO INDUSTRIAL-100070049</t>
        </is>
      </c>
      <c r="H2644" s="9" t="n">
        <v>57.2</v>
      </c>
      <c r="I2644" s="5" t="inlineStr">
        <is>
          <t>DEPÓSITO BANCARIO</t>
        </is>
      </c>
      <c r="J2644" s="8" t="inlineStr">
        <is>
          <t>1973 BASILIA CRUZ AJARACHI</t>
        </is>
      </c>
    </row>
    <row r="2645">
      <c r="A2645" s="5" t="inlineStr">
        <is>
          <t>CCAJ-SC39/57/2023</t>
        </is>
      </c>
      <c r="B2645" s="6" t="n">
        <v>44961.66834900463</v>
      </c>
      <c r="C2645" s="5" t="inlineStr">
        <is>
          <t>1386 EINAR CHOQUETIJLLA - COBRADOR</t>
        </is>
      </c>
      <c r="D2645" s="15" t="n">
        <v>45123280266</v>
      </c>
      <c r="E2645" s="5" t="inlineStr">
        <is>
          <t>BANCO INDUSTRIAL-100070049</t>
        </is>
      </c>
      <c r="H2645" s="9" t="n">
        <v>41.36</v>
      </c>
      <c r="I2645" s="5" t="inlineStr">
        <is>
          <t>DEPÓSITO BANCARIO</t>
        </is>
      </c>
      <c r="J2645" s="8" t="inlineStr">
        <is>
          <t>1973 BASILIA CRUZ AJARACHI</t>
        </is>
      </c>
    </row>
    <row r="2646">
      <c r="A2646" s="5" t="inlineStr">
        <is>
          <t>CCAJ-SC39/57/2023</t>
        </is>
      </c>
      <c r="B2646" s="6" t="n">
        <v>44961.66834900463</v>
      </c>
      <c r="C2646" s="5" t="inlineStr">
        <is>
          <t>1386 EINAR CHOQUETIJLLA - COBRADOR</t>
        </is>
      </c>
      <c r="D2646" s="7" t="n"/>
      <c r="E2646" s="8" t="n"/>
      <c r="F2646" s="9" t="n">
        <v>35987.4</v>
      </c>
      <c r="I2646" s="10" t="inlineStr">
        <is>
          <t>EFECTIVO</t>
        </is>
      </c>
      <c r="J2646" s="8" t="inlineStr">
        <is>
          <t>901 FELIX GARCIA ROCHA</t>
        </is>
      </c>
    </row>
    <row r="2647">
      <c r="A2647" s="5" t="inlineStr">
        <is>
          <t>CCAJ-SC39/57/2023</t>
        </is>
      </c>
      <c r="B2647" s="6" t="n">
        <v>44961.66834900463</v>
      </c>
      <c r="C2647" s="5" t="inlineStr">
        <is>
          <t>1386 EINAR CHOQUETIJLLA - COBRADOR</t>
        </is>
      </c>
      <c r="D2647" s="7" t="n"/>
      <c r="E2647" s="8" t="n"/>
      <c r="F2647" s="9" t="n">
        <v>7552.1</v>
      </c>
      <c r="I2647" s="10" t="inlineStr">
        <is>
          <t>EFECTIVO</t>
        </is>
      </c>
      <c r="J2647" s="8" t="inlineStr">
        <is>
          <t>2932 EUGENIO LOPEZ CESPEDES</t>
        </is>
      </c>
    </row>
    <row r="2648">
      <c r="A2648" s="5" t="inlineStr">
        <is>
          <t>CCAJ-SC39/57/2023</t>
        </is>
      </c>
      <c r="B2648" s="6" t="n">
        <v>44961.66834900463</v>
      </c>
      <c r="C2648" s="5" t="inlineStr">
        <is>
          <t>1386 EINAR CHOQUETIJLLA - COBRADOR</t>
        </is>
      </c>
      <c r="D2648" s="7" t="n"/>
      <c r="E2648" s="8" t="n"/>
      <c r="F2648" s="9" t="n">
        <v>6248.7</v>
      </c>
      <c r="I2648" s="10" t="inlineStr">
        <is>
          <t>EFECTIVO</t>
        </is>
      </c>
      <c r="J2648" s="5" t="inlineStr">
        <is>
          <t>2994 CRISTIAN DEIBY PARDO VILLEGAS</t>
        </is>
      </c>
    </row>
    <row r="2649">
      <c r="A2649" s="5" t="inlineStr">
        <is>
          <t>CCAJ-SC39/57/2023</t>
        </is>
      </c>
      <c r="B2649" s="6" t="n">
        <v>44961.66834900463</v>
      </c>
      <c r="C2649" s="5" t="inlineStr">
        <is>
          <t>1386 EINAR CHOQUETIJLLA - COBRADOR</t>
        </is>
      </c>
      <c r="D2649" s="7" t="n"/>
      <c r="E2649" s="8" t="n"/>
      <c r="F2649" s="9" t="n">
        <v>0.8</v>
      </c>
      <c r="I2649" s="10" t="inlineStr">
        <is>
          <t>EFECTIVO</t>
        </is>
      </c>
      <c r="J2649" s="5" t="inlineStr">
        <is>
          <t>4307 PEDRO GALARZA TERCEROS</t>
        </is>
      </c>
    </row>
    <row r="2650">
      <c r="A2650" s="5" t="inlineStr">
        <is>
          <t>CCAJ-SC39/57/2023</t>
        </is>
      </c>
      <c r="B2650" s="6" t="n">
        <v>44961.66834900463</v>
      </c>
      <c r="C2650" s="5" t="inlineStr">
        <is>
          <t>1386 EINAR CHOQUETIJLLA - COBRADOR</t>
        </is>
      </c>
      <c r="D2650" s="7" t="n"/>
      <c r="E2650" s="8" t="n"/>
      <c r="F2650" s="9" t="n">
        <v>518</v>
      </c>
      <c r="I2650" s="10" t="inlineStr">
        <is>
          <t>EFECTIVO</t>
        </is>
      </c>
      <c r="J2650" s="8" t="inlineStr">
        <is>
          <t>4309 RODRIGO RAMOS - T03</t>
        </is>
      </c>
    </row>
    <row r="2651">
      <c r="A2651" s="5" t="inlineStr">
        <is>
          <t>CCAJ-SC39/57/2023</t>
        </is>
      </c>
      <c r="B2651" s="6" t="n">
        <v>44961.66834900463</v>
      </c>
      <c r="C2651" s="5" t="inlineStr">
        <is>
          <t>1386 EINAR CHOQUETIJLLA - COBRADOR</t>
        </is>
      </c>
      <c r="D2651" s="7" t="n"/>
      <c r="E2651" s="8" t="n"/>
      <c r="F2651" s="9" t="n">
        <v>4505.2</v>
      </c>
      <c r="I2651" s="10" t="inlineStr">
        <is>
          <t>EFECTIVO</t>
        </is>
      </c>
      <c r="J2651" s="8" t="inlineStr">
        <is>
          <t>4309 RODRIGO RAMOS - T05</t>
        </is>
      </c>
    </row>
    <row r="2652">
      <c r="A2652" s="5" t="inlineStr">
        <is>
          <t>CCAJ-SC39/57/2023</t>
        </is>
      </c>
      <c r="B2652" s="6" t="n">
        <v>44961.66834900463</v>
      </c>
      <c r="C2652" s="5" t="inlineStr">
        <is>
          <t>1386 EINAR CHOQUETIJLLA - COBRADOR</t>
        </is>
      </c>
      <c r="D2652" s="7" t="n"/>
      <c r="E2652" s="8" t="n"/>
      <c r="F2652" s="9" t="n">
        <v>16624.5</v>
      </c>
      <c r="I2652" s="10" t="inlineStr">
        <is>
          <t>EFECTIVO</t>
        </is>
      </c>
      <c r="J2652" s="8" t="inlineStr">
        <is>
          <t>4309 RODRIGO RAMOS - T06</t>
        </is>
      </c>
    </row>
    <row r="2653">
      <c r="A2653" s="5" t="inlineStr">
        <is>
          <t>CCAJ-SC39/57/2023</t>
        </is>
      </c>
      <c r="B2653" s="6" t="n">
        <v>44961.66834900463</v>
      </c>
      <c r="C2653" s="5" t="inlineStr">
        <is>
          <t>1386 EINAR CHOQUETIJLLA - COBRADOR</t>
        </is>
      </c>
      <c r="D2653" s="7" t="n"/>
      <c r="E2653" s="8" t="n"/>
      <c r="F2653" s="9" t="n">
        <v>3371.9</v>
      </c>
      <c r="I2653" s="10" t="inlineStr">
        <is>
          <t>EFECTIVO</t>
        </is>
      </c>
      <c r="J2653" s="8" t="inlineStr">
        <is>
          <t>4309 RODRIGO RAMOS - T11</t>
        </is>
      </c>
    </row>
    <row r="2654">
      <c r="A2654" s="5" t="inlineStr">
        <is>
          <t>CCAJ-SC39/57/2023</t>
        </is>
      </c>
      <c r="B2654" s="6" t="n">
        <v>44961.66834900463</v>
      </c>
      <c r="C2654" s="5" t="inlineStr">
        <is>
          <t>1386 EINAR CHOQUETIJLLA - COBRADOR</t>
        </is>
      </c>
      <c r="D2654" s="7" t="n"/>
      <c r="E2654" s="8" t="n"/>
      <c r="F2654" s="9" t="n">
        <v>627</v>
      </c>
      <c r="I2654" s="10" t="inlineStr">
        <is>
          <t>EFECTIVO</t>
        </is>
      </c>
      <c r="J2654" s="8" t="inlineStr">
        <is>
          <t>4309 RODRIGO RAMOS - T17</t>
        </is>
      </c>
    </row>
    <row r="2655">
      <c r="A2655" s="5" t="inlineStr">
        <is>
          <t>CCAJ-SC39/57/2023</t>
        </is>
      </c>
      <c r="B2655" s="6" t="n">
        <v>44961.66834900463</v>
      </c>
      <c r="C2655" s="5" t="inlineStr">
        <is>
          <t>1386 EINAR CHOQUETIJLLA - COBRADOR</t>
        </is>
      </c>
      <c r="D2655" s="7" t="n"/>
      <c r="E2655" s="8" t="n"/>
      <c r="F2655" s="9" t="n">
        <v>1050</v>
      </c>
      <c r="I2655" s="10" t="inlineStr">
        <is>
          <t>EFECTIVO</t>
        </is>
      </c>
      <c r="J2655" s="8" t="inlineStr">
        <is>
          <t>4309 RODRIGO RAMOS - T21</t>
        </is>
      </c>
    </row>
    <row r="2656">
      <c r="A2656" s="11" t="inlineStr">
        <is>
          <t>SAP</t>
        </is>
      </c>
      <c r="B2656" s="3" t="n"/>
      <c r="C2656" s="3" t="n"/>
      <c r="D2656" s="19">
        <f>82131.6+1113.6</f>
        <v/>
      </c>
      <c r="E2656" s="8" t="n"/>
      <c r="F2656" s="37">
        <f>SUM(F2634:G2655)</f>
        <v/>
      </c>
      <c r="H2656" s="9" t="n"/>
      <c r="I2656" s="10" t="n"/>
      <c r="J2656" s="5" t="n"/>
    </row>
    <row r="2657">
      <c r="A2657" s="13" t="inlineStr">
        <is>
          <t>FECHA</t>
        </is>
      </c>
      <c r="B2657" s="13" t="inlineStr">
        <is>
          <t>CIERRE DE CAJA</t>
        </is>
      </c>
      <c r="C2657" s="13" t="inlineStr">
        <is>
          <t>IMPORTE</t>
        </is>
      </c>
      <c r="D2657" s="7" t="n"/>
      <c r="E2657" s="8" t="n"/>
      <c r="H2657" s="9" t="n"/>
      <c r="I2657" s="10" t="n"/>
      <c r="J2657" s="5" t="n"/>
    </row>
    <row r="2658" ht="15.75" customHeight="1">
      <c r="D2658" s="14" t="n">
        <v>112729129</v>
      </c>
    </row>
    <row r="2659" ht="15.75" customHeight="1">
      <c r="D2659" s="14" t="n">
        <v>112729146</v>
      </c>
    </row>
    <row r="2661">
      <c r="A2661" s="1" t="inlineStr">
        <is>
          <t>Cierre Caja</t>
        </is>
      </c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3" t="inlineStr">
        <is>
          <t>Del 06/02/2023</t>
        </is>
      </c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98" t="inlineStr">
        <is>
          <t>Cierre Caja</t>
        </is>
      </c>
      <c r="B2663" s="98" t="inlineStr">
        <is>
          <t>Fecha</t>
        </is>
      </c>
      <c r="C2663" s="98" t="inlineStr">
        <is>
          <t>Cajero</t>
        </is>
      </c>
      <c r="D2663" s="98" t="inlineStr">
        <is>
          <t>Nro Voucher</t>
        </is>
      </c>
      <c r="E2663" s="98" t="inlineStr">
        <is>
          <t>Nro Cuenta</t>
        </is>
      </c>
      <c r="F2663" s="98" t="inlineStr">
        <is>
          <t>Tipo Ingreso</t>
        </is>
      </c>
      <c r="G2663" s="99" t="n"/>
      <c r="H2663" s="100" t="n"/>
      <c r="I2663" s="98" t="inlineStr">
        <is>
          <t>TIPO DE INGRESO</t>
        </is>
      </c>
      <c r="J2663" s="98" t="inlineStr">
        <is>
          <t>Cobrador</t>
        </is>
      </c>
    </row>
    <row r="2664">
      <c r="A2664" s="101" t="n"/>
      <c r="B2664" s="101" t="n"/>
      <c r="C2664" s="101" t="n"/>
      <c r="D2664" s="101" t="n"/>
      <c r="E2664" s="101" t="n"/>
      <c r="F2664" s="4" t="inlineStr">
        <is>
          <t>EFECTIVO</t>
        </is>
      </c>
      <c r="G2664" s="4" t="inlineStr">
        <is>
          <t>CHEQUE</t>
        </is>
      </c>
      <c r="H2664" s="4" t="inlineStr">
        <is>
          <t>TRANSFERENCIA</t>
        </is>
      </c>
      <c r="I2664" s="101" t="n"/>
      <c r="J2664" s="101" t="n"/>
    </row>
    <row r="2665">
      <c r="A2665" s="5" t="inlineStr">
        <is>
          <t>CCAJ-SC39/58/2023</t>
        </is>
      </c>
      <c r="B2665" s="6" t="n">
        <v>44963.42034085648</v>
      </c>
      <c r="C2665" s="5" t="inlineStr">
        <is>
          <t>1386 EINAR CHOQUETIJLLA - COBRADOR</t>
        </is>
      </c>
      <c r="D2665" s="10" t="n"/>
      <c r="E2665" s="8" t="n"/>
      <c r="F2665" s="9" t="n">
        <v>4036</v>
      </c>
      <c r="I2665" s="10" t="inlineStr">
        <is>
          <t>EFECTIVO</t>
        </is>
      </c>
      <c r="J2665" s="8" t="inlineStr">
        <is>
          <t>1970 CARLOS CAMPOS ORTIZ</t>
        </is>
      </c>
    </row>
    <row r="2666">
      <c r="A2666" s="5" t="inlineStr">
        <is>
          <t>CCAJ-SC39/58/2023</t>
        </is>
      </c>
      <c r="B2666" s="6" t="n">
        <v>44963.42034085648</v>
      </c>
      <c r="C2666" s="5" t="inlineStr">
        <is>
          <t>1386 EINAR CHOQUETIJLLA - COBRADOR</t>
        </is>
      </c>
      <c r="D2666" s="10" t="n"/>
      <c r="E2666" s="8" t="n"/>
      <c r="F2666" s="9" t="n">
        <v>6870.6</v>
      </c>
      <c r="I2666" s="10" t="inlineStr">
        <is>
          <t>EFECTIVO</t>
        </is>
      </c>
      <c r="J2666" s="8" t="inlineStr">
        <is>
          <t>2551 EDMUNDO CAYANI M.</t>
        </is>
      </c>
    </row>
    <row r="2667">
      <c r="A2667" s="5" t="inlineStr">
        <is>
          <t>CCAJ-SC39/58/2023</t>
        </is>
      </c>
      <c r="B2667" s="6" t="n">
        <v>44963.42034085648</v>
      </c>
      <c r="C2667" s="5" t="inlineStr">
        <is>
          <t>1386 EINAR CHOQUETIJLLA - COBRADOR</t>
        </is>
      </c>
      <c r="D2667" s="10" t="n"/>
      <c r="E2667" s="8" t="n"/>
      <c r="F2667" s="9" t="n">
        <v>19350.2</v>
      </c>
      <c r="I2667" s="10" t="inlineStr">
        <is>
          <t>EFECTIVO</t>
        </is>
      </c>
      <c r="J2667" s="5" t="inlineStr">
        <is>
          <t>2552 ALVARO JAVIER LOAYZA CACERES</t>
        </is>
      </c>
    </row>
    <row r="2668">
      <c r="A2668" s="5" t="inlineStr">
        <is>
          <t>CCAJ-SC39/58/2023</t>
        </is>
      </c>
      <c r="B2668" s="6" t="n">
        <v>44963.42034085648</v>
      </c>
      <c r="C2668" s="5" t="inlineStr">
        <is>
          <t>1386 EINAR CHOQUETIJLLA - COBRADOR</t>
        </is>
      </c>
      <c r="D2668" s="10" t="n"/>
      <c r="E2668" s="8" t="n"/>
      <c r="F2668" s="9" t="n">
        <v>9486</v>
      </c>
      <c r="I2668" s="10" t="inlineStr">
        <is>
          <t>EFECTIVO</t>
        </is>
      </c>
      <c r="J2668" s="5" t="inlineStr">
        <is>
          <t>2917 MILAN HUANCOLLO JUCUMARI</t>
        </is>
      </c>
    </row>
    <row r="2669">
      <c r="A2669" s="5" t="inlineStr">
        <is>
          <t>CCAJ-SC39/58/2023</t>
        </is>
      </c>
      <c r="B2669" s="6" t="n">
        <v>44963.42034085648</v>
      </c>
      <c r="C2669" s="5" t="inlineStr">
        <is>
          <t>1386 EINAR CHOQUETIJLLA - COBRADOR</t>
        </is>
      </c>
      <c r="D2669" s="10" t="n"/>
      <c r="E2669" s="8" t="n"/>
      <c r="F2669" s="9" t="n">
        <v>3088.6</v>
      </c>
      <c r="I2669" s="10" t="inlineStr">
        <is>
          <t>EFECTIVO</t>
        </is>
      </c>
      <c r="J2669" s="8" t="inlineStr">
        <is>
          <t>4309 RODRIGO RAMOS - T04</t>
        </is>
      </c>
    </row>
    <row r="2670">
      <c r="A2670" s="5" t="inlineStr">
        <is>
          <t>CCAJ-SC39/58/2023</t>
        </is>
      </c>
      <c r="B2670" s="6" t="n">
        <v>44963.42034085648</v>
      </c>
      <c r="C2670" s="5" t="inlineStr">
        <is>
          <t>1386 EINAR CHOQUETIJLLA - COBRADOR</t>
        </is>
      </c>
      <c r="D2670" s="10" t="n"/>
      <c r="E2670" s="8" t="n"/>
      <c r="F2670" s="9" t="n">
        <v>11289</v>
      </c>
      <c r="I2670" s="10" t="inlineStr">
        <is>
          <t>EFECTIVO</t>
        </is>
      </c>
      <c r="J2670" s="8" t="inlineStr">
        <is>
          <t>4309 RODRIGO RAMOS - T07</t>
        </is>
      </c>
    </row>
    <row r="2671">
      <c r="A2671" s="5" t="inlineStr">
        <is>
          <t>CCAJ-SC39/58/2023</t>
        </is>
      </c>
      <c r="B2671" s="6" t="n">
        <v>44963.42034085648</v>
      </c>
      <c r="C2671" s="5" t="inlineStr">
        <is>
          <t>1386 EINAR CHOQUETIJLLA - COBRADOR</t>
        </is>
      </c>
      <c r="D2671" s="10" t="n"/>
      <c r="E2671" s="8" t="n"/>
      <c r="F2671" s="9" t="n">
        <v>36198.7</v>
      </c>
      <c r="I2671" s="10" t="inlineStr">
        <is>
          <t>EFECTIVO</t>
        </is>
      </c>
      <c r="J2671" s="8" t="inlineStr">
        <is>
          <t>4309 RODRIGO RAMOS - T09</t>
        </is>
      </c>
    </row>
    <row r="2672">
      <c r="A2672" s="5" t="inlineStr">
        <is>
          <t>CCAJ-SC39/58/2023</t>
        </is>
      </c>
      <c r="B2672" s="6" t="n">
        <v>44963.42034085648</v>
      </c>
      <c r="C2672" s="5" t="inlineStr">
        <is>
          <t>1386 EINAR CHOQUETIJLLA - COBRADOR</t>
        </is>
      </c>
      <c r="D2672" s="10" t="n"/>
      <c r="E2672" s="8" t="n"/>
      <c r="F2672" s="9" t="n">
        <v>4004.5</v>
      </c>
      <c r="I2672" s="10" t="inlineStr">
        <is>
          <t>EFECTIVO</t>
        </is>
      </c>
      <c r="J2672" s="8" t="inlineStr">
        <is>
          <t>4309 RODRIGO RAMOS - T10</t>
        </is>
      </c>
    </row>
    <row r="2673">
      <c r="A2673" s="5" t="inlineStr">
        <is>
          <t>CCAJ-SC39/58/2023</t>
        </is>
      </c>
      <c r="B2673" s="6" t="n">
        <v>44963.42034085648</v>
      </c>
      <c r="C2673" s="5" t="inlineStr">
        <is>
          <t>1386 EINAR CHOQUETIJLLA - COBRADOR</t>
        </is>
      </c>
      <c r="D2673" s="10" t="n"/>
      <c r="E2673" s="8" t="n"/>
      <c r="F2673" s="9" t="n">
        <v>16360</v>
      </c>
      <c r="I2673" s="10" t="inlineStr">
        <is>
          <t>EFECTIVO</t>
        </is>
      </c>
      <c r="J2673" s="8" t="inlineStr">
        <is>
          <t>4309 RODRIGO RAMOS - T18</t>
        </is>
      </c>
    </row>
    <row r="2674">
      <c r="A2674" s="11" t="inlineStr">
        <is>
          <t>SAP</t>
        </is>
      </c>
      <c r="B2674" s="3" t="n"/>
      <c r="C2674" s="3" t="n"/>
      <c r="D2674" s="7" t="n"/>
      <c r="E2674" s="8" t="n"/>
      <c r="F2674" s="12">
        <f>SUM(F2665:G2673)</f>
        <v/>
      </c>
      <c r="H2674" s="9" t="n"/>
      <c r="I2674" s="10" t="n"/>
      <c r="J2674" s="5" t="n"/>
    </row>
    <row r="2675" ht="15.75" customHeight="1">
      <c r="A2675" s="13" t="inlineStr">
        <is>
          <t>FECHA</t>
        </is>
      </c>
      <c r="B2675" s="13" t="inlineStr">
        <is>
          <t>CIERRE DE CAJA</t>
        </is>
      </c>
      <c r="C2675" s="13" t="inlineStr">
        <is>
          <t>IMPORTE</t>
        </is>
      </c>
      <c r="D2675" s="14" t="n">
        <v>112729130</v>
      </c>
      <c r="E2675" s="8" t="n"/>
      <c r="H2675" s="9" t="n"/>
      <c r="I2675" s="10" t="n"/>
      <c r="J2675" s="5" t="n"/>
    </row>
    <row r="2676">
      <c r="A2676" s="5" t="n"/>
      <c r="B2676" s="6" t="n"/>
      <c r="C2676" s="5" t="n"/>
      <c r="D2676" s="7" t="n"/>
      <c r="E2676" s="8" t="n"/>
      <c r="H2676" s="9" t="n"/>
      <c r="I2676" s="10" t="n"/>
      <c r="J2676" s="5" t="n"/>
    </row>
    <row r="2677">
      <c r="A2677" s="5" t="n"/>
      <c r="B2677" s="6" t="n"/>
      <c r="C2677" s="5" t="n"/>
      <c r="D2677" s="7" t="n"/>
      <c r="E2677" s="8" t="n"/>
      <c r="H2677" s="9" t="n"/>
      <c r="I2677" s="10" t="n"/>
      <c r="J2677" s="5" t="n"/>
    </row>
    <row r="2678">
      <c r="A2678" s="5" t="inlineStr">
        <is>
          <t>CCAJ-SC39/59/2023</t>
        </is>
      </c>
      <c r="B2678" s="6" t="n">
        <v>44963.86049965278</v>
      </c>
      <c r="C2678" s="5" t="inlineStr">
        <is>
          <t>1386 EINAR CHOQUETIJLLA - COBRADOR</t>
        </is>
      </c>
      <c r="D2678" s="7" t="n"/>
      <c r="E2678" s="8" t="n"/>
      <c r="G2678" s="9" t="n">
        <v>785.35</v>
      </c>
      <c r="I2678" s="10" t="inlineStr">
        <is>
          <t>CHEQUE</t>
        </is>
      </c>
      <c r="J2678" s="8" t="inlineStr">
        <is>
          <t>2551 EDMUNDO CAYANI M.</t>
        </is>
      </c>
    </row>
    <row r="2679">
      <c r="A2679" s="5" t="inlineStr">
        <is>
          <t>CCAJ-SC39/59/2023</t>
        </is>
      </c>
      <c r="B2679" s="6" t="n">
        <v>44963.86049965278</v>
      </c>
      <c r="C2679" s="5" t="inlineStr">
        <is>
          <t>1386 EINAR CHOQUETIJLLA - COBRADOR</t>
        </is>
      </c>
      <c r="D2679" s="7" t="n"/>
      <c r="E2679" s="8" t="n"/>
      <c r="G2679" s="9" t="n">
        <v>234.97</v>
      </c>
      <c r="I2679" s="10" t="inlineStr">
        <is>
          <t>CHEQUE</t>
        </is>
      </c>
      <c r="J2679" s="8" t="inlineStr">
        <is>
          <t>4309 RODRIGO RAMOS - T03</t>
        </is>
      </c>
    </row>
    <row r="2680">
      <c r="A2680" s="5" t="inlineStr">
        <is>
          <t>CCAJ-SC39/59/202</t>
        </is>
      </c>
      <c r="B2680" s="6" t="n">
        <v>44963.86049965278</v>
      </c>
      <c r="C2680" s="5" t="inlineStr">
        <is>
          <t xml:space="preserve">1386 EINAR CHOQUETIJLLA - </t>
        </is>
      </c>
      <c r="D2680" s="7" t="n">
        <v>144297</v>
      </c>
      <c r="E2680" s="5" t="inlineStr">
        <is>
          <t>BANCO DE CREDITO-7015054675359</t>
        </is>
      </c>
      <c r="H2680" s="9" t="n">
        <v>464.4</v>
      </c>
      <c r="I2680" s="5" t="inlineStr">
        <is>
          <t>DEPÓSITO BANCARIO</t>
        </is>
      </c>
      <c r="J2680" s="5" t="inlineStr">
        <is>
          <t>1271 SANDRA SALAZAR ESCOBAR</t>
        </is>
      </c>
    </row>
    <row r="2681">
      <c r="A2681" s="5" t="inlineStr">
        <is>
          <t>CCAJ-SC39/59/2023</t>
        </is>
      </c>
      <c r="B2681" s="6" t="n">
        <v>44963.86049965278</v>
      </c>
      <c r="C2681" s="5" t="inlineStr">
        <is>
          <t>1386 EINAR CHOQUETIJLLA - COBRADOR</t>
        </is>
      </c>
      <c r="D2681" s="15" t="n">
        <v>45153145813</v>
      </c>
      <c r="E2681" s="5" t="inlineStr">
        <is>
          <t>BANCO INDUSTRIAL-100070049</t>
        </is>
      </c>
      <c r="H2681" s="9" t="n">
        <v>925.5</v>
      </c>
      <c r="I2681" s="5" t="inlineStr">
        <is>
          <t>DEPÓSITO BANCARIO</t>
        </is>
      </c>
      <c r="J2681" s="5" t="inlineStr">
        <is>
          <t>4307 PEDRO GALARZA TERCEROS</t>
        </is>
      </c>
    </row>
    <row r="2682">
      <c r="A2682" s="5" t="inlineStr">
        <is>
          <t>CCAJ-SC39/59/2023</t>
        </is>
      </c>
      <c r="B2682" s="6" t="n">
        <v>44963.86049965278</v>
      </c>
      <c r="C2682" s="5" t="inlineStr">
        <is>
          <t>1386 EINAR CHOQUETIJLLA - COBRADOR</t>
        </is>
      </c>
      <c r="D2682" s="15" t="n">
        <v>45163238216</v>
      </c>
      <c r="E2682" s="5" t="inlineStr">
        <is>
          <t>BANCO INDUSTRIAL-100070049</t>
        </is>
      </c>
      <c r="H2682" s="9" t="n">
        <v>1184.64</v>
      </c>
      <c r="I2682" s="5" t="inlineStr">
        <is>
          <t>DEPÓSITO BANCARIO</t>
        </is>
      </c>
      <c r="J2682" s="5" t="inlineStr">
        <is>
          <t>4307 PEDRO GALARZA TERCEROS</t>
        </is>
      </c>
    </row>
    <row r="2683">
      <c r="A2683" s="5" t="inlineStr">
        <is>
          <t>CCAJ-SC39/59/2023</t>
        </is>
      </c>
      <c r="B2683" s="6" t="n">
        <v>44963.86049965278</v>
      </c>
      <c r="C2683" s="5" t="inlineStr">
        <is>
          <t>1386 EINAR CHOQUETIJLLA - COBRADOR</t>
        </is>
      </c>
      <c r="D2683" s="15" t="n">
        <v>45153143929</v>
      </c>
      <c r="E2683" s="5" t="inlineStr">
        <is>
          <t>BANCO INDUSTRIAL-100070049</t>
        </is>
      </c>
      <c r="H2683" s="9" t="n">
        <v>2800</v>
      </c>
      <c r="I2683" s="5" t="inlineStr">
        <is>
          <t>DEPÓSITO BANCARIO</t>
        </is>
      </c>
      <c r="J2683" s="5" t="inlineStr">
        <is>
          <t>4307 PEDRO GALARZA TERCEROS</t>
        </is>
      </c>
    </row>
    <row r="2684">
      <c r="A2684" s="5" t="inlineStr">
        <is>
          <t>CCAJ-SC39/59/2023</t>
        </is>
      </c>
      <c r="B2684" s="6" t="n">
        <v>44963.86049965278</v>
      </c>
      <c r="C2684" s="5" t="inlineStr">
        <is>
          <t>1386 EINAR CHOQUETIJLLA - COBRADOR</t>
        </is>
      </c>
      <c r="D2684" s="7" t="n">
        <v>269890</v>
      </c>
      <c r="E2684" s="5" t="inlineStr">
        <is>
          <t>BANCO DE CREDITO-7015054675359</t>
        </is>
      </c>
      <c r="H2684" s="9" t="n">
        <v>169.57</v>
      </c>
      <c r="I2684" s="5" t="inlineStr">
        <is>
          <t>DEPÓSITO BANCARIO</t>
        </is>
      </c>
      <c r="J2684" s="5" t="inlineStr">
        <is>
          <t>1271 SANDRA SALAZAR ESCOBAR</t>
        </is>
      </c>
    </row>
    <row r="2685">
      <c r="A2685" s="5" t="inlineStr">
        <is>
          <t>CCAJ-SC39/59/2023</t>
        </is>
      </c>
      <c r="B2685" s="6" t="n">
        <v>44963.86049965278</v>
      </c>
      <c r="C2685" s="5" t="inlineStr">
        <is>
          <t>1386 EINAR CHOQUETIJLLA - COBRADOR</t>
        </is>
      </c>
      <c r="D2685" s="7" t="n">
        <v>586861</v>
      </c>
      <c r="E2685" s="5" t="inlineStr">
        <is>
          <t>BANCO DE CREDITO-7015054675359</t>
        </is>
      </c>
      <c r="H2685" s="9" t="n">
        <v>170.86</v>
      </c>
      <c r="I2685" s="5" t="inlineStr">
        <is>
          <t>DEPÓSITO BANCARIO</t>
        </is>
      </c>
      <c r="J2685" s="5" t="inlineStr">
        <is>
          <t>1271 SANDRA SALAZAR ESCOBAR</t>
        </is>
      </c>
    </row>
    <row r="2686">
      <c r="A2686" s="5" t="inlineStr">
        <is>
          <t>CCAJ-SC39/59/2023</t>
        </is>
      </c>
      <c r="B2686" s="6" t="n">
        <v>44963.86049965278</v>
      </c>
      <c r="C2686" s="5" t="inlineStr">
        <is>
          <t>1386 EINAR CHOQUETIJLLA - COBRADOR</t>
        </is>
      </c>
      <c r="D2686" s="15" t="n">
        <v>45143519508</v>
      </c>
      <c r="E2686" s="5" t="inlineStr">
        <is>
          <t>BANCO INDUSTRIAL-100070049</t>
        </is>
      </c>
      <c r="H2686" s="9" t="n">
        <v>21947.4</v>
      </c>
      <c r="I2686" s="5" t="inlineStr">
        <is>
          <t>DEPÓSITO BANCARIO</t>
        </is>
      </c>
      <c r="J2686" s="5" t="inlineStr">
        <is>
          <t>4307 PEDRO GALARZA TERCEROS</t>
        </is>
      </c>
    </row>
    <row r="2687">
      <c r="A2687" s="5" t="inlineStr">
        <is>
          <t>CCAJ-SC39/59/2023</t>
        </is>
      </c>
      <c r="B2687" s="6" t="n">
        <v>44963.86049965278</v>
      </c>
      <c r="C2687" s="5" t="inlineStr">
        <is>
          <t>1386 EINAR CHOQUETIJLLA - COBRADOR</t>
        </is>
      </c>
      <c r="D2687" s="7" t="n">
        <v>15420</v>
      </c>
      <c r="E2687" s="5" t="inlineStr">
        <is>
          <t>BANCO DE CREDITO-7015054675359</t>
        </is>
      </c>
      <c r="H2687" s="9" t="n">
        <v>290</v>
      </c>
      <c r="I2687" s="5" t="inlineStr">
        <is>
          <t>DEPÓSITO BANCARIO</t>
        </is>
      </c>
      <c r="J2687" s="5" t="inlineStr">
        <is>
          <t>1271 SANDRA SALAZAR ESCOBAR</t>
        </is>
      </c>
    </row>
    <row r="2688">
      <c r="A2688" s="5" t="inlineStr">
        <is>
          <t>CCAJ-SC39/59/2023</t>
        </is>
      </c>
      <c r="B2688" s="6" t="n">
        <v>44963.86049965278</v>
      </c>
      <c r="C2688" s="5" t="inlineStr">
        <is>
          <t>1386 EINAR CHOQUETIJLLA - COBRADOR</t>
        </is>
      </c>
      <c r="D2688" s="15" t="n">
        <v>45173212874</v>
      </c>
      <c r="E2688" s="5" t="inlineStr">
        <is>
          <t>BANCO INDUSTRIAL-100070049</t>
        </is>
      </c>
      <c r="H2688" s="9" t="n">
        <v>194.88</v>
      </c>
      <c r="I2688" s="5" t="inlineStr">
        <is>
          <t>DEPÓSITO BANCARIO</t>
        </is>
      </c>
      <c r="J2688" s="5" t="inlineStr">
        <is>
          <t>4307 PEDRO GALARZA TERCEROS</t>
        </is>
      </c>
    </row>
    <row r="2689">
      <c r="A2689" s="5" t="inlineStr">
        <is>
          <t>CCAJ-SC39/59/2023</t>
        </is>
      </c>
      <c r="B2689" s="6" t="n">
        <v>44963.86049965278</v>
      </c>
      <c r="C2689" s="5" t="inlineStr">
        <is>
          <t>1386 EINAR CHOQUETIJLLA - COBRADOR</t>
        </is>
      </c>
      <c r="D2689" s="7" t="n">
        <v>158512</v>
      </c>
      <c r="E2689" s="5" t="inlineStr">
        <is>
          <t>BANCO DE CREDITO-7015054675359</t>
        </is>
      </c>
      <c r="H2689" s="9" t="n">
        <v>473.03</v>
      </c>
      <c r="I2689" s="5" t="inlineStr">
        <is>
          <t>DEPÓSITO BANCARIO</t>
        </is>
      </c>
      <c r="J2689" s="5" t="inlineStr">
        <is>
          <t>1271 SANDRA SALAZAR ESCOBAR</t>
        </is>
      </c>
    </row>
    <row r="2690">
      <c r="A2690" s="5" t="inlineStr">
        <is>
          <t>CCAJ-SC39/59/2023</t>
        </is>
      </c>
      <c r="B2690" s="6" t="n">
        <v>44963.86049965278</v>
      </c>
      <c r="C2690" s="5" t="inlineStr">
        <is>
          <t>1386 EINAR CHOQUETIJLLA - COBRADOR</t>
        </is>
      </c>
      <c r="D2690" s="7" t="n">
        <v>173560</v>
      </c>
      <c r="E2690" s="5" t="inlineStr">
        <is>
          <t>BANCO DE CREDITO-7015054675359</t>
        </is>
      </c>
      <c r="H2690" s="9" t="n">
        <v>112</v>
      </c>
      <c r="I2690" s="5" t="inlineStr">
        <is>
          <t>DEPÓSITO BANCARIO</t>
        </is>
      </c>
      <c r="J2690" s="5" t="inlineStr">
        <is>
          <t>1271 SANDRA SALAZAR ESCOBAR</t>
        </is>
      </c>
    </row>
    <row r="2691">
      <c r="A2691" s="5" t="inlineStr">
        <is>
          <t>CCAJ-SC39/59/2023</t>
        </is>
      </c>
      <c r="B2691" s="6" t="n">
        <v>44963.86049965278</v>
      </c>
      <c r="C2691" s="5" t="inlineStr">
        <is>
          <t>1386 EINAR CHOQUETIJLLA - COBRADOR</t>
        </is>
      </c>
      <c r="D2691" s="7" t="n">
        <v>192901</v>
      </c>
      <c r="E2691" s="5" t="inlineStr">
        <is>
          <t>BANCO DE CREDITO-7015054675359</t>
        </is>
      </c>
      <c r="H2691" s="9" t="n">
        <v>4056</v>
      </c>
      <c r="I2691" s="5" t="inlineStr">
        <is>
          <t>DEPÓSITO BANCARIO</t>
        </is>
      </c>
      <c r="J2691" s="5" t="inlineStr">
        <is>
          <t>1271 SANDRA SALAZAR ESCOBAR</t>
        </is>
      </c>
    </row>
    <row r="2692">
      <c r="A2692" s="5" t="inlineStr">
        <is>
          <t>CCAJ-SC39/59/2023</t>
        </is>
      </c>
      <c r="B2692" s="6" t="n">
        <v>44963.86049965278</v>
      </c>
      <c r="C2692" s="5" t="inlineStr">
        <is>
          <t>1386 EINAR CHOQUETIJLLA - COBRADOR</t>
        </is>
      </c>
      <c r="D2692" s="15" t="n">
        <v>45113296954</v>
      </c>
      <c r="E2692" s="5" t="inlineStr">
        <is>
          <t>BANCO INDUSTRIAL-100070049</t>
        </is>
      </c>
      <c r="H2692" s="9" t="n">
        <v>343.68</v>
      </c>
      <c r="I2692" s="5" t="inlineStr">
        <is>
          <t>DEPÓSITO BANCARIO</t>
        </is>
      </c>
      <c r="J2692" s="5" t="inlineStr">
        <is>
          <t>1271 SANDRA SALAZAR ESCOBAR</t>
        </is>
      </c>
    </row>
    <row r="2693">
      <c r="A2693" s="5" t="inlineStr">
        <is>
          <t>CCAJ-SC39/59/2023</t>
        </is>
      </c>
      <c r="B2693" s="6" t="n">
        <v>44963.86049965278</v>
      </c>
      <c r="C2693" s="5" t="inlineStr">
        <is>
          <t>1386 EINAR CHOQUETIJLLA - COBRADOR</t>
        </is>
      </c>
      <c r="D2693" s="15" t="n">
        <v>45153142473</v>
      </c>
      <c r="E2693" s="5" t="inlineStr">
        <is>
          <t>BANCO INDUSTRIAL-100070049</t>
        </is>
      </c>
      <c r="H2693" s="9" t="n">
        <v>895.2</v>
      </c>
      <c r="I2693" s="5" t="inlineStr">
        <is>
          <t>DEPÓSITO BANCARIO</t>
        </is>
      </c>
      <c r="J2693" s="5" t="inlineStr">
        <is>
          <t>1271 SANDRA SALAZAR ESCOBAR</t>
        </is>
      </c>
    </row>
    <row r="2694">
      <c r="A2694" s="5" t="inlineStr">
        <is>
          <t>CCAJ-SC39/59/2023</t>
        </is>
      </c>
      <c r="B2694" s="6" t="n">
        <v>44963.86049965278</v>
      </c>
      <c r="C2694" s="5" t="inlineStr">
        <is>
          <t>1386 EINAR CHOQUETIJLLA - COBRADOR</t>
        </is>
      </c>
      <c r="D2694" s="15" t="n">
        <v>45163236937</v>
      </c>
      <c r="E2694" s="5" t="inlineStr">
        <is>
          <t>BANCO INDUSTRIAL-100070049</t>
        </is>
      </c>
      <c r="H2694" s="9" t="n">
        <v>475.16</v>
      </c>
      <c r="I2694" s="5" t="inlineStr">
        <is>
          <t>DEPÓSITO BANCARIO</t>
        </is>
      </c>
      <c r="J2694" s="5" t="inlineStr">
        <is>
          <t>1271 SANDRA SALAZAR ESCOBAR</t>
        </is>
      </c>
    </row>
    <row r="2695">
      <c r="A2695" s="5" t="inlineStr">
        <is>
          <t>CCAJ-SC39/59/2023</t>
        </is>
      </c>
      <c r="B2695" s="6" t="n">
        <v>44963.86049965278</v>
      </c>
      <c r="C2695" s="5" t="inlineStr">
        <is>
          <t>1386 EINAR CHOQUETIJLLA - COBRADOR</t>
        </is>
      </c>
      <c r="D2695" s="15" t="n">
        <v>45173209475</v>
      </c>
      <c r="E2695" s="5" t="inlineStr">
        <is>
          <t>BANCO INDUSTRIAL-100070049</t>
        </is>
      </c>
      <c r="H2695" s="9" t="n">
        <v>1440</v>
      </c>
      <c r="I2695" s="5" t="inlineStr">
        <is>
          <t>DEPÓSITO BANCARIO</t>
        </is>
      </c>
      <c r="J2695" s="5" t="inlineStr">
        <is>
          <t>1271 SANDRA SALAZAR ESCOBAR</t>
        </is>
      </c>
    </row>
    <row r="2696">
      <c r="A2696" s="5" t="inlineStr">
        <is>
          <t>CCAJ-SC39/59/2023</t>
        </is>
      </c>
      <c r="B2696" s="6" t="n">
        <v>44963.86049965278</v>
      </c>
      <c r="C2696" s="5" t="inlineStr">
        <is>
          <t>1386 EINAR CHOQUETIJLLA - COBRADOR</t>
        </is>
      </c>
      <c r="D2696" s="15" t="n">
        <v>45133149309</v>
      </c>
      <c r="E2696" s="5" t="inlineStr">
        <is>
          <t>BANCO INDUSTRIAL-100070049</t>
        </is>
      </c>
      <c r="H2696" s="9" t="n">
        <v>210</v>
      </c>
      <c r="I2696" s="5" t="inlineStr">
        <is>
          <t>DEPÓSITO BANCARIO</t>
        </is>
      </c>
      <c r="J2696" s="5" t="inlineStr">
        <is>
          <t>1271 SANDRA SALAZAR ESCOBAR</t>
        </is>
      </c>
    </row>
    <row r="2697">
      <c r="A2697" s="5" t="inlineStr">
        <is>
          <t>CCAJ-SC39/59/2023</t>
        </is>
      </c>
      <c r="B2697" s="6" t="n">
        <v>44963.86049965278</v>
      </c>
      <c r="C2697" s="5" t="inlineStr">
        <is>
          <t>1386 EINAR CHOQUETIJLLA - COBRADOR</t>
        </is>
      </c>
      <c r="D2697" s="15" t="n">
        <v>45133149381</v>
      </c>
      <c r="E2697" s="5" t="inlineStr">
        <is>
          <t>BANCO INDUSTRIAL-100070049</t>
        </is>
      </c>
      <c r="H2697" s="9" t="n">
        <v>800</v>
      </c>
      <c r="I2697" s="5" t="inlineStr">
        <is>
          <t>DEPÓSITO BANCARIO</t>
        </is>
      </c>
      <c r="J2697" s="5" t="inlineStr">
        <is>
          <t>1271 SANDRA SALAZAR ESCOBAR</t>
        </is>
      </c>
    </row>
    <row r="2698">
      <c r="A2698" s="5" t="inlineStr">
        <is>
          <t>CCAJ-SC39/59/2023</t>
        </is>
      </c>
      <c r="B2698" s="6" t="n">
        <v>44963.86049965278</v>
      </c>
      <c r="C2698" s="5" t="inlineStr">
        <is>
          <t>1386 EINAR CHOQUETIJLLA - COBRADOR</t>
        </is>
      </c>
      <c r="D2698" s="15" t="n">
        <v>45153143218</v>
      </c>
      <c r="E2698" s="5" t="inlineStr">
        <is>
          <t>BANCO INDUSTRIAL-100070049</t>
        </is>
      </c>
      <c r="H2698" s="9" t="n">
        <v>616</v>
      </c>
      <c r="I2698" s="5" t="inlineStr">
        <is>
          <t>DEPÓSITO BANCARIO</t>
        </is>
      </c>
      <c r="J2698" s="5" t="inlineStr">
        <is>
          <t>1271 SANDRA SALAZAR ESCOBAR</t>
        </is>
      </c>
    </row>
    <row r="2699">
      <c r="A2699" s="5" t="inlineStr">
        <is>
          <t>CCAJ-SC39/59/2023</t>
        </is>
      </c>
      <c r="B2699" s="6" t="n">
        <v>44963.86049965278</v>
      </c>
      <c r="C2699" s="5" t="inlineStr">
        <is>
          <t>1386 EINAR CHOQUETIJLLA - COBRADOR</t>
        </is>
      </c>
      <c r="D2699" s="15" t="n">
        <v>45143516964</v>
      </c>
      <c r="E2699" s="5" t="inlineStr">
        <is>
          <t>BANCO INDUSTRIAL-100070049</t>
        </is>
      </c>
      <c r="H2699" s="9" t="n">
        <v>1277.23</v>
      </c>
      <c r="I2699" s="5" t="inlineStr">
        <is>
          <t>DEPÓSITO BANCARIO</t>
        </is>
      </c>
      <c r="J2699" s="5" t="inlineStr">
        <is>
          <t>1271 SANDRA SALAZAR ESCOBAR</t>
        </is>
      </c>
    </row>
    <row r="2700">
      <c r="A2700" s="5" t="inlineStr">
        <is>
          <t>CCAJ-SC39/59/2023</t>
        </is>
      </c>
      <c r="B2700" s="6" t="n">
        <v>44963.86049965278</v>
      </c>
      <c r="C2700" s="5" t="inlineStr">
        <is>
          <t>1386 EINAR CHOQUETIJLLA - COBRADOR</t>
        </is>
      </c>
      <c r="D2700" s="15" t="n">
        <v>45163238174</v>
      </c>
      <c r="E2700" s="5" t="inlineStr">
        <is>
          <t>BANCO INDUSTRIAL-100070049</t>
        </is>
      </c>
      <c r="H2700" s="9" t="n">
        <v>960</v>
      </c>
      <c r="I2700" s="5" t="inlineStr">
        <is>
          <t>DEPÓSITO BANCARIO</t>
        </is>
      </c>
      <c r="J2700" s="5" t="inlineStr">
        <is>
          <t>1271 SANDRA SALAZAR ESCOBAR</t>
        </is>
      </c>
    </row>
    <row r="2701">
      <c r="A2701" s="5" t="inlineStr">
        <is>
          <t>CCAJ-SC39/59/2023</t>
        </is>
      </c>
      <c r="B2701" s="6" t="n">
        <v>44963.86049965278</v>
      </c>
      <c r="C2701" s="5" t="inlineStr">
        <is>
          <t>1386 EINAR CHOQUETIJLLA - COBRADOR</t>
        </is>
      </c>
      <c r="D2701" s="15" t="n">
        <v>45153143889</v>
      </c>
      <c r="E2701" s="5" t="inlineStr">
        <is>
          <t>BANCO INDUSTRIAL-100070049</t>
        </is>
      </c>
      <c r="H2701" s="9" t="n">
        <v>215.48</v>
      </c>
      <c r="I2701" s="5" t="inlineStr">
        <is>
          <t>DEPÓSITO BANCARIO</t>
        </is>
      </c>
      <c r="J2701" s="5" t="inlineStr">
        <is>
          <t>1271 SANDRA SALAZAR ESCOBAR</t>
        </is>
      </c>
    </row>
    <row r="2702">
      <c r="A2702" s="5" t="inlineStr">
        <is>
          <t>CCAJ-SC39/59/2023</t>
        </is>
      </c>
      <c r="B2702" s="6" t="n">
        <v>44963.86049965278</v>
      </c>
      <c r="C2702" s="5" t="inlineStr">
        <is>
          <t>1386 EINAR CHOQUETIJLLA - COBRADOR</t>
        </is>
      </c>
      <c r="D2702" s="15" t="n">
        <v>45173210734</v>
      </c>
      <c r="E2702" s="5" t="inlineStr">
        <is>
          <t>BANCO INDUSTRIAL-100070049</t>
        </is>
      </c>
      <c r="H2702" s="9" t="n">
        <v>120</v>
      </c>
      <c r="I2702" s="5" t="inlineStr">
        <is>
          <t>DEPÓSITO BANCARIO</t>
        </is>
      </c>
      <c r="J2702" s="5" t="inlineStr">
        <is>
          <t>1271 SANDRA SALAZAR ESCOBAR</t>
        </is>
      </c>
    </row>
    <row r="2703">
      <c r="A2703" s="5" t="inlineStr">
        <is>
          <t>CCAJ-SC39/59/2023</t>
        </is>
      </c>
      <c r="B2703" s="6" t="n">
        <v>44963.86049965278</v>
      </c>
      <c r="C2703" s="5" t="inlineStr">
        <is>
          <t>1386 EINAR CHOQUETIJLLA - COBRADOR</t>
        </is>
      </c>
      <c r="D2703" s="15" t="n">
        <v>45143517456</v>
      </c>
      <c r="E2703" s="5" t="inlineStr">
        <is>
          <t>BANCO INDUSTRIAL-100070049</t>
        </is>
      </c>
      <c r="H2703" s="9" t="n">
        <v>442.55</v>
      </c>
      <c r="I2703" s="5" t="inlineStr">
        <is>
          <t>DEPÓSITO BANCARIO</t>
        </is>
      </c>
      <c r="J2703" s="5" t="inlineStr">
        <is>
          <t>1271 SANDRA SALAZAR ESCOBAR</t>
        </is>
      </c>
    </row>
    <row r="2704">
      <c r="A2704" s="5" t="inlineStr">
        <is>
          <t>CCAJ-SC39/59/2023</t>
        </is>
      </c>
      <c r="B2704" s="6" t="n">
        <v>44963.86049965278</v>
      </c>
      <c r="C2704" s="5" t="inlineStr">
        <is>
          <t>1386 EINAR CHOQUETIJLLA - COBRADOR</t>
        </is>
      </c>
      <c r="D2704" s="15" t="n">
        <v>45133150540</v>
      </c>
      <c r="E2704" s="5" t="inlineStr">
        <is>
          <t>BANCO INDUSTRIAL-100070049</t>
        </is>
      </c>
      <c r="H2704" s="9" t="n">
        <v>290.2</v>
      </c>
      <c r="I2704" s="5" t="inlineStr">
        <is>
          <t>DEPÓSITO BANCARIO</t>
        </is>
      </c>
      <c r="J2704" s="5" t="inlineStr">
        <is>
          <t>1271 SANDRA SALAZAR ESCOBAR</t>
        </is>
      </c>
    </row>
    <row r="2705">
      <c r="A2705" s="5" t="inlineStr">
        <is>
          <t>CCAJ-SC39/59/2023</t>
        </is>
      </c>
      <c r="B2705" s="6" t="n">
        <v>44963.86049965278</v>
      </c>
      <c r="C2705" s="5" t="inlineStr">
        <is>
          <t>1386 EINAR CHOQUETIJLLA - COBRADOR</t>
        </is>
      </c>
      <c r="D2705" s="15" t="n">
        <v>45133150635</v>
      </c>
      <c r="E2705" s="5" t="inlineStr">
        <is>
          <t>BANCO INDUSTRIAL-100070049</t>
        </is>
      </c>
      <c r="H2705" s="9" t="n">
        <v>923.6799999999999</v>
      </c>
      <c r="I2705" s="5" t="inlineStr">
        <is>
          <t>DEPÓSITO BANCARIO</t>
        </is>
      </c>
      <c r="J2705" s="5" t="inlineStr">
        <is>
          <t>1271 SANDRA SALAZAR ESCOBAR</t>
        </is>
      </c>
    </row>
    <row r="2706">
      <c r="A2706" s="5" t="inlineStr">
        <is>
          <t>CCAJ-SC39/59/2023</t>
        </is>
      </c>
      <c r="B2706" s="6" t="n">
        <v>44963.86049965278</v>
      </c>
      <c r="C2706" s="5" t="inlineStr">
        <is>
          <t>1386 EINAR CHOQUETIJLLA - COBRADOR</t>
        </is>
      </c>
      <c r="D2706" s="15" t="n">
        <v>45173210980</v>
      </c>
      <c r="E2706" s="5" t="inlineStr">
        <is>
          <t>BANCO INDUSTRIAL-100070049</t>
        </is>
      </c>
      <c r="H2706" s="9" t="n">
        <v>1035</v>
      </c>
      <c r="I2706" s="5" t="inlineStr">
        <is>
          <t>DEPÓSITO BANCARIO</t>
        </is>
      </c>
      <c r="J2706" s="5" t="inlineStr">
        <is>
          <t>1271 SANDRA SALAZAR ESCOBAR</t>
        </is>
      </c>
    </row>
    <row r="2707">
      <c r="A2707" s="5" t="inlineStr">
        <is>
          <t>CCAJ-SC39/59/2023</t>
        </is>
      </c>
      <c r="B2707" s="6" t="n">
        <v>44963.86049965278</v>
      </c>
      <c r="C2707" s="5" t="inlineStr">
        <is>
          <t>1386 EINAR CHOQUETIJLLA - COBRADOR</t>
        </is>
      </c>
      <c r="D2707" s="15" t="n">
        <v>45173210983</v>
      </c>
      <c r="E2707" s="5" t="inlineStr">
        <is>
          <t>BANCO INDUSTRIAL-100070049</t>
        </is>
      </c>
      <c r="H2707" s="9" t="n">
        <v>572.22</v>
      </c>
      <c r="I2707" s="5" t="inlineStr">
        <is>
          <t>DEPÓSITO BANCARIO</t>
        </is>
      </c>
      <c r="J2707" s="5" t="inlineStr">
        <is>
          <t>1271 SANDRA SALAZAR ESCOBAR</t>
        </is>
      </c>
    </row>
    <row r="2708">
      <c r="A2708" s="5" t="inlineStr">
        <is>
          <t>CCAJ-SC39/59/2023</t>
        </is>
      </c>
      <c r="B2708" s="6" t="n">
        <v>44963.86049965278</v>
      </c>
      <c r="C2708" s="5" t="inlineStr">
        <is>
          <t>1386 EINAR CHOQUETIJLLA - COBRADOR</t>
        </is>
      </c>
      <c r="D2708" s="15" t="n">
        <v>45153144221</v>
      </c>
      <c r="E2708" s="5" t="inlineStr">
        <is>
          <t>BANCO INDUSTRIAL-100070049</t>
        </is>
      </c>
      <c r="H2708" s="9" t="n">
        <v>470.02</v>
      </c>
      <c r="I2708" s="5" t="inlineStr">
        <is>
          <t>DEPÓSITO BANCARIO</t>
        </is>
      </c>
      <c r="J2708" s="5" t="inlineStr">
        <is>
          <t>1271 SANDRA SALAZAR ESCOBAR</t>
        </is>
      </c>
    </row>
    <row r="2709">
      <c r="A2709" s="5" t="inlineStr">
        <is>
          <t>CCAJ-SC39/59/2023</t>
        </is>
      </c>
      <c r="B2709" s="6" t="n">
        <v>44963.86049965278</v>
      </c>
      <c r="C2709" s="5" t="inlineStr">
        <is>
          <t>1386 EINAR CHOQUETIJLLA - COBRADOR</t>
        </is>
      </c>
      <c r="D2709" s="15" t="n">
        <v>45173211132</v>
      </c>
      <c r="E2709" s="5" t="inlineStr">
        <is>
          <t>BANCO INDUSTRIAL-100070049</t>
        </is>
      </c>
      <c r="H2709" s="9" t="n">
        <v>150</v>
      </c>
      <c r="I2709" s="5" t="inlineStr">
        <is>
          <t>DEPÓSITO BANCARIO</t>
        </is>
      </c>
      <c r="J2709" s="5" t="inlineStr">
        <is>
          <t>1271 SANDRA SALAZAR ESCOBAR</t>
        </is>
      </c>
    </row>
    <row r="2710">
      <c r="A2710" s="5" t="inlineStr">
        <is>
          <t>CCAJ-SC39/59/2023</t>
        </is>
      </c>
      <c r="B2710" s="6" t="n">
        <v>44963.86049965278</v>
      </c>
      <c r="C2710" s="5" t="inlineStr">
        <is>
          <t>1386 EINAR CHOQUETIJLLA - COBRADOR</t>
        </is>
      </c>
      <c r="D2710" s="15" t="n">
        <v>45133150871</v>
      </c>
      <c r="E2710" s="5" t="inlineStr">
        <is>
          <t>BANCO INDUSTRIAL-100070049</t>
        </is>
      </c>
      <c r="H2710" s="9" t="n">
        <v>713.54</v>
      </c>
      <c r="I2710" s="5" t="inlineStr">
        <is>
          <t>DEPÓSITO BANCARIO</t>
        </is>
      </c>
      <c r="J2710" s="5" t="inlineStr">
        <is>
          <t>1271 SANDRA SALAZAR ESCOBAR</t>
        </is>
      </c>
    </row>
    <row r="2711">
      <c r="A2711" s="5" t="inlineStr">
        <is>
          <t>CCAJ-SC39/59/2023</t>
        </is>
      </c>
      <c r="B2711" s="6" t="n">
        <v>44963.86049965278</v>
      </c>
      <c r="C2711" s="5" t="inlineStr">
        <is>
          <t>1386 EINAR CHOQUETIJLLA - COBRADOR</t>
        </is>
      </c>
      <c r="D2711" s="15" t="n">
        <v>45133152167</v>
      </c>
      <c r="E2711" s="5" t="inlineStr">
        <is>
          <t>BANCO INDUSTRIAL-100070049</t>
        </is>
      </c>
      <c r="H2711" s="9" t="n">
        <v>1239.6</v>
      </c>
      <c r="I2711" s="5" t="inlineStr">
        <is>
          <t>DEPÓSITO BANCARIO</t>
        </is>
      </c>
      <c r="J2711" s="5" t="inlineStr">
        <is>
          <t>1271 SANDRA SALAZAR ESCOBAR</t>
        </is>
      </c>
    </row>
    <row r="2712">
      <c r="A2712" s="5" t="inlineStr">
        <is>
          <t>CCAJ-SC39/59/2023</t>
        </is>
      </c>
      <c r="B2712" s="6" t="n">
        <v>44963.86049965278</v>
      </c>
      <c r="C2712" s="5" t="inlineStr">
        <is>
          <t>1386 EINAR CHOQUETIJLLA - COBRADOR</t>
        </is>
      </c>
      <c r="D2712" s="15" t="n">
        <v>45133152170</v>
      </c>
      <c r="E2712" s="5" t="inlineStr">
        <is>
          <t>BANCO INDUSTRIAL-100070049</t>
        </is>
      </c>
      <c r="H2712" s="9" t="n">
        <v>1254.72</v>
      </c>
      <c r="I2712" s="5" t="inlineStr">
        <is>
          <t>DEPÓSITO BANCARIO</t>
        </is>
      </c>
      <c r="J2712" s="5" t="inlineStr">
        <is>
          <t>1271 SANDRA SALAZAR ESCOBAR</t>
        </is>
      </c>
    </row>
    <row r="2713">
      <c r="A2713" s="5" t="inlineStr">
        <is>
          <t>CCAJ-SC39/59/2023</t>
        </is>
      </c>
      <c r="B2713" s="6" t="n">
        <v>44963.86049965278</v>
      </c>
      <c r="C2713" s="5" t="inlineStr">
        <is>
          <t>1386 EINAR CHOQUETIJLLA - COBRADOR</t>
        </is>
      </c>
      <c r="D2713" s="15" t="n">
        <v>45123284243</v>
      </c>
      <c r="E2713" s="5" t="inlineStr">
        <is>
          <t>BANCO INDUSTRIAL-100070049</t>
        </is>
      </c>
      <c r="H2713" s="9" t="n">
        <v>2516.8</v>
      </c>
      <c r="I2713" s="5" t="inlineStr">
        <is>
          <t>DEPÓSITO BANCARIO</t>
        </is>
      </c>
      <c r="J2713" s="5" t="inlineStr">
        <is>
          <t>1271 SANDRA SALAZAR ESCOBAR</t>
        </is>
      </c>
    </row>
    <row r="2714">
      <c r="A2714" s="5" t="inlineStr">
        <is>
          <t>CCAJ-SC39/59/2023</t>
        </is>
      </c>
      <c r="B2714" s="6" t="n">
        <v>44963.86049965278</v>
      </c>
      <c r="C2714" s="5" t="inlineStr">
        <is>
          <t>1386 EINAR CHOQUETIJLLA - COBRADOR</t>
        </is>
      </c>
      <c r="D2714" s="7" t="n">
        <v>38501</v>
      </c>
      <c r="E2714" s="5" t="inlineStr">
        <is>
          <t>BANCO DE CREDITO-7015054675359</t>
        </is>
      </c>
      <c r="H2714" s="9" t="n">
        <v>14000</v>
      </c>
      <c r="I2714" s="5" t="inlineStr">
        <is>
          <t>DEPÓSITO BANCARIO</t>
        </is>
      </c>
      <c r="J2714" s="8" t="inlineStr">
        <is>
          <t>1972 FLAVIA GALEAN MALLON</t>
        </is>
      </c>
    </row>
    <row r="2715">
      <c r="A2715" s="5" t="inlineStr">
        <is>
          <t>CCAJ-SC39/59/2023</t>
        </is>
      </c>
      <c r="B2715" s="6" t="n">
        <v>44963.86049965278</v>
      </c>
      <c r="C2715" s="5" t="inlineStr">
        <is>
          <t>1386 EINAR CHOQUETIJLLA - COBRADOR</t>
        </is>
      </c>
      <c r="D2715" s="15" t="n">
        <v>81790162963</v>
      </c>
      <c r="E2715" s="5" t="inlineStr">
        <is>
          <t>BANCO INDUSTRIAL-100070049</t>
        </is>
      </c>
      <c r="H2715" s="9" t="n">
        <v>255.33</v>
      </c>
      <c r="I2715" s="5" t="inlineStr">
        <is>
          <t>DEPÓSITO BANCARIO</t>
        </is>
      </c>
      <c r="J2715" s="5" t="inlineStr">
        <is>
          <t>4307 PEDRO GALARZA TERCEROS</t>
        </is>
      </c>
    </row>
    <row r="2716">
      <c r="A2716" s="5" t="inlineStr">
        <is>
          <t>CCAJ-SC39/59/2023</t>
        </is>
      </c>
      <c r="B2716" s="6" t="n">
        <v>44963.86049965278</v>
      </c>
      <c r="C2716" s="5" t="inlineStr">
        <is>
          <t>1386 EINAR CHOQUETIJLLA - COBRADOR</t>
        </is>
      </c>
      <c r="D2716" s="15" t="n">
        <v>81790162964</v>
      </c>
      <c r="E2716" s="5" t="inlineStr">
        <is>
          <t>BANCO INDUSTRIAL-100070049</t>
        </is>
      </c>
      <c r="H2716" s="9" t="n">
        <v>255.33</v>
      </c>
      <c r="I2716" s="5" t="inlineStr">
        <is>
          <t>DEPÓSITO BANCARIO</t>
        </is>
      </c>
      <c r="J2716" s="5" t="inlineStr">
        <is>
          <t>4307 PEDRO GALARZA TERCEROS</t>
        </is>
      </c>
    </row>
    <row r="2717">
      <c r="A2717" s="5" t="inlineStr">
        <is>
          <t>CCAJ-SC39/59/2023</t>
        </is>
      </c>
      <c r="B2717" s="6" t="n">
        <v>44963.86049965278</v>
      </c>
      <c r="C2717" s="5" t="inlineStr">
        <is>
          <t>1386 EINAR CHOQUETIJLLA - COBRADOR</t>
        </is>
      </c>
      <c r="D2717" s="15" t="n">
        <v>81790162962</v>
      </c>
      <c r="E2717" s="5" t="inlineStr">
        <is>
          <t>BANCO INDUSTRIAL-100070049</t>
        </is>
      </c>
      <c r="H2717" s="9" t="n">
        <v>255.33</v>
      </c>
      <c r="I2717" s="5" t="inlineStr">
        <is>
          <t>DEPÓSITO BANCARIO</t>
        </is>
      </c>
      <c r="J2717" s="5" t="inlineStr">
        <is>
          <t>4307 PEDRO GALARZA TERCEROS</t>
        </is>
      </c>
    </row>
    <row r="2718">
      <c r="A2718" s="5" t="inlineStr">
        <is>
          <t>CCAJ-SC39/59/2023</t>
        </is>
      </c>
      <c r="B2718" s="6" t="n">
        <v>44963.86049965278</v>
      </c>
      <c r="C2718" s="5" t="inlineStr">
        <is>
          <t>1386 EINAR CHOQUETIJLLA - COBRADOR</t>
        </is>
      </c>
      <c r="D2718" s="15" t="n">
        <v>81790162965</v>
      </c>
      <c r="E2718" s="5" t="inlineStr">
        <is>
          <t>BANCO INDUSTRIAL-100070049</t>
        </is>
      </c>
      <c r="H2718" s="9" t="n">
        <v>255.33</v>
      </c>
      <c r="I2718" s="5" t="inlineStr">
        <is>
          <t>DEPÓSITO BANCARIO</t>
        </is>
      </c>
      <c r="J2718" s="5" t="inlineStr">
        <is>
          <t>4307 PEDRO GALARZA TERCEROS</t>
        </is>
      </c>
    </row>
    <row r="2719">
      <c r="A2719" s="5" t="inlineStr">
        <is>
          <t>CCAJ-SC39/59/2023</t>
        </is>
      </c>
      <c r="B2719" s="6" t="n">
        <v>44963.86049965278</v>
      </c>
      <c r="C2719" s="5" t="inlineStr">
        <is>
          <t>1386 EINAR CHOQUETIJLLA - COBRADOR</t>
        </is>
      </c>
      <c r="D2719" s="15" t="n">
        <v>81790162961</v>
      </c>
      <c r="E2719" s="5" t="inlineStr">
        <is>
          <t>BANCO INDUSTRIAL-100070049</t>
        </is>
      </c>
      <c r="H2719" s="9" t="n">
        <v>255.33</v>
      </c>
      <c r="I2719" s="5" t="inlineStr">
        <is>
          <t>DEPÓSITO BANCARIO</t>
        </is>
      </c>
      <c r="J2719" s="5" t="inlineStr">
        <is>
          <t>4307 PEDRO GALARZA TERCEROS</t>
        </is>
      </c>
    </row>
    <row r="2720">
      <c r="A2720" s="5" t="inlineStr">
        <is>
          <t>CCAJ-SC39/59/2023</t>
        </is>
      </c>
      <c r="B2720" s="6" t="n">
        <v>44963.86049965278</v>
      </c>
      <c r="C2720" s="5" t="inlineStr">
        <is>
          <t>1386 EINAR CHOQUETIJLLA - COBRADOR</t>
        </is>
      </c>
      <c r="D2720" s="15" t="n">
        <v>81790162960</v>
      </c>
      <c r="E2720" s="5" t="inlineStr">
        <is>
          <t>BANCO INDUSTRIAL-100070049</t>
        </is>
      </c>
      <c r="H2720" s="9" t="n">
        <v>255.33</v>
      </c>
      <c r="I2720" s="5" t="inlineStr">
        <is>
          <t>DEPÓSITO BANCARIO</t>
        </is>
      </c>
      <c r="J2720" s="5" t="inlineStr">
        <is>
          <t>4307 PEDRO GALARZA TERCEROS</t>
        </is>
      </c>
    </row>
    <row r="2721">
      <c r="A2721" s="5" t="inlineStr">
        <is>
          <t>CCAJ-SC39/59/2023</t>
        </is>
      </c>
      <c r="B2721" s="6" t="n">
        <v>44963.86049965278</v>
      </c>
      <c r="C2721" s="5" t="inlineStr">
        <is>
          <t>1386 EINAR CHOQUETIJLLA - COBRADOR</t>
        </is>
      </c>
      <c r="D2721" s="15" t="n">
        <v>45153142321</v>
      </c>
      <c r="E2721" s="8" t="inlineStr">
        <is>
          <t>BISA-100070022</t>
        </is>
      </c>
      <c r="H2721" s="9" t="n">
        <v>2996</v>
      </c>
      <c r="I2721" s="5" t="inlineStr">
        <is>
          <t>DEPÓSITO BANCARIO</t>
        </is>
      </c>
      <c r="J2721" s="5" t="inlineStr">
        <is>
          <t>4307 PEDRO GALARZA TERCEROS</t>
        </is>
      </c>
    </row>
    <row r="2722">
      <c r="A2722" s="5" t="inlineStr">
        <is>
          <t>CCAJ-SC39/59/2023</t>
        </is>
      </c>
      <c r="B2722" s="6" t="n">
        <v>44963.86049965278</v>
      </c>
      <c r="C2722" s="5" t="inlineStr">
        <is>
          <t>1386 EINAR CHOQUETIJLLA - COBRADOR</t>
        </is>
      </c>
      <c r="D2722" s="15" t="n">
        <v>81790162966</v>
      </c>
      <c r="E2722" s="5" t="inlineStr">
        <is>
          <t>BANCO INDUSTRIAL-100070049</t>
        </is>
      </c>
      <c r="H2722" s="9" t="n">
        <v>255.23</v>
      </c>
      <c r="I2722" s="5" t="inlineStr">
        <is>
          <t>DEPÓSITO BANCARIO</t>
        </is>
      </c>
      <c r="J2722" s="5" t="inlineStr">
        <is>
          <t>4307 PEDRO GALARZA TERCEROS</t>
        </is>
      </c>
    </row>
    <row r="2723">
      <c r="A2723" s="5" t="inlineStr">
        <is>
          <t>CCAJ-SC39/59/2023</t>
        </is>
      </c>
      <c r="B2723" s="6" t="n">
        <v>44963.86049965278</v>
      </c>
      <c r="C2723" s="5" t="inlineStr">
        <is>
          <t>1386 EINAR CHOQUETIJLLA - COBRADOR</t>
        </is>
      </c>
      <c r="D2723" s="7" t="n">
        <v>624652</v>
      </c>
      <c r="E2723" s="5" t="inlineStr">
        <is>
          <t>BANCO INDUSTRIAL-100070049</t>
        </is>
      </c>
      <c r="H2723" s="9" t="n">
        <v>17715.5</v>
      </c>
      <c r="I2723" s="5" t="inlineStr">
        <is>
          <t>DEPÓSITO BANCARIO</t>
        </is>
      </c>
      <c r="J2723" s="8" t="inlineStr">
        <is>
          <t>1972 FLAVIA GALEAN MALLON</t>
        </is>
      </c>
    </row>
    <row r="2724">
      <c r="A2724" s="5" t="inlineStr">
        <is>
          <t>CCAJ-SC39/59/2023</t>
        </is>
      </c>
      <c r="B2724" s="6" t="n">
        <v>44963.86049965278</v>
      </c>
      <c r="C2724" s="5" t="inlineStr">
        <is>
          <t>1386 EINAR CHOQUETIJLLA - COBRADOR</t>
        </is>
      </c>
      <c r="D2724" s="7" t="n">
        <v>420507</v>
      </c>
      <c r="E2724" s="5" t="inlineStr">
        <is>
          <t>BANCO INDUSTRIAL-100070049</t>
        </is>
      </c>
      <c r="H2724" s="9" t="n">
        <v>6671.8</v>
      </c>
      <c r="I2724" s="5" t="inlineStr">
        <is>
          <t>DEPÓSITO BANCARIO</t>
        </is>
      </c>
      <c r="J2724" s="5" t="inlineStr">
        <is>
          <t>3046 CLAUDIA ELEN CASTRO DELGADILLO</t>
        </is>
      </c>
    </row>
    <row r="2725">
      <c r="A2725" s="5" t="inlineStr">
        <is>
          <t>CCAJ-SC39/59/2023</t>
        </is>
      </c>
      <c r="B2725" s="6" t="n">
        <v>44963.86049965278</v>
      </c>
      <c r="C2725" s="5" t="inlineStr">
        <is>
          <t>1386 EINAR CHOQUETIJLLA - COBRADOR</t>
        </is>
      </c>
      <c r="D2725" s="7" t="n">
        <v>170425</v>
      </c>
      <c r="E2725" s="5" t="inlineStr">
        <is>
          <t>MERCANTIL SANTA CRUZ-4010678183</t>
        </is>
      </c>
      <c r="H2725" s="9" t="n">
        <v>57073.7</v>
      </c>
      <c r="I2725" s="5" t="inlineStr">
        <is>
          <t>DEPÓSITO BANCARIO</t>
        </is>
      </c>
      <c r="J2725" s="5" t="inlineStr">
        <is>
          <t>4863 MOISES MENACHO MONTAÑO</t>
        </is>
      </c>
    </row>
    <row r="2726">
      <c r="A2726" s="5" t="inlineStr">
        <is>
          <t>CCAJ-SC39/59/202</t>
        </is>
      </c>
      <c r="B2726" s="6" t="n">
        <v>44963.86049965278</v>
      </c>
      <c r="C2726" s="5" t="inlineStr">
        <is>
          <t xml:space="preserve">1386 EINAR CHOQUETIJLLA - </t>
        </is>
      </c>
      <c r="D2726" s="7" t="n"/>
      <c r="E2726" s="8" t="n"/>
      <c r="F2726" s="9" t="n">
        <v>3578.4</v>
      </c>
      <c r="I2726" s="10" t="inlineStr">
        <is>
          <t>EFECTIVO</t>
        </is>
      </c>
      <c r="J2726" s="8" t="inlineStr">
        <is>
          <t>2932 EUGENIO LOPEZ CESPEDES</t>
        </is>
      </c>
    </row>
    <row r="2727">
      <c r="A2727" s="5" t="inlineStr">
        <is>
          <t>CCAJ-SC39/59/2023</t>
        </is>
      </c>
      <c r="B2727" s="6" t="n">
        <v>44963.86049965278</v>
      </c>
      <c r="C2727" s="5" t="inlineStr">
        <is>
          <t>1386 EINAR CHOQUETIJLLA - COBRADOR</t>
        </is>
      </c>
      <c r="D2727" s="7" t="n"/>
      <c r="E2727" s="8" t="n"/>
      <c r="F2727" s="9" t="n">
        <v>7500</v>
      </c>
      <c r="I2727" s="10" t="inlineStr">
        <is>
          <t>EFECTIVO</t>
        </is>
      </c>
      <c r="J2727" s="8" t="inlineStr">
        <is>
          <t>2551 EDMUNDO CAYANI M.</t>
        </is>
      </c>
    </row>
    <row r="2728">
      <c r="A2728" s="5" t="inlineStr">
        <is>
          <t>CCAJ-SC39/59/2023</t>
        </is>
      </c>
      <c r="B2728" s="6" t="n">
        <v>44963.86049965278</v>
      </c>
      <c r="C2728" s="5" t="inlineStr">
        <is>
          <t>1386 EINAR CHOQUETIJLLA - COBRADOR</t>
        </is>
      </c>
      <c r="D2728" s="7" t="n"/>
      <c r="E2728" s="8" t="n"/>
      <c r="F2728" s="9" t="n">
        <v>35251</v>
      </c>
      <c r="I2728" s="10" t="inlineStr">
        <is>
          <t>EFECTIVO</t>
        </is>
      </c>
      <c r="J2728" s="5" t="inlineStr">
        <is>
          <t>2552 ALVARO JAVIER LOAYZA CACERES</t>
        </is>
      </c>
    </row>
    <row r="2729">
      <c r="A2729" s="5" t="inlineStr">
        <is>
          <t>CCAJ-SC39/59/2023</t>
        </is>
      </c>
      <c r="B2729" s="6" t="n">
        <v>44963.86049965278</v>
      </c>
      <c r="C2729" s="5" t="inlineStr">
        <is>
          <t>1386 EINAR CHOQUETIJLLA - COBRADOR</t>
        </is>
      </c>
      <c r="D2729" s="7" t="n"/>
      <c r="E2729" s="8" t="n"/>
      <c r="F2729" s="9" t="n">
        <v>2721.1</v>
      </c>
      <c r="I2729" s="10" t="inlineStr">
        <is>
          <t>EFECTIVO</t>
        </is>
      </c>
      <c r="J2729" s="5" t="inlineStr">
        <is>
          <t>2917 MILAN HUANCOLLO JUCUMARI</t>
        </is>
      </c>
    </row>
    <row r="2730">
      <c r="A2730" s="5" t="inlineStr">
        <is>
          <t>CCAJ-SC39/59/2023</t>
        </is>
      </c>
      <c r="B2730" s="6" t="n">
        <v>44963.86049965278</v>
      </c>
      <c r="C2730" s="5" t="inlineStr">
        <is>
          <t>1386 EINAR CHOQUETIJLLA - COBRADOR</t>
        </is>
      </c>
      <c r="D2730" s="7" t="n"/>
      <c r="E2730" s="8" t="n"/>
      <c r="F2730" s="9" t="n">
        <v>2599</v>
      </c>
      <c r="I2730" s="10" t="inlineStr">
        <is>
          <t>EFECTIVO</t>
        </is>
      </c>
      <c r="J2730" s="5" t="inlineStr">
        <is>
          <t>2994 CRISTIAN DEIBY PARDO VILLEGAS</t>
        </is>
      </c>
    </row>
    <row r="2731">
      <c r="A2731" s="5" t="inlineStr">
        <is>
          <t>CCAJ-SC39/59/2023</t>
        </is>
      </c>
      <c r="B2731" s="6" t="n">
        <v>44963.86049965278</v>
      </c>
      <c r="C2731" s="5" t="inlineStr">
        <is>
          <t>1386 EINAR CHOQUETIJLLA - COBRADOR</t>
        </is>
      </c>
      <c r="D2731" s="7" t="n"/>
      <c r="E2731" s="8" t="n"/>
      <c r="F2731" s="9" t="n">
        <v>0.1</v>
      </c>
      <c r="I2731" s="10" t="inlineStr">
        <is>
          <t>EFECTIVO</t>
        </is>
      </c>
      <c r="J2731" s="5" t="inlineStr">
        <is>
          <t>4307 PEDRO GALARZA TERCEROS</t>
        </is>
      </c>
    </row>
    <row r="2732">
      <c r="A2732" s="5" t="inlineStr">
        <is>
          <t>CCAJ-SC39/59/2023</t>
        </is>
      </c>
      <c r="B2732" s="6" t="n">
        <v>44963.86049965278</v>
      </c>
      <c r="C2732" s="5" t="inlineStr">
        <is>
          <t>1386 EINAR CHOQUETIJLLA - COBRADOR</t>
        </is>
      </c>
      <c r="D2732" s="7" t="n"/>
      <c r="E2732" s="8" t="n"/>
      <c r="F2732" s="9" t="n">
        <v>1864</v>
      </c>
      <c r="I2732" s="10" t="inlineStr">
        <is>
          <t>EFECTIVO</t>
        </is>
      </c>
      <c r="J2732" s="8" t="inlineStr">
        <is>
          <t>4309 RODRIGO RAMOS - T02</t>
        </is>
      </c>
    </row>
    <row r="2733">
      <c r="A2733" s="5" t="inlineStr">
        <is>
          <t>CCAJ-SC39/59/2023</t>
        </is>
      </c>
      <c r="B2733" s="6" t="n">
        <v>44963.86049965278</v>
      </c>
      <c r="C2733" s="5" t="inlineStr">
        <is>
          <t>1386 EINAR CHOQUETIJLLA - COBRADOR</t>
        </is>
      </c>
      <c r="D2733" s="7" t="n"/>
      <c r="E2733" s="8" t="n"/>
      <c r="F2733" s="9" t="n">
        <v>1484</v>
      </c>
      <c r="I2733" s="10" t="inlineStr">
        <is>
          <t>EFECTIVO</t>
        </is>
      </c>
      <c r="J2733" s="8" t="inlineStr">
        <is>
          <t>4309 RODRIGO RAMOS - T03</t>
        </is>
      </c>
    </row>
    <row r="2734">
      <c r="A2734" s="5" t="inlineStr">
        <is>
          <t>CCAJ-SC39/59/2023</t>
        </is>
      </c>
      <c r="B2734" s="6" t="n">
        <v>44963.86049965278</v>
      </c>
      <c r="C2734" s="5" t="inlineStr">
        <is>
          <t>1386 EINAR CHOQUETIJLLA - COBRADOR</t>
        </is>
      </c>
      <c r="D2734" s="7" t="n"/>
      <c r="E2734" s="8" t="n"/>
      <c r="F2734" s="9" t="n">
        <v>2938.4</v>
      </c>
      <c r="I2734" s="10" t="inlineStr">
        <is>
          <t>EFECTIVO</t>
        </is>
      </c>
      <c r="J2734" s="8" t="inlineStr">
        <is>
          <t>4309 RODRIGO RAMOS - T04</t>
        </is>
      </c>
    </row>
    <row r="2735">
      <c r="A2735" s="5" t="inlineStr">
        <is>
          <t>CCAJ-SC39/59/2023</t>
        </is>
      </c>
      <c r="B2735" s="6" t="n">
        <v>44963.86049965278</v>
      </c>
      <c r="C2735" s="5" t="inlineStr">
        <is>
          <t>1386 EINAR CHOQUETIJLLA - COBRADOR</t>
        </is>
      </c>
      <c r="D2735" s="7" t="n"/>
      <c r="E2735" s="8" t="n"/>
      <c r="F2735" s="9" t="n">
        <v>1320.7</v>
      </c>
      <c r="I2735" s="10" t="inlineStr">
        <is>
          <t>EFECTIVO</t>
        </is>
      </c>
      <c r="J2735" s="8" t="inlineStr">
        <is>
          <t>4309 RODRIGO RAMOS - T05</t>
        </is>
      </c>
    </row>
    <row r="2736">
      <c r="A2736" s="5" t="inlineStr">
        <is>
          <t>CCAJ-SC39/59/2023</t>
        </is>
      </c>
      <c r="B2736" s="6" t="n">
        <v>44963.86049965278</v>
      </c>
      <c r="C2736" s="5" t="inlineStr">
        <is>
          <t>1386 EINAR CHOQUETIJLLA - COBRADOR</t>
        </is>
      </c>
      <c r="D2736" s="7" t="n"/>
      <c r="E2736" s="8" t="n"/>
      <c r="F2736" s="9" t="n">
        <v>15582.5</v>
      </c>
      <c r="I2736" s="10" t="inlineStr">
        <is>
          <t>EFECTIVO</t>
        </is>
      </c>
      <c r="J2736" s="8" t="inlineStr">
        <is>
          <t>4309 RODRIGO RAMOS - T06</t>
        </is>
      </c>
    </row>
    <row r="2737">
      <c r="A2737" s="5" t="inlineStr">
        <is>
          <t>CCAJ-SC39/59/2023</t>
        </is>
      </c>
      <c r="B2737" s="6" t="n">
        <v>44963.86049965278</v>
      </c>
      <c r="C2737" s="5" t="inlineStr">
        <is>
          <t>1386 EINAR CHOQUETIJLLA - COBRADOR</t>
        </is>
      </c>
      <c r="D2737" s="7" t="n"/>
      <c r="E2737" s="8" t="n"/>
      <c r="F2737" s="9" t="n">
        <v>6025.7</v>
      </c>
      <c r="I2737" s="10" t="inlineStr">
        <is>
          <t>EFECTIVO</t>
        </is>
      </c>
      <c r="J2737" s="8" t="inlineStr">
        <is>
          <t>4309 RODRIGO RAMOS - T07</t>
        </is>
      </c>
    </row>
    <row r="2738">
      <c r="A2738" s="5" t="inlineStr">
        <is>
          <t>CCAJ-SC39/59/2023</t>
        </is>
      </c>
      <c r="B2738" s="6" t="n">
        <v>44963.86049965278</v>
      </c>
      <c r="C2738" s="5" t="inlineStr">
        <is>
          <t>1386 EINAR CHOQUETIJLLA - COBRADOR</t>
        </is>
      </c>
      <c r="D2738" s="7" t="n"/>
      <c r="E2738" s="8" t="n"/>
      <c r="F2738" s="9" t="n">
        <v>41839.8</v>
      </c>
      <c r="I2738" s="10" t="inlineStr">
        <is>
          <t>EFECTIVO</t>
        </is>
      </c>
      <c r="J2738" s="8" t="inlineStr">
        <is>
          <t>4309 RODRIGO RAMOS - T09</t>
        </is>
      </c>
    </row>
    <row r="2739">
      <c r="A2739" s="5" t="inlineStr">
        <is>
          <t>CCAJ-SC39/59/2023</t>
        </is>
      </c>
      <c r="B2739" s="6" t="n">
        <v>44963.86049965278</v>
      </c>
      <c r="C2739" s="5" t="inlineStr">
        <is>
          <t>1386 EINAR CHOQUETIJLLA - COBRADOR</t>
        </is>
      </c>
      <c r="D2739" s="7" t="n"/>
      <c r="E2739" s="8" t="n"/>
      <c r="F2739" s="9" t="n">
        <v>5868.2</v>
      </c>
      <c r="I2739" s="10" t="inlineStr">
        <is>
          <t>EFECTIVO</t>
        </is>
      </c>
      <c r="J2739" s="8" t="inlineStr">
        <is>
          <t>4309 RODRIGO RAMOS - T10</t>
        </is>
      </c>
    </row>
    <row r="2740">
      <c r="A2740" s="5" t="inlineStr">
        <is>
          <t>CCAJ-SC39/59/2023</t>
        </is>
      </c>
      <c r="B2740" s="6" t="n">
        <v>44963.86049965278</v>
      </c>
      <c r="C2740" s="5" t="inlineStr">
        <is>
          <t>1386 EINAR CHOQUETIJLLA - COBRADOR</t>
        </is>
      </c>
      <c r="D2740" s="7" t="n"/>
      <c r="E2740" s="8" t="n"/>
      <c r="F2740" s="9" t="n">
        <v>6619.7</v>
      </c>
      <c r="I2740" s="10" t="inlineStr">
        <is>
          <t>EFECTIVO</t>
        </is>
      </c>
      <c r="J2740" s="8" t="inlineStr">
        <is>
          <t>4309 RODRIGO RAMOS - T11</t>
        </is>
      </c>
    </row>
    <row r="2741">
      <c r="A2741" s="5" t="inlineStr">
        <is>
          <t>CCAJ-SC39/59/2023</t>
        </is>
      </c>
      <c r="B2741" s="6" t="n">
        <v>44963.86049965278</v>
      </c>
      <c r="C2741" s="5" t="inlineStr">
        <is>
          <t>1386 EINAR CHOQUETIJLLA - COBRADOR</t>
        </is>
      </c>
      <c r="D2741" s="7" t="n"/>
      <c r="E2741" s="8" t="n"/>
      <c r="F2741" s="9" t="n">
        <v>4698.5</v>
      </c>
      <c r="I2741" s="10" t="inlineStr">
        <is>
          <t>EFECTIVO</t>
        </is>
      </c>
      <c r="J2741" s="8" t="inlineStr">
        <is>
          <t>4309 RODRIGO RAMOS - T14</t>
        </is>
      </c>
    </row>
    <row r="2742">
      <c r="A2742" s="5" t="inlineStr">
        <is>
          <t>CCAJ-SC39/59/2023</t>
        </is>
      </c>
      <c r="B2742" s="6" t="n">
        <v>44963.86049965278</v>
      </c>
      <c r="C2742" s="5" t="inlineStr">
        <is>
          <t>1386 EINAR CHOQUETIJLLA - COBRADOR</t>
        </is>
      </c>
      <c r="D2742" s="7" t="n"/>
      <c r="E2742" s="8" t="n"/>
      <c r="F2742" s="9" t="n">
        <v>7000.1</v>
      </c>
      <c r="I2742" s="10" t="inlineStr">
        <is>
          <t>EFECTIVO</t>
        </is>
      </c>
      <c r="J2742" s="8" t="inlineStr">
        <is>
          <t>4309 RODRIGO RAMOS - T15</t>
        </is>
      </c>
    </row>
    <row r="2743">
      <c r="A2743" s="5" t="inlineStr">
        <is>
          <t>CCAJ-SC39/59/2023</t>
        </is>
      </c>
      <c r="B2743" s="6" t="n">
        <v>44963.86049965278</v>
      </c>
      <c r="C2743" s="5" t="inlineStr">
        <is>
          <t>1386 EINAR CHOQUETIJLLA - COBRADOR</t>
        </is>
      </c>
      <c r="D2743" s="7" t="n"/>
      <c r="E2743" s="8" t="n"/>
      <c r="F2743" s="9" t="n">
        <v>5879</v>
      </c>
      <c r="I2743" s="10" t="inlineStr">
        <is>
          <t>EFECTIVO</t>
        </is>
      </c>
      <c r="J2743" s="8" t="inlineStr">
        <is>
          <t>4309 RODRIGO RAMOS - T18</t>
        </is>
      </c>
    </row>
    <row r="2744">
      <c r="A2744" s="5" t="inlineStr">
        <is>
          <t>CCAJ-SC39/59/2023</t>
        </is>
      </c>
      <c r="B2744" s="6" t="n">
        <v>44963.86049965278</v>
      </c>
      <c r="C2744" s="5" t="inlineStr">
        <is>
          <t>1386 EINAR CHOQUETIJLLA - COBRADOR</t>
        </is>
      </c>
      <c r="D2744" s="7" t="n"/>
      <c r="E2744" s="8" t="n"/>
      <c r="F2744" s="9" t="n">
        <v>1907.2</v>
      </c>
      <c r="I2744" s="10" t="inlineStr">
        <is>
          <t>EFECTIVO</t>
        </is>
      </c>
      <c r="J2744" s="8" t="inlineStr">
        <is>
          <t>4309 RODRIGO RAMOS - T21</t>
        </is>
      </c>
    </row>
    <row r="2745">
      <c r="A2745" s="11" t="inlineStr">
        <is>
          <t>SAP</t>
        </is>
      </c>
      <c r="B2745" s="3" t="n"/>
      <c r="C2745" s="3" t="n"/>
      <c r="D2745" s="7" t="n"/>
      <c r="E2745" s="8" t="n"/>
      <c r="F2745" s="12">
        <f>SUM(F2678:G2744)</f>
        <v/>
      </c>
      <c r="H2745" s="9" t="n"/>
      <c r="I2745" s="10" t="n"/>
      <c r="J2745" s="5" t="n"/>
    </row>
    <row r="2746">
      <c r="A2746" s="13" t="inlineStr">
        <is>
          <t>FECHA</t>
        </is>
      </c>
      <c r="B2746" s="13" t="inlineStr">
        <is>
          <t>CIERRE DE CAJA</t>
        </is>
      </c>
      <c r="C2746" s="13" t="inlineStr">
        <is>
          <t>IMPORTE</t>
        </is>
      </c>
      <c r="D2746" s="7" t="n"/>
      <c r="E2746" s="8" t="n"/>
      <c r="H2746" s="9" t="n"/>
      <c r="I2746" s="10" t="n"/>
      <c r="J2746" s="5" t="n"/>
    </row>
  </sheetData>
  <mergeCells count="256">
    <mergeCell ref="I2624:I2625"/>
    <mergeCell ref="J2624:J2625"/>
    <mergeCell ref="A2624:A2625"/>
    <mergeCell ref="B2624:B2625"/>
    <mergeCell ref="C2624:C2625"/>
    <mergeCell ref="D2624:D2625"/>
    <mergeCell ref="E2624:E2625"/>
    <mergeCell ref="F2624:H2624"/>
    <mergeCell ref="I2545:I2546"/>
    <mergeCell ref="J2545:J2546"/>
    <mergeCell ref="A2545:A2546"/>
    <mergeCell ref="B2545:B2546"/>
    <mergeCell ref="C2545:C2546"/>
    <mergeCell ref="D2545:D2546"/>
    <mergeCell ref="E2545:E2546"/>
    <mergeCell ref="F2545:H2545"/>
    <mergeCell ref="A2054:A2055"/>
    <mergeCell ref="B2054:B2055"/>
    <mergeCell ref="C2054:C2055"/>
    <mergeCell ref="D2054:D2055"/>
    <mergeCell ref="E2054:E2055"/>
    <mergeCell ref="F2054:H2054"/>
    <mergeCell ref="I2054:I2055"/>
    <mergeCell ref="J2054:J2055"/>
    <mergeCell ref="I2432:I2433"/>
    <mergeCell ref="J2432:J2433"/>
    <mergeCell ref="A2432:A2433"/>
    <mergeCell ref="B2432:B2433"/>
    <mergeCell ref="C2432:C2433"/>
    <mergeCell ref="D2432:D2433"/>
    <mergeCell ref="E2432:E2433"/>
    <mergeCell ref="F2432:H2432"/>
    <mergeCell ref="I1971:I1972"/>
    <mergeCell ref="J1971:J1972"/>
    <mergeCell ref="A1971:A1972"/>
    <mergeCell ref="B1971:B1972"/>
    <mergeCell ref="C1971:C1972"/>
    <mergeCell ref="D1971:D1972"/>
    <mergeCell ref="E1971:E1972"/>
    <mergeCell ref="F1971:H1971"/>
    <mergeCell ref="A1883:A1884"/>
    <mergeCell ref="B1883:B1884"/>
    <mergeCell ref="C1883:C1884"/>
    <mergeCell ref="D1883:D1884"/>
    <mergeCell ref="E1883:E1884"/>
    <mergeCell ref="F1883:H1883"/>
    <mergeCell ref="I1883:I1884"/>
    <mergeCell ref="J1883:J1884"/>
    <mergeCell ref="I1721:I1722"/>
    <mergeCell ref="J1721:J1722"/>
    <mergeCell ref="A1721:A1722"/>
    <mergeCell ref="B1721:B1722"/>
    <mergeCell ref="C1721:C1722"/>
    <mergeCell ref="D1721:D1722"/>
    <mergeCell ref="E1721:E1722"/>
    <mergeCell ref="F1721:H1721"/>
    <mergeCell ref="A1489:A1490"/>
    <mergeCell ref="B1489:B1490"/>
    <mergeCell ref="C1489:C1490"/>
    <mergeCell ref="D1489:D1490"/>
    <mergeCell ref="E1489:E1490"/>
    <mergeCell ref="F1489:H1489"/>
    <mergeCell ref="I1489:I1490"/>
    <mergeCell ref="J1489:J1490"/>
    <mergeCell ref="A1610:A1611"/>
    <mergeCell ref="B1610:B1611"/>
    <mergeCell ref="C1610:C1611"/>
    <mergeCell ref="D1610:D1611"/>
    <mergeCell ref="E1610:E1611"/>
    <mergeCell ref="F1610:H1610"/>
    <mergeCell ref="I1610:I1611"/>
    <mergeCell ref="J1610:J1611"/>
    <mergeCell ref="A1498:A1499"/>
    <mergeCell ref="B1498:B1499"/>
    <mergeCell ref="C1498:C1499"/>
    <mergeCell ref="D1498:D1499"/>
    <mergeCell ref="E1498:E1499"/>
    <mergeCell ref="F1498:H1498"/>
    <mergeCell ref="I1498:I1499"/>
    <mergeCell ref="J1498:J1499"/>
    <mergeCell ref="I1374:I1375"/>
    <mergeCell ref="J1374:J1375"/>
    <mergeCell ref="A1450:A1451"/>
    <mergeCell ref="B1450:B1451"/>
    <mergeCell ref="C1450:C1451"/>
    <mergeCell ref="D1450:D1451"/>
    <mergeCell ref="E1450:E1451"/>
    <mergeCell ref="F1450:H1450"/>
    <mergeCell ref="I1450:I1451"/>
    <mergeCell ref="J1450:J1451"/>
    <mergeCell ref="A1374:A1375"/>
    <mergeCell ref="B1374:B1375"/>
    <mergeCell ref="C1374:C1375"/>
    <mergeCell ref="D1374:D1375"/>
    <mergeCell ref="E1374:E1375"/>
    <mergeCell ref="F1374:H1374"/>
    <mergeCell ref="F717:H717"/>
    <mergeCell ref="I717:I718"/>
    <mergeCell ref="J717:J718"/>
    <mergeCell ref="A717:A718"/>
    <mergeCell ref="B717:B718"/>
    <mergeCell ref="C717:C718"/>
    <mergeCell ref="D717:D718"/>
    <mergeCell ref="E717:E718"/>
    <mergeCell ref="A1001:A1002"/>
    <mergeCell ref="B1001:B1002"/>
    <mergeCell ref="C1001:C1002"/>
    <mergeCell ref="D1001:D1002"/>
    <mergeCell ref="E1001:E1002"/>
    <mergeCell ref="F1001:H1001"/>
    <mergeCell ref="I1001:I1002"/>
    <mergeCell ref="J1001:J1002"/>
    <mergeCell ref="F794:H794"/>
    <mergeCell ref="I794:I795"/>
    <mergeCell ref="J794:J795"/>
    <mergeCell ref="A794:A795"/>
    <mergeCell ref="B794:B795"/>
    <mergeCell ref="C794:C795"/>
    <mergeCell ref="D794:D795"/>
    <mergeCell ref="E794:E795"/>
    <mergeCell ref="I3:I4"/>
    <mergeCell ref="J3:J4"/>
    <mergeCell ref="I136:I137"/>
    <mergeCell ref="J136:J137"/>
    <mergeCell ref="A136:A137"/>
    <mergeCell ref="B136:B137"/>
    <mergeCell ref="C136:C137"/>
    <mergeCell ref="D136:D137"/>
    <mergeCell ref="E136:E137"/>
    <mergeCell ref="F136:H136"/>
    <mergeCell ref="A3:A4"/>
    <mergeCell ref="B3:B4"/>
    <mergeCell ref="C3:C4"/>
    <mergeCell ref="D3:D4"/>
    <mergeCell ref="E3:E4"/>
    <mergeCell ref="F3:H3"/>
    <mergeCell ref="I279:I280"/>
    <mergeCell ref="J279:J280"/>
    <mergeCell ref="A279:A280"/>
    <mergeCell ref="B279:B280"/>
    <mergeCell ref="C279:C280"/>
    <mergeCell ref="D279:D280"/>
    <mergeCell ref="E279:E280"/>
    <mergeCell ref="F279:H279"/>
    <mergeCell ref="I127:I128"/>
    <mergeCell ref="J127:J128"/>
    <mergeCell ref="A127:A128"/>
    <mergeCell ref="B127:B128"/>
    <mergeCell ref="C127:C128"/>
    <mergeCell ref="D127:D128"/>
    <mergeCell ref="E127:E128"/>
    <mergeCell ref="F127:H127"/>
    <mergeCell ref="F197:H197"/>
    <mergeCell ref="I197:I198"/>
    <mergeCell ref="J197:J198"/>
    <mergeCell ref="A197:A198"/>
    <mergeCell ref="B197:B198"/>
    <mergeCell ref="C197:C198"/>
    <mergeCell ref="D197:D198"/>
    <mergeCell ref="E197:E198"/>
    <mergeCell ref="F397:H397"/>
    <mergeCell ref="I397:I398"/>
    <mergeCell ref="J397:J398"/>
    <mergeCell ref="A397:A398"/>
    <mergeCell ref="B397:B398"/>
    <mergeCell ref="C397:C398"/>
    <mergeCell ref="D397:D398"/>
    <mergeCell ref="E397:E398"/>
    <mergeCell ref="I494:I495"/>
    <mergeCell ref="J494:J495"/>
    <mergeCell ref="A494:A495"/>
    <mergeCell ref="B494:B495"/>
    <mergeCell ref="C494:C495"/>
    <mergeCell ref="D494:D495"/>
    <mergeCell ref="E494:E495"/>
    <mergeCell ref="F494:H494"/>
    <mergeCell ref="F528:H528"/>
    <mergeCell ref="I528:I529"/>
    <mergeCell ref="J528:J529"/>
    <mergeCell ref="A528:A529"/>
    <mergeCell ref="B528:B529"/>
    <mergeCell ref="C528:C529"/>
    <mergeCell ref="D528:D529"/>
    <mergeCell ref="E528:E529"/>
    <mergeCell ref="I629:I630"/>
    <mergeCell ref="A629:A630"/>
    <mergeCell ref="J629:J630"/>
    <mergeCell ref="B629:B630"/>
    <mergeCell ref="C629:C630"/>
    <mergeCell ref="D629:D630"/>
    <mergeCell ref="E629:E630"/>
    <mergeCell ref="F629:H629"/>
    <mergeCell ref="F882:H882"/>
    <mergeCell ref="I882:I883"/>
    <mergeCell ref="J882:J883"/>
    <mergeCell ref="A882:A883"/>
    <mergeCell ref="B882:B883"/>
    <mergeCell ref="C882:C883"/>
    <mergeCell ref="D882:D883"/>
    <mergeCell ref="E882:E883"/>
    <mergeCell ref="I963:I964"/>
    <mergeCell ref="J963:J964"/>
    <mergeCell ref="A963:A964"/>
    <mergeCell ref="B963:B964"/>
    <mergeCell ref="C963:C964"/>
    <mergeCell ref="D963:D964"/>
    <mergeCell ref="E963:E964"/>
    <mergeCell ref="F963:H963"/>
    <mergeCell ref="A1120:A1121"/>
    <mergeCell ref="B1120:B1121"/>
    <mergeCell ref="C1120:C1121"/>
    <mergeCell ref="D1120:D1121"/>
    <mergeCell ref="E1120:E1121"/>
    <mergeCell ref="F1120:H1120"/>
    <mergeCell ref="I1120:I1121"/>
    <mergeCell ref="J1120:J1121"/>
    <mergeCell ref="A1287:A1288"/>
    <mergeCell ref="B1287:B1288"/>
    <mergeCell ref="C1287:C1288"/>
    <mergeCell ref="D1287:D1288"/>
    <mergeCell ref="E1287:E1288"/>
    <mergeCell ref="F1287:H1287"/>
    <mergeCell ref="I1287:I1288"/>
    <mergeCell ref="J1287:J1288"/>
    <mergeCell ref="A1189:A1190"/>
    <mergeCell ref="B1189:B1190"/>
    <mergeCell ref="C1189:C1190"/>
    <mergeCell ref="D1189:D1190"/>
    <mergeCell ref="E1189:E1190"/>
    <mergeCell ref="F1189:H1189"/>
    <mergeCell ref="I1189:I1190"/>
    <mergeCell ref="J1189:J1190"/>
    <mergeCell ref="A2663:A2664"/>
    <mergeCell ref="B2663:B2664"/>
    <mergeCell ref="C2663:C2664"/>
    <mergeCell ref="D2663:D2664"/>
    <mergeCell ref="E2663:E2664"/>
    <mergeCell ref="F2663:H2663"/>
    <mergeCell ref="I2663:I2664"/>
    <mergeCell ref="J2663:J2664"/>
    <mergeCell ref="A2204:A2205"/>
    <mergeCell ref="B2204:B2205"/>
    <mergeCell ref="C2204:C2205"/>
    <mergeCell ref="D2204:D2205"/>
    <mergeCell ref="E2204:E2205"/>
    <mergeCell ref="F2204:H2204"/>
    <mergeCell ref="I2204:I2205"/>
    <mergeCell ref="J2204:J2205"/>
    <mergeCell ref="I2471:I2472"/>
    <mergeCell ref="J2471:J2472"/>
    <mergeCell ref="A2471:A2472"/>
    <mergeCell ref="B2471:B2472"/>
    <mergeCell ref="C2471:C2472"/>
    <mergeCell ref="D2471:D2472"/>
    <mergeCell ref="E2471:E2472"/>
    <mergeCell ref="F2471:H2471"/>
  </mergeCells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311"/>
  <sheetViews>
    <sheetView topLeftCell="A298" workbookViewId="0">
      <selection activeCell="E301" sqref="E30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CCAJ-SC65/42/22</t>
        </is>
      </c>
      <c r="B5" s="6" t="n">
        <v>44926.67703368056</v>
      </c>
      <c r="C5" s="5" t="inlineStr">
        <is>
          <t>5019 JOAQUIN CAMPERO SALAZAR</t>
        </is>
      </c>
      <c r="D5" s="7" t="n"/>
      <c r="E5" s="8" t="n"/>
      <c r="F5" s="9" t="n">
        <v>552.6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CCAJ-SC65/42/22</t>
        </is>
      </c>
      <c r="B6" s="6" t="n">
        <v>44926.67703368056</v>
      </c>
      <c r="C6" s="5" t="inlineStr">
        <is>
          <t>5019 JOAQUIN CAMPERO SALAZAR</t>
        </is>
      </c>
      <c r="D6" s="7" t="n"/>
      <c r="E6" s="8" t="n"/>
      <c r="H6" s="9" t="n">
        <v>526.11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112517532</v>
      </c>
      <c r="E8" s="14" t="n">
        <v>112517727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8" t="inlineStr">
        <is>
          <t>Cierre Caja</t>
        </is>
      </c>
      <c r="B13" s="98" t="inlineStr">
        <is>
          <t>Fecha</t>
        </is>
      </c>
      <c r="C13" s="98" t="inlineStr">
        <is>
          <t>Cajero</t>
        </is>
      </c>
      <c r="D13" s="98" t="inlineStr">
        <is>
          <t>Nro Voucher</t>
        </is>
      </c>
      <c r="E13" s="98" t="inlineStr">
        <is>
          <t>Nro Cuenta</t>
        </is>
      </c>
      <c r="F13" s="98" t="inlineStr">
        <is>
          <t>Tipo Ingreso</t>
        </is>
      </c>
      <c r="G13" s="99" t="n"/>
      <c r="H13" s="100" t="n"/>
      <c r="I13" s="98" t="inlineStr">
        <is>
          <t>TIPO DE INGRESO</t>
        </is>
      </c>
      <c r="J13" s="98" t="inlineStr">
        <is>
          <t>Cobrador</t>
        </is>
      </c>
    </row>
    <row r="14">
      <c r="A14" s="101" t="n"/>
      <c r="B14" s="101" t="n"/>
      <c r="C14" s="101" t="n"/>
      <c r="D14" s="101" t="n"/>
      <c r="E14" s="101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101" t="n"/>
      <c r="J14" s="101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5" t="inlineStr">
        <is>
          <t>CCAJ-SC65/1/23</t>
        </is>
      </c>
      <c r="B24" s="6" t="n">
        <v>44929.80252831019</v>
      </c>
      <c r="C24" s="5" t="inlineStr">
        <is>
          <t>5019 JOAQUIN CAMPERO SALAZAR</t>
        </is>
      </c>
      <c r="D24" s="7" t="n"/>
      <c r="E24" s="8" t="n"/>
      <c r="F24" s="9" t="n">
        <v>307.94</v>
      </c>
      <c r="I24" s="10" t="inlineStr">
        <is>
          <t>EFECTIVO</t>
        </is>
      </c>
      <c r="J24" s="5" t="inlineStr">
        <is>
          <t>5019 JOAQUIN CAMPERO SALAZAR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112518936</v>
      </c>
      <c r="E26" s="14" t="n">
        <v>112519141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8" t="inlineStr">
        <is>
          <t>Cierre Caja</t>
        </is>
      </c>
      <c r="B31" s="98" t="inlineStr">
        <is>
          <t>Fecha</t>
        </is>
      </c>
      <c r="C31" s="98" t="inlineStr">
        <is>
          <t>Cajero</t>
        </is>
      </c>
      <c r="D31" s="98" t="inlineStr">
        <is>
          <t>Nro Voucher</t>
        </is>
      </c>
      <c r="E31" s="98" t="inlineStr">
        <is>
          <t>Nro Cuenta</t>
        </is>
      </c>
      <c r="F31" s="98" t="inlineStr">
        <is>
          <t>Tipo Ingreso</t>
        </is>
      </c>
      <c r="G31" s="99" t="n"/>
      <c r="H31" s="100" t="n"/>
      <c r="I31" s="98" t="inlineStr">
        <is>
          <t>TIPO DE INGRESO</t>
        </is>
      </c>
      <c r="J31" s="98" t="inlineStr">
        <is>
          <t>Cobrador</t>
        </is>
      </c>
    </row>
    <row r="32">
      <c r="A32" s="101" t="n"/>
      <c r="B32" s="101" t="n"/>
      <c r="C32" s="101" t="n"/>
      <c r="D32" s="101" t="n"/>
      <c r="E32" s="101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101" t="n"/>
      <c r="J32" s="101" t="n"/>
    </row>
    <row r="33">
      <c r="A33" s="5" t="inlineStr">
        <is>
          <t>CCAJ-SC65/2/23</t>
        </is>
      </c>
      <c r="B33" s="6" t="n">
        <v>44930.81263673611</v>
      </c>
      <c r="C33" s="5" t="inlineStr">
        <is>
          <t>5019 JOAQUIN CAMPERO SALAZAR</t>
        </is>
      </c>
      <c r="D33" s="7" t="n"/>
      <c r="E33" s="8" t="n"/>
      <c r="F33" s="9" t="n">
        <v>1903.25</v>
      </c>
      <c r="I33" s="10" t="inlineStr">
        <is>
          <t>EFECTIVO</t>
        </is>
      </c>
      <c r="J33" s="5" t="inlineStr">
        <is>
          <t>5019 JOAQUIN CAMPERO SALAZAR</t>
        </is>
      </c>
    </row>
    <row r="34">
      <c r="A34" s="5" t="inlineStr">
        <is>
          <t>CCAJ-SC65/2/23</t>
        </is>
      </c>
      <c r="B34" s="6" t="n">
        <v>44930.81263673611</v>
      </c>
      <c r="C34" s="5" t="inlineStr">
        <is>
          <t>5019 JOAQUIN CAMPERO SALAZAR</t>
        </is>
      </c>
      <c r="D34" s="7" t="n"/>
      <c r="E34" s="8" t="n"/>
      <c r="H34" s="9" t="n">
        <v>1517.96</v>
      </c>
      <c r="I34" s="5" t="inlineStr">
        <is>
          <t>TARJETA DE DÉBITO/CRÉDITO</t>
        </is>
      </c>
      <c r="J34" s="5" t="inlineStr">
        <is>
          <t>5019 JOAQUIN CAMPERO SALAZAR</t>
        </is>
      </c>
    </row>
    <row r="35">
      <c r="A35" s="11" t="inlineStr">
        <is>
          <t>SAP</t>
        </is>
      </c>
      <c r="B35" s="3" t="n"/>
      <c r="C35" s="3" t="n"/>
      <c r="D35" s="7" t="n"/>
      <c r="E35" s="8" t="n"/>
      <c r="H35" s="9" t="n"/>
      <c r="I35" s="10" t="n"/>
      <c r="J35" s="8" t="n"/>
    </row>
    <row r="36" ht="15.75" customHeight="1">
      <c r="A36" s="13" t="inlineStr">
        <is>
          <t>FECHA</t>
        </is>
      </c>
      <c r="B36" s="13" t="inlineStr">
        <is>
          <t>CIERRE DE CAJA</t>
        </is>
      </c>
      <c r="C36" s="13" t="inlineStr">
        <is>
          <t>IMPORTE</t>
        </is>
      </c>
      <c r="D36" s="28" t="n">
        <v>112521185</v>
      </c>
      <c r="E36" s="14" t="n">
        <v>112521363</v>
      </c>
      <c r="H36" s="9" t="n"/>
      <c r="I36" s="10" t="n"/>
      <c r="J36" s="8" t="n"/>
    </row>
    <row r="39">
      <c r="A39" s="1" t="inlineStr">
        <is>
          <t>Cierre Caja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3" t="inlineStr">
        <is>
          <t>Del 05/01/2022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98" t="inlineStr">
        <is>
          <t>Cierre Caja</t>
        </is>
      </c>
      <c r="B41" s="98" t="inlineStr">
        <is>
          <t>Fecha</t>
        </is>
      </c>
      <c r="C41" s="98" t="inlineStr">
        <is>
          <t>Cajero</t>
        </is>
      </c>
      <c r="D41" s="98" t="inlineStr">
        <is>
          <t>Nro Voucher</t>
        </is>
      </c>
      <c r="E41" s="98" t="inlineStr">
        <is>
          <t>Nro Cuenta</t>
        </is>
      </c>
      <c r="F41" s="98" t="inlineStr">
        <is>
          <t>Tipo Ingreso</t>
        </is>
      </c>
      <c r="G41" s="99" t="n"/>
      <c r="H41" s="100" t="n"/>
      <c r="I41" s="98" t="inlineStr">
        <is>
          <t>TIPO DE INGRESO</t>
        </is>
      </c>
      <c r="J41" s="98" t="inlineStr">
        <is>
          <t>Cobrador</t>
        </is>
      </c>
    </row>
    <row r="42">
      <c r="A42" s="101" t="n"/>
      <c r="B42" s="101" t="n"/>
      <c r="C42" s="101" t="n"/>
      <c r="D42" s="101" t="n"/>
      <c r="E42" s="101" t="n"/>
      <c r="F42" s="4" t="inlineStr">
        <is>
          <t>EFECTIVO</t>
        </is>
      </c>
      <c r="G42" s="4" t="inlineStr">
        <is>
          <t>CHEQUE</t>
        </is>
      </c>
      <c r="H42" s="4" t="inlineStr">
        <is>
          <t>TRANSFERENCIA</t>
        </is>
      </c>
      <c r="I42" s="101" t="n"/>
      <c r="J42" s="101" t="n"/>
    </row>
    <row r="43">
      <c r="A43" s="5" t="inlineStr">
        <is>
          <t>CCAJ-SC65/3/23</t>
        </is>
      </c>
      <c r="B43" s="6" t="n">
        <v>44931.80011405093</v>
      </c>
      <c r="C43" s="5" t="inlineStr">
        <is>
          <t>5019 JOAQUIN CAMPERO SALAZAR</t>
        </is>
      </c>
      <c r="D43" s="7" t="n"/>
      <c r="E43" s="8" t="n"/>
      <c r="F43" s="9" t="n">
        <v>443.01</v>
      </c>
      <c r="I43" s="10" t="inlineStr">
        <is>
          <t>EFECTIVO</t>
        </is>
      </c>
      <c r="J43" s="5" t="inlineStr">
        <is>
          <t>5019 JOAQUIN CAMPERO SALAZAR</t>
        </is>
      </c>
    </row>
    <row r="44">
      <c r="A44" s="5" t="inlineStr">
        <is>
          <t>CCAJ-SC65/3/23</t>
        </is>
      </c>
      <c r="B44" s="6" t="n">
        <v>44931.80011405093</v>
      </c>
      <c r="C44" s="5" t="inlineStr">
        <is>
          <t>5019 JOAQUIN CAMPERO SALAZAR</t>
        </is>
      </c>
      <c r="D44" s="7" t="n"/>
      <c r="E44" s="8" t="n"/>
      <c r="H44" s="9" t="n">
        <v>412.08</v>
      </c>
      <c r="I44" s="5" t="inlineStr">
        <is>
          <t>TARJETA DE DÉBITO/CRÉDITO</t>
        </is>
      </c>
      <c r="J44" s="5" t="inlineStr">
        <is>
          <t>5019 JOAQUIN CAMPERO SALAZAR</t>
        </is>
      </c>
    </row>
    <row r="45">
      <c r="A45" s="11" t="inlineStr">
        <is>
          <t>SAP</t>
        </is>
      </c>
      <c r="B45" s="3" t="n"/>
      <c r="C45" s="3" t="n"/>
      <c r="D45" s="7" t="n"/>
      <c r="E45" s="8" t="n"/>
      <c r="F45" s="38" t="n"/>
      <c r="H45" s="9" t="n"/>
      <c r="I45" s="10" t="n"/>
      <c r="J45" s="5" t="n"/>
    </row>
    <row r="46" ht="15.75" customHeight="1">
      <c r="A46" s="13" t="inlineStr">
        <is>
          <t>FECHA</t>
        </is>
      </c>
      <c r="B46" s="13" t="inlineStr">
        <is>
          <t>CIERRE DE CAJA</t>
        </is>
      </c>
      <c r="C46" s="13" t="inlineStr">
        <is>
          <t>IMPORTE</t>
        </is>
      </c>
      <c r="D46" s="28" t="n">
        <v>112537520</v>
      </c>
      <c r="E46" s="14" t="n">
        <v>112556918</v>
      </c>
      <c r="H46" s="9" t="n"/>
      <c r="I46" s="10" t="n"/>
      <c r="J46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06/01/2022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98" t="inlineStr">
        <is>
          <t>Cierre Caja</t>
        </is>
      </c>
      <c r="B51" s="98" t="inlineStr">
        <is>
          <t>Fecha</t>
        </is>
      </c>
      <c r="C51" s="98" t="inlineStr">
        <is>
          <t>Cajero</t>
        </is>
      </c>
      <c r="D51" s="98" t="inlineStr">
        <is>
          <t>Nro Voucher</t>
        </is>
      </c>
      <c r="E51" s="98" t="inlineStr">
        <is>
          <t>Nro Cuenta</t>
        </is>
      </c>
      <c r="F51" s="98" t="inlineStr">
        <is>
          <t>Tipo Ingreso</t>
        </is>
      </c>
      <c r="G51" s="99" t="n"/>
      <c r="H51" s="100" t="n"/>
      <c r="I51" s="98" t="inlineStr">
        <is>
          <t>TIPO DE INGRESO</t>
        </is>
      </c>
      <c r="J51" s="98" t="inlineStr">
        <is>
          <t>Cobrador</t>
        </is>
      </c>
    </row>
    <row r="52">
      <c r="A52" s="101" t="n"/>
      <c r="B52" s="101" t="n"/>
      <c r="C52" s="101" t="n"/>
      <c r="D52" s="101" t="n"/>
      <c r="E52" s="101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101" t="n"/>
      <c r="J52" s="101" t="n"/>
    </row>
    <row r="53">
      <c r="A53" s="5" t="inlineStr">
        <is>
          <t>CCAJ-SC65/4/23</t>
        </is>
      </c>
      <c r="B53" s="6" t="n">
        <v>44932.80762340278</v>
      </c>
      <c r="C53" s="5" t="inlineStr">
        <is>
          <t>5019 JOAQUIN CAMPERO SALAZAR</t>
        </is>
      </c>
      <c r="D53" s="7" t="n"/>
      <c r="E53" s="8" t="n"/>
      <c r="F53" s="9" t="n">
        <v>1179.63</v>
      </c>
      <c r="I53" s="10" t="inlineStr">
        <is>
          <t>EFECTIVO</t>
        </is>
      </c>
      <c r="J53" s="5" t="inlineStr">
        <is>
          <t>5019 JOAQUIN CAMPERO SALAZAR</t>
        </is>
      </c>
    </row>
    <row r="54">
      <c r="A54" s="5" t="inlineStr">
        <is>
          <t>CCAJ-SC65/4/23</t>
        </is>
      </c>
      <c r="B54" s="6" t="n">
        <v>44932.80762340278</v>
      </c>
      <c r="C54" s="5" t="inlineStr">
        <is>
          <t>5019 JOAQUIN CAMPERO SALAZAR</t>
        </is>
      </c>
      <c r="D54" s="7" t="n"/>
      <c r="E54" s="8" t="n"/>
      <c r="H54" s="9" t="n">
        <v>168.73</v>
      </c>
      <c r="I54" s="5" t="inlineStr">
        <is>
          <t>TARJETA DE DÉBITO/CRÉDITO</t>
        </is>
      </c>
      <c r="J54" s="5" t="inlineStr">
        <is>
          <t>5019 JOAQUIN CAMPERO SALAZAR</t>
        </is>
      </c>
    </row>
    <row r="55">
      <c r="A55" s="11" t="inlineStr">
        <is>
          <t>SAP</t>
        </is>
      </c>
      <c r="B55" s="3" t="n"/>
      <c r="C55" s="3" t="n"/>
      <c r="D55" s="7" t="n"/>
      <c r="E55" s="8" t="n"/>
      <c r="H55" s="9" t="n"/>
      <c r="I55" s="10" t="n"/>
      <c r="J55" s="5" t="n"/>
    </row>
    <row r="56" ht="15.75" customHeight="1">
      <c r="A56" s="13" t="inlineStr">
        <is>
          <t>FECHA</t>
        </is>
      </c>
      <c r="B56" s="13" t="inlineStr">
        <is>
          <t>CIERRE DE CAJA</t>
        </is>
      </c>
      <c r="C56" s="13" t="inlineStr">
        <is>
          <t>IMPORTE</t>
        </is>
      </c>
      <c r="D56" s="28" t="n">
        <v>112537759</v>
      </c>
      <c r="E56" s="14" t="n">
        <v>112556919</v>
      </c>
      <c r="H56" s="9" t="n"/>
      <c r="I56" s="10" t="n"/>
      <c r="J56" s="5" t="n"/>
    </row>
    <row r="57">
      <c r="A57" s="5" t="n"/>
      <c r="B57" s="6" t="n"/>
      <c r="C57" s="5" t="n"/>
      <c r="D57" s="7" t="n"/>
      <c r="E57" s="8" t="n"/>
      <c r="H57" s="9" t="n"/>
      <c r="I57" s="10" t="n"/>
      <c r="J57" s="5" t="n"/>
    </row>
    <row r="58">
      <c r="A58" s="5" t="n"/>
      <c r="B58" s="6" t="n"/>
      <c r="C58" s="5" t="n"/>
      <c r="D58" s="7" t="n"/>
      <c r="E58" s="8" t="n"/>
      <c r="H58" s="9" t="n"/>
      <c r="I58" s="10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07/01/2022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98" t="inlineStr">
        <is>
          <t>Cierre Caja</t>
        </is>
      </c>
      <c r="B61" s="98" t="inlineStr">
        <is>
          <t>Fecha</t>
        </is>
      </c>
      <c r="C61" s="98" t="inlineStr">
        <is>
          <t>Cajero</t>
        </is>
      </c>
      <c r="D61" s="98" t="inlineStr">
        <is>
          <t>Nro Voucher</t>
        </is>
      </c>
      <c r="E61" s="98" t="inlineStr">
        <is>
          <t>Nro Cuenta</t>
        </is>
      </c>
      <c r="F61" s="98" t="inlineStr">
        <is>
          <t>Tipo Ingreso</t>
        </is>
      </c>
      <c r="G61" s="99" t="n"/>
      <c r="H61" s="100" t="n"/>
      <c r="I61" s="98" t="inlineStr">
        <is>
          <t>TIPO DE INGRESO</t>
        </is>
      </c>
      <c r="J61" s="98" t="inlineStr">
        <is>
          <t>Cobrador</t>
        </is>
      </c>
    </row>
    <row r="62">
      <c r="A62" s="101" t="n"/>
      <c r="B62" s="101" t="n"/>
      <c r="C62" s="101" t="n"/>
      <c r="D62" s="101" t="n"/>
      <c r="E62" s="101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101" t="n"/>
      <c r="J62" s="101" t="n"/>
    </row>
    <row r="63">
      <c r="A63" s="5" t="inlineStr">
        <is>
          <t>CCAJ-SC65/5/23</t>
        </is>
      </c>
      <c r="B63" s="6" t="n">
        <v>44933.61062613426</v>
      </c>
      <c r="C63" s="5" t="inlineStr">
        <is>
          <t>5019 JOAQUIN CAMPERO SALAZAR</t>
        </is>
      </c>
      <c r="D63" s="7" t="n"/>
      <c r="E63" s="8" t="n"/>
      <c r="F63" s="9" t="n">
        <v>546.01</v>
      </c>
      <c r="I63" s="10" t="inlineStr">
        <is>
          <t>EFECTIVO</t>
        </is>
      </c>
      <c r="J63" s="5" t="inlineStr">
        <is>
          <t>5019 JOAQUIN CAMPERO SALAZAR</t>
        </is>
      </c>
    </row>
    <row r="64">
      <c r="A64" s="11" t="inlineStr">
        <is>
          <t>SAP</t>
        </is>
      </c>
      <c r="B64" s="3" t="n"/>
      <c r="C64" s="3" t="n"/>
      <c r="D64" s="7" t="n"/>
      <c r="E64" s="8" t="n"/>
      <c r="H64" s="9" t="n"/>
      <c r="I64" s="10" t="n"/>
      <c r="J64" s="5" t="n"/>
    </row>
    <row r="65" ht="15.75" customHeight="1">
      <c r="A65" s="13" t="inlineStr">
        <is>
          <t>FECHA</t>
        </is>
      </c>
      <c r="B65" s="13" t="inlineStr">
        <is>
          <t>CIERRE DE CAJA</t>
        </is>
      </c>
      <c r="C65" s="13" t="inlineStr">
        <is>
          <t>IMPORTE</t>
        </is>
      </c>
      <c r="D65" s="28" t="n">
        <v>112563513</v>
      </c>
      <c r="E65" s="14" t="n">
        <v>112563582</v>
      </c>
      <c r="H65" s="9" t="n"/>
      <c r="I65" s="10" t="n"/>
      <c r="J65" s="5" t="n"/>
    </row>
    <row r="66">
      <c r="A66" s="5" t="n"/>
      <c r="B66" s="6" t="n"/>
      <c r="C66" s="5" t="n"/>
      <c r="D66" s="7" t="n"/>
      <c r="E66" s="8" t="n"/>
      <c r="H66" s="9" t="n"/>
      <c r="I66" s="10" t="n"/>
      <c r="J66" s="5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09/01/2022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98" t="inlineStr">
        <is>
          <t>Cierre Caja</t>
        </is>
      </c>
      <c r="B70" s="98" t="inlineStr">
        <is>
          <t>Fecha</t>
        </is>
      </c>
      <c r="C70" s="98" t="inlineStr">
        <is>
          <t>Cajero</t>
        </is>
      </c>
      <c r="D70" s="98" t="inlineStr">
        <is>
          <t>Nro Voucher</t>
        </is>
      </c>
      <c r="E70" s="98" t="inlineStr">
        <is>
          <t>Nro Cuenta</t>
        </is>
      </c>
      <c r="F70" s="98" t="inlineStr">
        <is>
          <t>Tipo Ingreso</t>
        </is>
      </c>
      <c r="G70" s="99" t="n"/>
      <c r="H70" s="100" t="n"/>
      <c r="I70" s="98" t="inlineStr">
        <is>
          <t>TIPO DE INGRESO</t>
        </is>
      </c>
      <c r="J70" s="98" t="inlineStr">
        <is>
          <t>Cobrador</t>
        </is>
      </c>
    </row>
    <row r="71">
      <c r="A71" s="101" t="n"/>
      <c r="B71" s="101" t="n"/>
      <c r="C71" s="101" t="n"/>
      <c r="D71" s="101" t="n"/>
      <c r="E71" s="101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101" t="n"/>
      <c r="J71" s="101" t="n"/>
    </row>
    <row r="72">
      <c r="A72" s="5" t="inlineStr">
        <is>
          <t>CCAJ-SC65/6/23</t>
        </is>
      </c>
      <c r="B72" s="6" t="n">
        <v>44935.80837045139</v>
      </c>
      <c r="C72" s="5" t="inlineStr">
        <is>
          <t>5019 JOAQUIN CAMPERO SALAZAR</t>
        </is>
      </c>
      <c r="D72" s="7" t="n"/>
      <c r="E72" s="8" t="n"/>
      <c r="F72" s="9" t="n">
        <v>2179.39</v>
      </c>
      <c r="I72" s="10" t="inlineStr">
        <is>
          <t>EFECTIVO</t>
        </is>
      </c>
      <c r="J72" s="5" t="inlineStr">
        <is>
          <t>5019 JOAQUIN CAMPERO SALAZAR</t>
        </is>
      </c>
    </row>
    <row r="73">
      <c r="A73" s="11" t="inlineStr">
        <is>
          <t>SAP</t>
        </is>
      </c>
      <c r="B73" s="3" t="n"/>
      <c r="C73" s="3" t="n"/>
      <c r="D73" s="7" t="n"/>
      <c r="E73" s="8" t="n"/>
      <c r="H73" s="9" t="n"/>
      <c r="I73" s="10" t="n"/>
      <c r="J73" s="5" t="n"/>
    </row>
    <row r="74" ht="15.75" customHeight="1">
      <c r="A74" s="13" t="inlineStr">
        <is>
          <t>FECHA</t>
        </is>
      </c>
      <c r="B74" s="13" t="inlineStr">
        <is>
          <t>CIERRE DE CAJA</t>
        </is>
      </c>
      <c r="C74" s="13" t="inlineStr">
        <is>
          <t>IMPORTE</t>
        </is>
      </c>
      <c r="D74" s="28" t="n">
        <v>112569695</v>
      </c>
      <c r="E74" s="14" t="n">
        <v>112569858</v>
      </c>
      <c r="H74" s="9" t="n"/>
      <c r="I74" s="10" t="n"/>
      <c r="J74" s="5" t="n"/>
    </row>
    <row r="77">
      <c r="A77" s="1" t="inlineStr">
        <is>
          <t>Cierre Caja</t>
        </is>
      </c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3" t="inlineStr">
        <is>
          <t>Del 10/01/2022</t>
        </is>
      </c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98" t="inlineStr">
        <is>
          <t>Cierre Caja</t>
        </is>
      </c>
      <c r="B79" s="98" t="inlineStr">
        <is>
          <t>Fecha</t>
        </is>
      </c>
      <c r="C79" s="98" t="inlineStr">
        <is>
          <t>Cajero</t>
        </is>
      </c>
      <c r="D79" s="98" t="inlineStr">
        <is>
          <t>Nro Voucher</t>
        </is>
      </c>
      <c r="E79" s="98" t="inlineStr">
        <is>
          <t>Nro Cuenta</t>
        </is>
      </c>
      <c r="F79" s="98" t="inlineStr">
        <is>
          <t>Tipo Ingreso</t>
        </is>
      </c>
      <c r="G79" s="99" t="n"/>
      <c r="H79" s="100" t="n"/>
      <c r="I79" s="98" t="inlineStr">
        <is>
          <t>TIPO DE INGRESO</t>
        </is>
      </c>
      <c r="J79" s="98" t="inlineStr">
        <is>
          <t>Cobrador</t>
        </is>
      </c>
    </row>
    <row r="80">
      <c r="A80" s="101" t="n"/>
      <c r="B80" s="101" t="n"/>
      <c r="C80" s="101" t="n"/>
      <c r="D80" s="101" t="n"/>
      <c r="E80" s="101" t="n"/>
      <c r="F80" s="4" t="inlineStr">
        <is>
          <t>EFECTIVO</t>
        </is>
      </c>
      <c r="G80" s="4" t="inlineStr">
        <is>
          <t>CHEQUE</t>
        </is>
      </c>
      <c r="H80" s="4" t="inlineStr">
        <is>
          <t>TRANSFERENCIA</t>
        </is>
      </c>
      <c r="I80" s="101" t="n"/>
      <c r="J80" s="101" t="n"/>
    </row>
    <row r="81">
      <c r="A81" s="5" t="inlineStr">
        <is>
          <t>CCAJ-SC65/7/23</t>
        </is>
      </c>
      <c r="B81" s="6" t="n">
        <v>44936.80370104167</v>
      </c>
      <c r="C81" s="5" t="inlineStr">
        <is>
          <t>5019 JOAQUIN CAMPERO SALAZAR</t>
        </is>
      </c>
      <c r="D81" s="7" t="n"/>
      <c r="E81" s="8" t="n"/>
      <c r="F81" s="9" t="n">
        <v>728.47</v>
      </c>
      <c r="I81" s="10" t="inlineStr">
        <is>
          <t>EFECTIVO</t>
        </is>
      </c>
      <c r="J81" s="5" t="inlineStr">
        <is>
          <t>5019 JOAQUIN CAMPERO SALAZAR</t>
        </is>
      </c>
    </row>
    <row r="82">
      <c r="A82" s="5" t="inlineStr">
        <is>
          <t>CCAJ-SC65/7/23</t>
        </is>
      </c>
      <c r="B82" s="6" t="n">
        <v>44936.80370104167</v>
      </c>
      <c r="C82" s="5" t="inlineStr">
        <is>
          <t>5019 JOAQUIN CAMPERO SALAZAR</t>
        </is>
      </c>
      <c r="D82" s="7" t="n"/>
      <c r="E82" s="8" t="n"/>
      <c r="H82" s="9" t="n">
        <v>251.7</v>
      </c>
      <c r="I82" s="5" t="inlineStr">
        <is>
          <t>TARJETA DE DÉBITO/CRÉDITO</t>
        </is>
      </c>
      <c r="J82" s="5" t="inlineStr">
        <is>
          <t>5019 JOAQUIN CAMPERO SALAZAR</t>
        </is>
      </c>
    </row>
    <row r="83">
      <c r="A83" s="11" t="inlineStr">
        <is>
          <t>SAP</t>
        </is>
      </c>
      <c r="B83" s="3" t="n"/>
      <c r="C83" s="3" t="n"/>
      <c r="D83" s="7" t="n"/>
      <c r="E83" s="8" t="n"/>
      <c r="H83" s="9" t="n"/>
      <c r="I83" s="10" t="n"/>
      <c r="J83" s="5" t="n"/>
    </row>
    <row r="84" ht="15.75" customHeight="1">
      <c r="A84" s="13" t="inlineStr">
        <is>
          <t>FECHA</t>
        </is>
      </c>
      <c r="B84" s="13" t="inlineStr">
        <is>
          <t>CIERRE DE CAJA</t>
        </is>
      </c>
      <c r="C84" s="13" t="inlineStr">
        <is>
          <t>IMPORTE</t>
        </is>
      </c>
      <c r="D84" s="28" t="n">
        <v>112576462</v>
      </c>
      <c r="E84" s="14" t="n">
        <v>112576548</v>
      </c>
      <c r="H84" s="9" t="n"/>
      <c r="I84" s="10" t="n"/>
      <c r="J84" s="5" t="n"/>
    </row>
    <row r="85">
      <c r="A85" s="5" t="n"/>
      <c r="B85" s="6" t="n"/>
      <c r="C85" s="5" t="n"/>
      <c r="D85" s="7" t="n"/>
      <c r="E85" s="8" t="n"/>
      <c r="H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11/01/2022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98" t="inlineStr">
        <is>
          <t>Cierre Caja</t>
        </is>
      </c>
      <c r="B89" s="98" t="inlineStr">
        <is>
          <t>Fecha</t>
        </is>
      </c>
      <c r="C89" s="98" t="inlineStr">
        <is>
          <t>Cajero</t>
        </is>
      </c>
      <c r="D89" s="98" t="inlineStr">
        <is>
          <t>Nro Voucher</t>
        </is>
      </c>
      <c r="E89" s="98" t="inlineStr">
        <is>
          <t>Nro Cuenta</t>
        </is>
      </c>
      <c r="F89" s="98" t="inlineStr">
        <is>
          <t>Tipo Ingreso</t>
        </is>
      </c>
      <c r="G89" s="99" t="n"/>
      <c r="H89" s="100" t="n"/>
      <c r="I89" s="98" t="inlineStr">
        <is>
          <t>TIPO DE INGRESO</t>
        </is>
      </c>
      <c r="J89" s="98" t="inlineStr">
        <is>
          <t>Cobrador</t>
        </is>
      </c>
    </row>
    <row r="90">
      <c r="A90" s="101" t="n"/>
      <c r="B90" s="101" t="n"/>
      <c r="C90" s="101" t="n"/>
      <c r="D90" s="101" t="n"/>
      <c r="E90" s="101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101" t="n"/>
      <c r="J90" s="101" t="n"/>
    </row>
    <row r="91">
      <c r="A91" s="5" t="inlineStr">
        <is>
          <t>CCAJ-SC65/8/23</t>
        </is>
      </c>
      <c r="B91" s="6" t="n">
        <v>44937.81206704861</v>
      </c>
      <c r="C91" s="5" t="inlineStr">
        <is>
          <t>5019 JOAQUIN CAMPERO SALAZAR</t>
        </is>
      </c>
      <c r="D91" s="7" t="n"/>
      <c r="E91" s="8" t="n"/>
      <c r="F91" s="9" t="n">
        <v>524.42</v>
      </c>
      <c r="I91" s="10" t="inlineStr">
        <is>
          <t>EFECTIVO</t>
        </is>
      </c>
      <c r="J91" s="5" t="inlineStr">
        <is>
          <t>5019 JOAQUIN CAMPERO SALAZAR</t>
        </is>
      </c>
    </row>
    <row r="92">
      <c r="A92" s="5" t="inlineStr">
        <is>
          <t>CCAJ-SC65/8/23</t>
        </is>
      </c>
      <c r="B92" s="6" t="n">
        <v>44937.81206704861</v>
      </c>
      <c r="C92" s="5" t="inlineStr">
        <is>
          <t>5019 JOAQUIN CAMPERO SALAZAR</t>
        </is>
      </c>
      <c r="D92" s="7" t="n"/>
      <c r="E92" s="8" t="n"/>
      <c r="H92" s="9" t="n">
        <v>62.08</v>
      </c>
      <c r="I92" s="5" t="inlineStr">
        <is>
          <t>TARJETA DE DÉBITO/CRÉDITO</t>
        </is>
      </c>
      <c r="J92" s="5" t="inlineStr">
        <is>
          <t>5019 JOAQUIN CAMPERO SALAZAR</t>
        </is>
      </c>
    </row>
    <row r="93">
      <c r="A93" s="11" t="inlineStr">
        <is>
          <t>SAP</t>
        </is>
      </c>
      <c r="B93" s="3" t="n"/>
      <c r="C93" s="3" t="n"/>
      <c r="D93" s="7" t="n"/>
      <c r="E93" s="8" t="n"/>
      <c r="H93" s="9" t="n"/>
      <c r="I93" s="10" t="n"/>
      <c r="J93" s="8" t="n"/>
    </row>
    <row r="94" ht="15.75" customHeight="1">
      <c r="A94" s="13" t="inlineStr">
        <is>
          <t>FECHA</t>
        </is>
      </c>
      <c r="B94" s="13" t="inlineStr">
        <is>
          <t>CIERRE DE CAJA</t>
        </is>
      </c>
      <c r="C94" s="13" t="inlineStr">
        <is>
          <t>IMPORTE</t>
        </is>
      </c>
      <c r="D94" s="28" t="n">
        <v>112582651</v>
      </c>
      <c r="E94" s="14" t="n">
        <v>112584170</v>
      </c>
      <c r="H94" s="9" t="n"/>
      <c r="I94" s="10" t="n"/>
      <c r="J94" s="8" t="n"/>
    </row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12/01/2022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98" t="inlineStr">
        <is>
          <t>Cierre Caja</t>
        </is>
      </c>
      <c r="B99" s="98" t="inlineStr">
        <is>
          <t>Fecha</t>
        </is>
      </c>
      <c r="C99" s="98" t="inlineStr">
        <is>
          <t>Cajero</t>
        </is>
      </c>
      <c r="D99" s="98" t="inlineStr">
        <is>
          <t>Nro Voucher</t>
        </is>
      </c>
      <c r="E99" s="98" t="inlineStr">
        <is>
          <t>Nro Cuenta</t>
        </is>
      </c>
      <c r="F99" s="98" t="inlineStr">
        <is>
          <t>Tipo Ingreso</t>
        </is>
      </c>
      <c r="G99" s="99" t="n"/>
      <c r="H99" s="100" t="n"/>
      <c r="I99" s="98" t="inlineStr">
        <is>
          <t>TIPO DE INGRESO</t>
        </is>
      </c>
      <c r="J99" s="98" t="inlineStr">
        <is>
          <t>Cobrador</t>
        </is>
      </c>
    </row>
    <row r="100">
      <c r="A100" s="101" t="n"/>
      <c r="B100" s="101" t="n"/>
      <c r="C100" s="101" t="n"/>
      <c r="D100" s="101" t="n"/>
      <c r="E100" s="101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101" t="n"/>
      <c r="J100" s="101" t="n"/>
    </row>
    <row r="101">
      <c r="A101" s="5" t="inlineStr">
        <is>
          <t>CCAJ-SC65/9/23</t>
        </is>
      </c>
      <c r="B101" s="6" t="n">
        <v>44938.80339444445</v>
      </c>
      <c r="C101" s="5" t="inlineStr">
        <is>
          <t>5019 JOAQUIN CAMPERO SALAZAR</t>
        </is>
      </c>
      <c r="D101" s="7" t="n"/>
      <c r="E101" s="8" t="n"/>
      <c r="F101" s="9" t="n">
        <v>200.49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CCAJ-SC65/9/23</t>
        </is>
      </c>
      <c r="B102" s="6" t="n">
        <v>44938.80339444445</v>
      </c>
      <c r="C102" s="5" t="inlineStr">
        <is>
          <t>5019 JOAQUIN CAMPERO SALAZAR</t>
        </is>
      </c>
      <c r="D102" s="7" t="n"/>
      <c r="E102" s="8" t="n"/>
      <c r="H102" s="9" t="n">
        <v>84.92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>
      <c r="A103" s="11" t="inlineStr">
        <is>
          <t>SAP</t>
        </is>
      </c>
      <c r="B103" s="3" t="n"/>
      <c r="C103" s="3" t="n"/>
      <c r="D103" s="7" t="n"/>
      <c r="E103" s="8" t="n"/>
      <c r="F103" s="50" t="n"/>
      <c r="I103" s="10" t="n"/>
      <c r="J103" s="8" t="n"/>
    </row>
    <row r="104" ht="15.75" customHeight="1">
      <c r="A104" s="13" t="inlineStr">
        <is>
          <t>FECHA</t>
        </is>
      </c>
      <c r="B104" s="13" t="inlineStr">
        <is>
          <t>CIERRE DE CAJA</t>
        </is>
      </c>
      <c r="C104" s="13" t="inlineStr">
        <is>
          <t>IMPORTE</t>
        </is>
      </c>
      <c r="D104" s="28" t="n">
        <v>112587026</v>
      </c>
      <c r="E104" s="14" t="n">
        <v>112587201</v>
      </c>
      <c r="F104" s="9" t="n"/>
      <c r="I104" s="10" t="n"/>
      <c r="J104" s="8" t="n"/>
    </row>
    <row r="107">
      <c r="A107" s="1" t="inlineStr">
        <is>
          <t>Cierre Caja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3" t="inlineStr">
        <is>
          <t>Del 13/01/2022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98" t="inlineStr">
        <is>
          <t>Cierre Caja</t>
        </is>
      </c>
      <c r="B109" s="98" t="inlineStr">
        <is>
          <t>Fecha</t>
        </is>
      </c>
      <c r="C109" s="98" t="inlineStr">
        <is>
          <t>Cajero</t>
        </is>
      </c>
      <c r="D109" s="98" t="inlineStr">
        <is>
          <t>Nro Voucher</t>
        </is>
      </c>
      <c r="E109" s="98" t="inlineStr">
        <is>
          <t>Nro Cuenta</t>
        </is>
      </c>
      <c r="F109" s="98" t="inlineStr">
        <is>
          <t>Tipo Ingreso</t>
        </is>
      </c>
      <c r="G109" s="99" t="n"/>
      <c r="H109" s="100" t="n"/>
      <c r="I109" s="98" t="inlineStr">
        <is>
          <t>TIPO DE INGRESO</t>
        </is>
      </c>
      <c r="J109" s="98" t="inlineStr">
        <is>
          <t>Cobrador</t>
        </is>
      </c>
    </row>
    <row r="110">
      <c r="A110" s="101" t="n"/>
      <c r="B110" s="101" t="n"/>
      <c r="C110" s="101" t="n"/>
      <c r="D110" s="101" t="n"/>
      <c r="E110" s="101" t="n"/>
      <c r="F110" s="4" t="inlineStr">
        <is>
          <t>EFECTIVO</t>
        </is>
      </c>
      <c r="G110" s="4" t="inlineStr">
        <is>
          <t>CHEQUE</t>
        </is>
      </c>
      <c r="H110" s="4" t="inlineStr">
        <is>
          <t>TRANSFERENCIA</t>
        </is>
      </c>
      <c r="I110" s="101" t="n"/>
      <c r="J110" s="101" t="n"/>
    </row>
    <row r="111">
      <c r="A111" s="5" t="inlineStr">
        <is>
          <t>CCAJ-SC65/10/23</t>
        </is>
      </c>
      <c r="B111" s="6" t="n">
        <v>44939.80286011574</v>
      </c>
      <c r="C111" s="5" t="inlineStr">
        <is>
          <t>5019 JOAQUIN CAMPERO SALAZAR</t>
        </is>
      </c>
      <c r="D111" s="7" t="n"/>
      <c r="E111" s="8" t="n"/>
      <c r="F111" s="9" t="n">
        <v>483.14</v>
      </c>
      <c r="I111" s="10" t="inlineStr">
        <is>
          <t>EFECTIVO</t>
        </is>
      </c>
      <c r="J111" s="5" t="inlineStr">
        <is>
          <t>5019 JOAQUIN CAMPERO SALAZAR</t>
        </is>
      </c>
    </row>
    <row r="112">
      <c r="A112" s="5" t="inlineStr">
        <is>
          <t>CCAJ-SC65/10/23</t>
        </is>
      </c>
      <c r="B112" s="6" t="n">
        <v>44939.80286011574</v>
      </c>
      <c r="C112" s="5" t="inlineStr">
        <is>
          <t>5019 JOAQUIN CAMPERO SALAZAR</t>
        </is>
      </c>
      <c r="D112" s="7" t="n"/>
      <c r="E112" s="8" t="n"/>
      <c r="H112" s="9" t="n">
        <v>61</v>
      </c>
      <c r="I112" s="5" t="inlineStr">
        <is>
          <t>TARJETA DE DÉBITO/CRÉDITO</t>
        </is>
      </c>
      <c r="J112" s="5" t="inlineStr">
        <is>
          <t>5019 JOAQUIN CAMPERO SALAZAR</t>
        </is>
      </c>
    </row>
    <row r="113">
      <c r="A113" s="11" t="inlineStr">
        <is>
          <t>SAP</t>
        </is>
      </c>
      <c r="B113" s="3" t="n"/>
      <c r="C113" s="3" t="n"/>
      <c r="D113" s="7" t="n"/>
      <c r="E113" s="8" t="n"/>
      <c r="H113" s="9" t="n"/>
      <c r="I113" s="5" t="n"/>
      <c r="J113" s="8" t="n"/>
    </row>
    <row r="114" ht="15.75" customHeight="1">
      <c r="A114" s="13" t="inlineStr">
        <is>
          <t>FECHA</t>
        </is>
      </c>
      <c r="B114" s="13" t="inlineStr">
        <is>
          <t>CIERRE DE CAJA</t>
        </is>
      </c>
      <c r="C114" s="13" t="inlineStr">
        <is>
          <t>IMPORTE</t>
        </is>
      </c>
      <c r="D114" s="28" t="n">
        <v>112587031</v>
      </c>
      <c r="E114" s="14" t="n">
        <v>112587203</v>
      </c>
      <c r="H114" s="9" t="n"/>
      <c r="I114" s="5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8" t="n"/>
    </row>
    <row r="116">
      <c r="A116" s="5" t="n"/>
      <c r="B116" s="6" t="n"/>
      <c r="C116" s="5" t="n"/>
      <c r="D116" s="7" t="n"/>
      <c r="E116" s="8" t="n"/>
      <c r="H116" s="9" t="n"/>
      <c r="I116" s="5" t="n"/>
      <c r="J116" s="8" t="n"/>
    </row>
    <row r="117">
      <c r="A117" s="1" t="inlineStr">
        <is>
          <t>Cierre Caja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3" t="inlineStr">
        <is>
          <t>Del 14/01/2022</t>
        </is>
      </c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98" t="inlineStr">
        <is>
          <t>Cierre Caja</t>
        </is>
      </c>
      <c r="B119" s="98" t="inlineStr">
        <is>
          <t>Fecha</t>
        </is>
      </c>
      <c r="C119" s="98" t="inlineStr">
        <is>
          <t>Cajero</t>
        </is>
      </c>
      <c r="D119" s="98" t="inlineStr">
        <is>
          <t>Nro Voucher</t>
        </is>
      </c>
      <c r="E119" s="98" t="inlineStr">
        <is>
          <t>Nro Cuenta</t>
        </is>
      </c>
      <c r="F119" s="98" t="inlineStr">
        <is>
          <t>Tipo Ingreso</t>
        </is>
      </c>
      <c r="G119" s="99" t="n"/>
      <c r="H119" s="100" t="n"/>
      <c r="I119" s="98" t="inlineStr">
        <is>
          <t>TIPO DE INGRESO</t>
        </is>
      </c>
      <c r="J119" s="98" t="inlineStr">
        <is>
          <t>Cobrador</t>
        </is>
      </c>
    </row>
    <row r="120">
      <c r="A120" s="101" t="n"/>
      <c r="B120" s="101" t="n"/>
      <c r="C120" s="101" t="n"/>
      <c r="D120" s="101" t="n"/>
      <c r="E120" s="101" t="n"/>
      <c r="F120" s="4" t="inlineStr">
        <is>
          <t>EFECTIVO</t>
        </is>
      </c>
      <c r="G120" s="4" t="inlineStr">
        <is>
          <t>CHEQUE</t>
        </is>
      </c>
      <c r="H120" s="4" t="inlineStr">
        <is>
          <t>TRANSFERENCIA</t>
        </is>
      </c>
      <c r="I120" s="101" t="n"/>
      <c r="J120" s="101" t="n"/>
    </row>
    <row r="121">
      <c r="A121" s="5" t="inlineStr">
        <is>
          <t>CCAJ-SC65/11/23</t>
        </is>
      </c>
      <c r="B121" s="6" t="n">
        <v>44940.60366851852</v>
      </c>
      <c r="C121" s="5" t="inlineStr">
        <is>
          <t>5019 JOAQUIN CAMPERO SALAZAR</t>
        </is>
      </c>
      <c r="D121" s="7" t="n"/>
      <c r="E121" s="8" t="n"/>
      <c r="F121" s="9" t="n">
        <v>369.43</v>
      </c>
      <c r="I121" s="10" t="inlineStr">
        <is>
          <t>EFECTIVO</t>
        </is>
      </c>
      <c r="J121" s="5" t="inlineStr">
        <is>
          <t>5019 JOAQUIN CAMPERO SALAZAR</t>
        </is>
      </c>
    </row>
    <row r="122">
      <c r="A122" s="5" t="inlineStr">
        <is>
          <t>CCAJ-SC65/11/23</t>
        </is>
      </c>
      <c r="B122" s="6" t="n">
        <v>44940.60366851852</v>
      </c>
      <c r="C122" s="5" t="inlineStr">
        <is>
          <t>5019 JOAQUIN CAMPERO SALAZAR</t>
        </is>
      </c>
      <c r="D122" s="7" t="n"/>
      <c r="E122" s="8" t="n"/>
      <c r="H122" s="9" t="n">
        <v>573.5599999999999</v>
      </c>
      <c r="I122" s="5" t="inlineStr">
        <is>
          <t>TARJETA DE DÉBITO/CRÉDITO</t>
        </is>
      </c>
      <c r="J122" s="5" t="inlineStr">
        <is>
          <t>5019 JOAQUIN CAMPERO SALAZAR</t>
        </is>
      </c>
    </row>
    <row r="123">
      <c r="A123" s="11" t="inlineStr">
        <is>
          <t>SAP</t>
        </is>
      </c>
      <c r="B123" s="3" t="n"/>
      <c r="C123" s="3" t="n"/>
      <c r="D123" s="7" t="n"/>
      <c r="E123" s="8" t="n"/>
      <c r="H123" s="9" t="n"/>
      <c r="I123" s="5" t="n"/>
      <c r="J123" s="8" t="n"/>
    </row>
    <row r="124" ht="15.75" customHeight="1">
      <c r="A124" s="13" t="inlineStr">
        <is>
          <t>FECHA</t>
        </is>
      </c>
      <c r="B124" s="13" t="inlineStr">
        <is>
          <t>CIERRE DE CAJA</t>
        </is>
      </c>
      <c r="C124" s="13" t="inlineStr">
        <is>
          <t>IMPORTE</t>
        </is>
      </c>
      <c r="D124" s="28" t="n">
        <v>112597687</v>
      </c>
      <c r="E124" s="14" t="n">
        <v>112603469</v>
      </c>
      <c r="H124" s="9" t="n"/>
      <c r="I124" s="5" t="n"/>
      <c r="J124" s="8" t="n"/>
    </row>
    <row r="127">
      <c r="A127" s="1" t="inlineStr">
        <is>
          <t>Cierre Caja</t>
        </is>
      </c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3" t="inlineStr">
        <is>
          <t>Del 16/01/2022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98" t="inlineStr">
        <is>
          <t>Cierre Caja</t>
        </is>
      </c>
      <c r="B129" s="98" t="inlineStr">
        <is>
          <t>Fecha</t>
        </is>
      </c>
      <c r="C129" s="98" t="inlineStr">
        <is>
          <t>Cajero</t>
        </is>
      </c>
      <c r="D129" s="98" t="inlineStr">
        <is>
          <t>Nro Voucher</t>
        </is>
      </c>
      <c r="E129" s="98" t="inlineStr">
        <is>
          <t>Nro Cuenta</t>
        </is>
      </c>
      <c r="F129" s="98" t="inlineStr">
        <is>
          <t>Tipo Ingreso</t>
        </is>
      </c>
      <c r="G129" s="99" t="n"/>
      <c r="H129" s="100" t="n"/>
      <c r="I129" s="98" t="inlineStr">
        <is>
          <t>TIPO DE INGRESO</t>
        </is>
      </c>
      <c r="J129" s="98" t="inlineStr">
        <is>
          <t>Cobrador</t>
        </is>
      </c>
    </row>
    <row r="130">
      <c r="A130" s="101" t="n"/>
      <c r="B130" s="101" t="n"/>
      <c r="C130" s="101" t="n"/>
      <c r="D130" s="101" t="n"/>
      <c r="E130" s="101" t="n"/>
      <c r="F130" s="4" t="inlineStr">
        <is>
          <t>EFECTIVO</t>
        </is>
      </c>
      <c r="G130" s="4" t="inlineStr">
        <is>
          <t>CHEQUE</t>
        </is>
      </c>
      <c r="H130" s="4" t="inlineStr">
        <is>
          <t>TRANSFERENCIA</t>
        </is>
      </c>
      <c r="I130" s="101" t="n"/>
      <c r="J130" s="101" t="n"/>
    </row>
    <row r="131">
      <c r="A131" s="5" t="inlineStr">
        <is>
          <t>CCAJ-SC65/12/23</t>
        </is>
      </c>
      <c r="B131" s="6" t="n">
        <v>44942.80803239583</v>
      </c>
      <c r="C131" s="5" t="inlineStr">
        <is>
          <t>5019 JOAQUIN CAMPERO SALAZAR</t>
        </is>
      </c>
      <c r="D131" s="7" t="n"/>
      <c r="E131" s="8" t="n"/>
      <c r="F131" s="9" t="n">
        <v>1549.23</v>
      </c>
      <c r="I131" s="10" t="inlineStr">
        <is>
          <t>EFECTIVO</t>
        </is>
      </c>
      <c r="J131" s="5" t="inlineStr">
        <is>
          <t>5019 JOAQUIN CAMPERO SALAZAR</t>
        </is>
      </c>
    </row>
    <row r="132">
      <c r="A132" s="11" t="inlineStr">
        <is>
          <t>SAP</t>
        </is>
      </c>
      <c r="B132" s="3" t="n"/>
      <c r="C132" s="3" t="n"/>
      <c r="D132" s="7" t="n"/>
      <c r="E132" s="8" t="n"/>
      <c r="H132" s="9" t="n"/>
      <c r="I132" s="10" t="n"/>
      <c r="J132" s="5" t="n"/>
    </row>
    <row r="133" ht="15.75" customHeight="1">
      <c r="A133" s="13" t="inlineStr">
        <is>
          <t>FECHA</t>
        </is>
      </c>
      <c r="B133" s="13" t="inlineStr">
        <is>
          <t>CIERRE DE CAJA</t>
        </is>
      </c>
      <c r="C133" s="13" t="inlineStr">
        <is>
          <t>IMPORTE</t>
        </is>
      </c>
      <c r="D133" s="28" t="n">
        <v>112609970</v>
      </c>
      <c r="E133" s="14" t="n">
        <v>112610083</v>
      </c>
      <c r="H133" s="9" t="n"/>
      <c r="I133" s="10" t="n"/>
      <c r="J133" s="5" t="n"/>
    </row>
    <row r="134">
      <c r="A134" s="5" t="n"/>
      <c r="B134" s="6" t="n"/>
      <c r="C134" s="5" t="n"/>
      <c r="D134" s="7" t="n"/>
      <c r="E134" s="8" t="n"/>
      <c r="H134" s="9" t="n"/>
      <c r="I134" s="10" t="n"/>
      <c r="J134" s="5" t="n"/>
    </row>
    <row r="136">
      <c r="A136" s="1" t="inlineStr">
        <is>
          <t>Cierre Caja</t>
        </is>
      </c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3" t="inlineStr">
        <is>
          <t>Del 17/01/2022</t>
        </is>
      </c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98" t="inlineStr">
        <is>
          <t>Cierre Caja</t>
        </is>
      </c>
      <c r="B138" s="98" t="inlineStr">
        <is>
          <t>Fecha</t>
        </is>
      </c>
      <c r="C138" s="98" t="inlineStr">
        <is>
          <t>Cajero</t>
        </is>
      </c>
      <c r="D138" s="98" t="inlineStr">
        <is>
          <t>Nro Voucher</t>
        </is>
      </c>
      <c r="E138" s="98" t="inlineStr">
        <is>
          <t>Nro Cuenta</t>
        </is>
      </c>
      <c r="F138" s="98" t="inlineStr">
        <is>
          <t>Tipo Ingreso</t>
        </is>
      </c>
      <c r="G138" s="99" t="n"/>
      <c r="H138" s="100" t="n"/>
      <c r="I138" s="98" t="inlineStr">
        <is>
          <t>TIPO DE INGRESO</t>
        </is>
      </c>
      <c r="J138" s="98" t="inlineStr">
        <is>
          <t>Cobrador</t>
        </is>
      </c>
    </row>
    <row r="139">
      <c r="A139" s="101" t="n"/>
      <c r="B139" s="101" t="n"/>
      <c r="C139" s="101" t="n"/>
      <c r="D139" s="101" t="n"/>
      <c r="E139" s="101" t="n"/>
      <c r="F139" s="4" t="inlineStr">
        <is>
          <t>EFECTIVO</t>
        </is>
      </c>
      <c r="G139" s="4" t="inlineStr">
        <is>
          <t>CHEQUE</t>
        </is>
      </c>
      <c r="H139" s="4" t="inlineStr">
        <is>
          <t>TRANSFERENCIA</t>
        </is>
      </c>
      <c r="I139" s="101" t="n"/>
      <c r="J139" s="101" t="n"/>
    </row>
    <row r="140">
      <c r="A140" s="5" t="inlineStr">
        <is>
          <t>CCAJ-SC65/13/23</t>
        </is>
      </c>
      <c r="B140" s="6" t="n">
        <v>44943.80019045139</v>
      </c>
      <c r="C140" s="5" t="inlineStr">
        <is>
          <t>5019 JOAQUIN CAMPERO SALAZAR</t>
        </is>
      </c>
      <c r="D140" s="7" t="n"/>
      <c r="E140" s="8" t="n"/>
      <c r="F140" s="9" t="n">
        <v>831.55</v>
      </c>
      <c r="I140" s="10" t="inlineStr">
        <is>
          <t>EFECTIVO</t>
        </is>
      </c>
      <c r="J140" s="5" t="inlineStr">
        <is>
          <t>5019 JOAQUIN CAMPERO SALAZAR</t>
        </is>
      </c>
    </row>
    <row r="141">
      <c r="A141" s="11" t="inlineStr">
        <is>
          <t>SAP</t>
        </is>
      </c>
      <c r="B141" s="3" t="n"/>
      <c r="C141" s="3" t="n"/>
      <c r="D141" s="7" t="n"/>
      <c r="E141" s="8" t="n"/>
      <c r="F141" s="38" t="n"/>
      <c r="G141" s="9" t="n"/>
      <c r="I141" s="10" t="n"/>
      <c r="J141" s="5" t="n"/>
    </row>
    <row r="142" ht="15.75" customHeight="1">
      <c r="A142" s="13" t="inlineStr">
        <is>
          <t>FECHA</t>
        </is>
      </c>
      <c r="B142" s="13" t="inlineStr">
        <is>
          <t>CIERRE DE CAJA</t>
        </is>
      </c>
      <c r="C142" s="13" t="inlineStr">
        <is>
          <t>IMPORTE</t>
        </is>
      </c>
      <c r="D142" s="28" t="n">
        <v>112617116</v>
      </c>
      <c r="E142" s="14" t="n">
        <v>112617420</v>
      </c>
      <c r="G142" s="9" t="n"/>
      <c r="I142" s="10" t="n"/>
      <c r="J142" s="5" t="n"/>
    </row>
    <row r="145">
      <c r="A145" s="1" t="inlineStr">
        <is>
          <t>Cierre Caja</t>
        </is>
      </c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3" t="inlineStr">
        <is>
          <t>Del 18/01/2022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98" t="inlineStr">
        <is>
          <t>Cierre Caja</t>
        </is>
      </c>
      <c r="B147" s="98" t="inlineStr">
        <is>
          <t>Fecha</t>
        </is>
      </c>
      <c r="C147" s="98" t="inlineStr">
        <is>
          <t>Cajero</t>
        </is>
      </c>
      <c r="D147" s="98" t="inlineStr">
        <is>
          <t>Nro Voucher</t>
        </is>
      </c>
      <c r="E147" s="98" t="inlineStr">
        <is>
          <t>Nro Cuenta</t>
        </is>
      </c>
      <c r="F147" s="98" t="inlineStr">
        <is>
          <t>Tipo Ingreso</t>
        </is>
      </c>
      <c r="G147" s="99" t="n"/>
      <c r="H147" s="100" t="n"/>
      <c r="I147" s="98" t="inlineStr">
        <is>
          <t>TIPO DE INGRESO</t>
        </is>
      </c>
      <c r="J147" s="98" t="inlineStr">
        <is>
          <t>Cobrador</t>
        </is>
      </c>
    </row>
    <row r="148">
      <c r="A148" s="101" t="n"/>
      <c r="B148" s="101" t="n"/>
      <c r="C148" s="101" t="n"/>
      <c r="D148" s="101" t="n"/>
      <c r="E148" s="101" t="n"/>
      <c r="F148" s="4" t="inlineStr">
        <is>
          <t>EFECTIVO</t>
        </is>
      </c>
      <c r="G148" s="4" t="inlineStr">
        <is>
          <t>CHEQUE</t>
        </is>
      </c>
      <c r="H148" s="4" t="inlineStr">
        <is>
          <t>TRANSFERENCIA</t>
        </is>
      </c>
      <c r="I148" s="101" t="n"/>
      <c r="J148" s="101" t="n"/>
    </row>
    <row r="149">
      <c r="A149" s="5" t="inlineStr">
        <is>
          <t>CCAJ-SC65/14/23</t>
        </is>
      </c>
      <c r="B149" s="6" t="n">
        <v>44944.81070543981</v>
      </c>
      <c r="C149" s="5" t="inlineStr">
        <is>
          <t>5019 JOAQUIN CAMPERO SALAZAR</t>
        </is>
      </c>
      <c r="D149" s="7" t="n"/>
      <c r="E149" s="8" t="n"/>
      <c r="F149" s="9" t="n">
        <v>462.81</v>
      </c>
      <c r="I149" s="10" t="inlineStr">
        <is>
          <t>EFECTIVO</t>
        </is>
      </c>
      <c r="J149" s="5" t="inlineStr">
        <is>
          <t>5019 JOAQUIN CAMPERO SALAZAR</t>
        </is>
      </c>
    </row>
    <row r="150">
      <c r="A150" s="11" t="inlineStr">
        <is>
          <t>SAP</t>
        </is>
      </c>
      <c r="B150" s="3" t="n"/>
      <c r="C150" s="3" t="n"/>
      <c r="D150" s="7" t="n"/>
      <c r="E150" s="8" t="n"/>
      <c r="F150" s="9" t="n"/>
      <c r="I150" s="10" t="n"/>
      <c r="J150" s="5" t="n"/>
    </row>
    <row r="151" ht="15.75" customHeight="1">
      <c r="A151" s="13" t="inlineStr">
        <is>
          <t>FECHA</t>
        </is>
      </c>
      <c r="B151" s="13" t="inlineStr">
        <is>
          <t>CIERRE DE CAJA</t>
        </is>
      </c>
      <c r="C151" s="13" t="inlineStr">
        <is>
          <t>IMPORTE</t>
        </is>
      </c>
      <c r="D151" s="28" t="n">
        <v>112624978</v>
      </c>
      <c r="E151" s="14" t="n">
        <v>112625141</v>
      </c>
      <c r="F151" s="9" t="n"/>
      <c r="I151" s="10" t="n"/>
      <c r="J151" s="5" t="n"/>
    </row>
    <row r="154">
      <c r="A154" s="1" t="inlineStr">
        <is>
          <t>Cierre Caja</t>
        </is>
      </c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3" t="inlineStr">
        <is>
          <t>Del 19/01/2022</t>
        </is>
      </c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98" t="inlineStr">
        <is>
          <t>Cierre Caja</t>
        </is>
      </c>
      <c r="B156" s="98" t="inlineStr">
        <is>
          <t>Fecha</t>
        </is>
      </c>
      <c r="C156" s="98" t="inlineStr">
        <is>
          <t>Cajero</t>
        </is>
      </c>
      <c r="D156" s="98" t="inlineStr">
        <is>
          <t>Nro Voucher</t>
        </is>
      </c>
      <c r="E156" s="98" t="inlineStr">
        <is>
          <t>Nro Cuenta</t>
        </is>
      </c>
      <c r="F156" s="98" t="inlineStr">
        <is>
          <t>Tipo Ingreso</t>
        </is>
      </c>
      <c r="G156" s="99" t="n"/>
      <c r="H156" s="100" t="n"/>
      <c r="I156" s="98" t="inlineStr">
        <is>
          <t>TIPO DE INGRESO</t>
        </is>
      </c>
      <c r="J156" s="98" t="inlineStr">
        <is>
          <t>Cobrador</t>
        </is>
      </c>
    </row>
    <row r="157">
      <c r="A157" s="101" t="n"/>
      <c r="B157" s="101" t="n"/>
      <c r="C157" s="101" t="n"/>
      <c r="D157" s="101" t="n"/>
      <c r="E157" s="101" t="n"/>
      <c r="F157" s="4" t="inlineStr">
        <is>
          <t>EFECTIVO</t>
        </is>
      </c>
      <c r="G157" s="4" t="inlineStr">
        <is>
          <t>CHEQUE</t>
        </is>
      </c>
      <c r="H157" s="4" t="inlineStr">
        <is>
          <t>TRANSFERENCIA</t>
        </is>
      </c>
      <c r="I157" s="101" t="n"/>
      <c r="J157" s="101" t="n"/>
    </row>
    <row r="158">
      <c r="A158" s="5" t="inlineStr">
        <is>
          <t>CCAJ-SC65/15/23</t>
        </is>
      </c>
      <c r="B158" s="6" t="n">
        <v>44945.94616508102</v>
      </c>
      <c r="C158" s="5" t="inlineStr">
        <is>
          <t>5019 JOAQUIN CAMPERO SALAZAR</t>
        </is>
      </c>
      <c r="D158" s="7" t="n"/>
      <c r="E158" s="8" t="n"/>
      <c r="F158" s="9" t="n">
        <v>857.67</v>
      </c>
      <c r="I158" s="10" t="inlineStr">
        <is>
          <t>EFECTIVO</t>
        </is>
      </c>
      <c r="J158" s="5" t="inlineStr">
        <is>
          <t>5019 JOAQUIN CAMPERO SALAZAR</t>
        </is>
      </c>
    </row>
    <row r="159">
      <c r="A159" s="5" t="inlineStr">
        <is>
          <t>CCAJ-SC65/15/23</t>
        </is>
      </c>
      <c r="B159" s="6" t="n">
        <v>44945.94616508102</v>
      </c>
      <c r="C159" s="5" t="inlineStr">
        <is>
          <t>5019 JOAQUIN CAMPERO SALAZAR</t>
        </is>
      </c>
      <c r="D159" s="7" t="n"/>
      <c r="E159" s="8" t="n"/>
      <c r="H159" s="9" t="n">
        <v>71.7</v>
      </c>
      <c r="I159" s="5" t="inlineStr">
        <is>
          <t>TARJETA DE DÉBITO/CRÉDITO</t>
        </is>
      </c>
      <c r="J159" s="5" t="inlineStr">
        <is>
          <t>5019 JOAQUIN CAMPERO SALAZAR</t>
        </is>
      </c>
    </row>
    <row r="160">
      <c r="A160" s="11" t="inlineStr">
        <is>
          <t>SAP</t>
        </is>
      </c>
      <c r="B160" s="3" t="n"/>
      <c r="C160" s="3" t="n"/>
      <c r="D160" s="7" t="n"/>
      <c r="E160" s="8" t="n"/>
      <c r="H160" s="9" t="n"/>
      <c r="I160" s="10" t="n"/>
      <c r="J160" s="5" t="n"/>
    </row>
    <row r="161" ht="15.75" customHeight="1">
      <c r="A161" s="13" t="inlineStr">
        <is>
          <t>FECHA</t>
        </is>
      </c>
      <c r="B161" s="13" t="inlineStr">
        <is>
          <t>CIERRE DE CAJA</t>
        </is>
      </c>
      <c r="C161" s="13" t="inlineStr">
        <is>
          <t>IMPORTE</t>
        </is>
      </c>
      <c r="D161" s="28" t="n">
        <v>112627246</v>
      </c>
      <c r="E161" s="14" t="n">
        <v>112636300</v>
      </c>
      <c r="H161" s="9" t="n"/>
      <c r="I161" s="10" t="n"/>
      <c r="J161" s="5" t="n"/>
    </row>
    <row r="162">
      <c r="A162" s="5" t="n"/>
      <c r="B162" s="6" t="n"/>
      <c r="C162" s="5" t="n"/>
      <c r="D162" s="7" t="n"/>
      <c r="E162" s="8" t="n"/>
      <c r="H162" s="9" t="n"/>
      <c r="I162" s="10" t="n"/>
      <c r="J162" s="5" t="n"/>
    </row>
    <row r="164">
      <c r="A164" s="1" t="inlineStr">
        <is>
          <t>Cierre Caja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3" t="inlineStr">
        <is>
          <t>Del 20/01/2023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98" t="inlineStr">
        <is>
          <t>Cierre Caja</t>
        </is>
      </c>
      <c r="B166" s="98" t="inlineStr">
        <is>
          <t>Fecha</t>
        </is>
      </c>
      <c r="C166" s="98" t="inlineStr">
        <is>
          <t>Cajero</t>
        </is>
      </c>
      <c r="D166" s="98" t="inlineStr">
        <is>
          <t>Nro Voucher</t>
        </is>
      </c>
      <c r="E166" s="98" t="inlineStr">
        <is>
          <t>Nro Cuenta</t>
        </is>
      </c>
      <c r="F166" s="98" t="inlineStr">
        <is>
          <t>Tipo Ingreso</t>
        </is>
      </c>
      <c r="G166" s="99" t="n"/>
      <c r="H166" s="100" t="n"/>
      <c r="I166" s="98" t="inlineStr">
        <is>
          <t>TIPO DE INGRESO</t>
        </is>
      </c>
      <c r="J166" s="98" t="inlineStr">
        <is>
          <t>Cobrador</t>
        </is>
      </c>
    </row>
    <row r="167">
      <c r="A167" s="101" t="n"/>
      <c r="B167" s="101" t="n"/>
      <c r="C167" s="101" t="n"/>
      <c r="D167" s="101" t="n"/>
      <c r="E167" s="101" t="n"/>
      <c r="F167" s="4" t="inlineStr">
        <is>
          <t>EFECTIVO</t>
        </is>
      </c>
      <c r="G167" s="4" t="inlineStr">
        <is>
          <t>CHEQUE</t>
        </is>
      </c>
      <c r="H167" s="4" t="inlineStr">
        <is>
          <t>TRANSFERENCIA</t>
        </is>
      </c>
      <c r="I167" s="101" t="n"/>
      <c r="J167" s="101" t="n"/>
    </row>
    <row r="168">
      <c r="A168" s="5" t="inlineStr">
        <is>
          <t>CCAJ-SC65/16/23</t>
        </is>
      </c>
      <c r="B168" s="6" t="n">
        <v>44946.82552333333</v>
      </c>
      <c r="C168" s="5" t="inlineStr">
        <is>
          <t>5019 JOAQUIN CAMPERO SALAZAR</t>
        </is>
      </c>
      <c r="D168" s="7" t="n"/>
      <c r="E168" s="8" t="n"/>
      <c r="F168" s="9" t="n">
        <v>496.34</v>
      </c>
      <c r="I168" s="10" t="inlineStr">
        <is>
          <t>EFECTIVO</t>
        </is>
      </c>
      <c r="J168" s="5" t="inlineStr">
        <is>
          <t>5019 JOAQUIN CAMPERO SALAZAR</t>
        </is>
      </c>
    </row>
    <row r="169">
      <c r="A169" s="11" t="inlineStr">
        <is>
          <t>SAP</t>
        </is>
      </c>
      <c r="B169" s="3" t="n"/>
      <c r="C169" s="3" t="n"/>
      <c r="D169" s="10" t="n"/>
      <c r="E169" s="8" t="n"/>
      <c r="H169" s="9" t="n"/>
      <c r="I169" s="10" t="n"/>
      <c r="J169" s="5" t="n"/>
    </row>
    <row r="170" ht="15.75" customHeight="1">
      <c r="A170" s="13" t="inlineStr">
        <is>
          <t>FECHA</t>
        </is>
      </c>
      <c r="B170" s="13" t="inlineStr">
        <is>
          <t>CIERRE DE CAJA</t>
        </is>
      </c>
      <c r="C170" s="13" t="inlineStr">
        <is>
          <t>IMPORTE</t>
        </is>
      </c>
      <c r="D170" s="28" t="n">
        <v>112627495</v>
      </c>
      <c r="E170" s="14" t="n">
        <v>112636301</v>
      </c>
      <c r="H170" s="9" t="n"/>
      <c r="I170" s="10" t="n"/>
      <c r="J170" s="5" t="n"/>
    </row>
    <row r="171">
      <c r="A171" s="5" t="n"/>
      <c r="B171" s="6" t="n"/>
      <c r="C171" s="5" t="n"/>
      <c r="D171" s="7" t="n"/>
      <c r="E171" s="8" t="n"/>
      <c r="H171" s="9" t="n"/>
      <c r="I171" s="10" t="n"/>
      <c r="J171" s="5" t="n"/>
    </row>
    <row r="172">
      <c r="A172" s="5" t="n"/>
      <c r="B172" s="6" t="n"/>
      <c r="C172" s="5" t="n"/>
      <c r="D172" s="7" t="n"/>
      <c r="E172" s="8" t="n"/>
      <c r="H172" s="9" t="n"/>
      <c r="I172" s="10" t="n"/>
      <c r="J172" s="5" t="n"/>
    </row>
    <row r="173">
      <c r="A173" s="1" t="inlineStr">
        <is>
          <t>Cierre Caja</t>
        </is>
      </c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3" t="inlineStr">
        <is>
          <t>Del 21/01/2023</t>
        </is>
      </c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98" t="inlineStr">
        <is>
          <t>Cierre Caja</t>
        </is>
      </c>
      <c r="B175" s="98" t="inlineStr">
        <is>
          <t>Fecha</t>
        </is>
      </c>
      <c r="C175" s="98" t="inlineStr">
        <is>
          <t>Cajero</t>
        </is>
      </c>
      <c r="D175" s="98" t="inlineStr">
        <is>
          <t>Nro Voucher</t>
        </is>
      </c>
      <c r="E175" s="98" t="inlineStr">
        <is>
          <t>Nro Cuenta</t>
        </is>
      </c>
      <c r="F175" s="98" t="inlineStr">
        <is>
          <t>Tipo Ingreso</t>
        </is>
      </c>
      <c r="G175" s="99" t="n"/>
      <c r="H175" s="100" t="n"/>
      <c r="I175" s="98" t="inlineStr">
        <is>
          <t>TIPO DE INGRESO</t>
        </is>
      </c>
      <c r="J175" s="98" t="inlineStr">
        <is>
          <t>Cobrador</t>
        </is>
      </c>
    </row>
    <row r="176">
      <c r="A176" s="101" t="n"/>
      <c r="B176" s="101" t="n"/>
      <c r="C176" s="101" t="n"/>
      <c r="D176" s="101" t="n"/>
      <c r="E176" s="101" t="n"/>
      <c r="F176" s="4" t="inlineStr">
        <is>
          <t>EFECTIVO</t>
        </is>
      </c>
      <c r="G176" s="4" t="inlineStr">
        <is>
          <t>CHEQUE</t>
        </is>
      </c>
      <c r="H176" s="4" t="inlineStr">
        <is>
          <t>TRANSFERENCIA</t>
        </is>
      </c>
      <c r="I176" s="101" t="n"/>
      <c r="J176" s="101" t="n"/>
    </row>
    <row r="177">
      <c r="A177" s="5" t="inlineStr">
        <is>
          <t>CCAJ-SC65/17/23</t>
        </is>
      </c>
      <c r="B177" s="6" t="n">
        <v>44947.59696190972</v>
      </c>
      <c r="C177" s="5" t="inlineStr">
        <is>
          <t>5019 JOAQUIN CAMPERO SALAZAR</t>
        </is>
      </c>
      <c r="D177" s="7" t="n"/>
      <c r="E177" s="8" t="n"/>
      <c r="F177" s="9" t="n">
        <v>172.16</v>
      </c>
      <c r="I177" s="10" t="inlineStr">
        <is>
          <t>EFECTIVO</t>
        </is>
      </c>
      <c r="J177" s="5" t="inlineStr">
        <is>
          <t>5019 JOAQUIN CAMPERO SALAZAR</t>
        </is>
      </c>
    </row>
    <row r="178">
      <c r="A178" s="5" t="inlineStr">
        <is>
          <t>CCAJ-SC65/17/23</t>
        </is>
      </c>
      <c r="B178" s="6" t="n">
        <v>44947.59696190972</v>
      </c>
      <c r="C178" s="5" t="inlineStr">
        <is>
          <t>5019 JOAQUIN CAMPERO SALAZAR</t>
        </is>
      </c>
      <c r="D178" s="7" t="n"/>
      <c r="E178" s="8" t="n"/>
      <c r="H178" s="9" t="n">
        <v>686.05</v>
      </c>
      <c r="I178" s="5" t="inlineStr">
        <is>
          <t>TARJETA DE DÉBITO/CRÉDITO</t>
        </is>
      </c>
      <c r="J178" s="5" t="inlineStr">
        <is>
          <t>5019 JOAQUIN CAMPERO SALAZAR</t>
        </is>
      </c>
    </row>
    <row r="179">
      <c r="A179" s="11" t="inlineStr">
        <is>
          <t>SAP</t>
        </is>
      </c>
      <c r="B179" s="3" t="n"/>
      <c r="C179" s="3" t="n"/>
      <c r="D179" s="10" t="n"/>
      <c r="E179" s="8" t="n"/>
      <c r="H179" s="9" t="n"/>
      <c r="I179" s="10" t="n"/>
      <c r="J179" s="5" t="n"/>
    </row>
    <row r="180" ht="15.75" customHeight="1">
      <c r="A180" s="13" t="inlineStr">
        <is>
          <t>FECHA</t>
        </is>
      </c>
      <c r="B180" s="13" t="inlineStr">
        <is>
          <t>CIERRE DE CAJA</t>
        </is>
      </c>
      <c r="C180" s="13" t="inlineStr">
        <is>
          <t>IMPORTE</t>
        </is>
      </c>
      <c r="D180" s="69" t="n">
        <v>112644353</v>
      </c>
      <c r="E180" s="14" t="n">
        <v>112644430</v>
      </c>
      <c r="H180" s="9" t="n"/>
      <c r="I180" s="10" t="n"/>
      <c r="J180" s="5" t="n"/>
    </row>
    <row r="181">
      <c r="D181" s="35" t="inlineStr">
        <is>
          <t>BOOT</t>
        </is>
      </c>
    </row>
    <row r="183">
      <c r="A183" s="1" t="inlineStr">
        <is>
          <t>Cierre Caja</t>
        </is>
      </c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3" t="inlineStr">
        <is>
          <t>Del 23/01/2023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98" t="inlineStr">
        <is>
          <t>Cierre Caja</t>
        </is>
      </c>
      <c r="B185" s="98" t="inlineStr">
        <is>
          <t>Fecha</t>
        </is>
      </c>
      <c r="C185" s="98" t="inlineStr">
        <is>
          <t>Cajero</t>
        </is>
      </c>
      <c r="D185" s="98" t="inlineStr">
        <is>
          <t>Nro Voucher</t>
        </is>
      </c>
      <c r="E185" s="98" t="inlineStr">
        <is>
          <t>Nro Cuenta</t>
        </is>
      </c>
      <c r="F185" s="98" t="inlineStr">
        <is>
          <t>Tipo Ingreso</t>
        </is>
      </c>
      <c r="G185" s="99" t="n"/>
      <c r="H185" s="100" t="n"/>
      <c r="I185" s="98" t="inlineStr">
        <is>
          <t>TIPO DE INGRESO</t>
        </is>
      </c>
      <c r="J185" s="98" t="inlineStr">
        <is>
          <t>Cobrador</t>
        </is>
      </c>
    </row>
    <row r="186">
      <c r="A186" s="101" t="n"/>
      <c r="B186" s="101" t="n"/>
      <c r="C186" s="101" t="n"/>
      <c r="D186" s="101" t="n"/>
      <c r="E186" s="101" t="n"/>
      <c r="F186" s="4" t="inlineStr">
        <is>
          <t>EFECTIVO</t>
        </is>
      </c>
      <c r="G186" s="4" t="inlineStr">
        <is>
          <t>CHEQUE</t>
        </is>
      </c>
      <c r="H186" s="4" t="inlineStr">
        <is>
          <t>TRANSFERENCIA</t>
        </is>
      </c>
      <c r="I186" s="101" t="n"/>
      <c r="J186" s="101" t="n"/>
    </row>
    <row r="187">
      <c r="A187" s="40" t="inlineStr">
        <is>
          <t>NO HUBO CIERRES DE CAJA DEBIDO A FERIADO NACIONAL POR EL DIA DEL ESTADO PLURINACIONAL</t>
        </is>
      </c>
      <c r="B187" s="41" t="n"/>
      <c r="C187" s="42" t="n"/>
      <c r="D187" s="70" t="n"/>
      <c r="E187" s="71" t="n"/>
      <c r="F187" s="9" t="n"/>
      <c r="I187" s="10" t="n"/>
      <c r="J187" s="5" t="n"/>
    </row>
    <row r="188">
      <c r="A188" s="11" t="inlineStr">
        <is>
          <t>SAP</t>
        </is>
      </c>
      <c r="B188" s="3" t="n"/>
      <c r="C188" s="3" t="n"/>
      <c r="D188" s="7" t="n"/>
      <c r="E188" s="8" t="n"/>
      <c r="H188" s="9" t="n"/>
      <c r="I188" s="10" t="n"/>
      <c r="J188" s="5" t="n"/>
    </row>
    <row r="189" ht="15.75" customHeight="1">
      <c r="A189" s="13" t="inlineStr">
        <is>
          <t>FECHA</t>
        </is>
      </c>
      <c r="B189" s="13" t="inlineStr">
        <is>
          <t>CIERRE DE CAJA</t>
        </is>
      </c>
      <c r="C189" s="13" t="inlineStr">
        <is>
          <t>IMPORTE</t>
        </is>
      </c>
      <c r="D189" s="28" t="n"/>
      <c r="E189" s="14" t="n"/>
      <c r="H189" s="9" t="n"/>
      <c r="I189" s="10" t="n"/>
      <c r="J189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24/01/2023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98" t="inlineStr">
        <is>
          <t>Cierre Caja</t>
        </is>
      </c>
      <c r="B194" s="98" t="inlineStr">
        <is>
          <t>Fecha</t>
        </is>
      </c>
      <c r="C194" s="98" t="inlineStr">
        <is>
          <t>Cajero</t>
        </is>
      </c>
      <c r="D194" s="98" t="inlineStr">
        <is>
          <t>Nro Voucher</t>
        </is>
      </c>
      <c r="E194" s="98" t="inlineStr">
        <is>
          <t>Nro Cuenta</t>
        </is>
      </c>
      <c r="F194" s="98" t="inlineStr">
        <is>
          <t>Tipo Ingreso</t>
        </is>
      </c>
      <c r="G194" s="99" t="n"/>
      <c r="H194" s="100" t="n"/>
      <c r="I194" s="98" t="inlineStr">
        <is>
          <t>TIPO DE INGRESO</t>
        </is>
      </c>
      <c r="J194" s="98" t="inlineStr">
        <is>
          <t>Cobrador</t>
        </is>
      </c>
    </row>
    <row r="195">
      <c r="A195" s="101" t="n"/>
      <c r="B195" s="101" t="n"/>
      <c r="C195" s="101" t="n"/>
      <c r="D195" s="101" t="n"/>
      <c r="E195" s="101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101" t="n"/>
      <c r="J195" s="101" t="n"/>
    </row>
    <row r="196">
      <c r="A196" s="5" t="inlineStr">
        <is>
          <t>CCAJ-SC65/18/23</t>
        </is>
      </c>
      <c r="B196" s="6" t="n">
        <v>44950.85540488426</v>
      </c>
      <c r="C196" s="5" t="inlineStr">
        <is>
          <t>5019 JOAQUIN CAMPERO SALAZAR</t>
        </is>
      </c>
      <c r="D196" s="7" t="n"/>
      <c r="E196" s="8" t="n"/>
      <c r="F196" s="9" t="n">
        <v>575.97</v>
      </c>
      <c r="I196" s="10" t="inlineStr">
        <is>
          <t>EFECTIVO</t>
        </is>
      </c>
      <c r="J196" s="5" t="inlineStr">
        <is>
          <t>5019 JOAQUIN CAMPERO SALAZAR</t>
        </is>
      </c>
    </row>
    <row r="197">
      <c r="A197" s="5" t="inlineStr">
        <is>
          <t>CCAJ-SC65/18/23</t>
        </is>
      </c>
      <c r="B197" s="6" t="n">
        <v>44950.85540488426</v>
      </c>
      <c r="C197" s="5" t="inlineStr">
        <is>
          <t>5019 JOAQUIN CAMPERO SALAZAR</t>
        </is>
      </c>
      <c r="D197" s="7" t="n"/>
      <c r="E197" s="8" t="n"/>
      <c r="H197" s="9" t="n">
        <v>57.97</v>
      </c>
      <c r="I197" s="5" t="inlineStr">
        <is>
          <t>TARJETA DE DÉBITO/CRÉDITO</t>
        </is>
      </c>
      <c r="J197" s="5" t="inlineStr">
        <is>
          <t>5019 JOAQUIN CAMPERO SALAZAR</t>
        </is>
      </c>
    </row>
    <row r="198">
      <c r="A198" s="11" t="inlineStr">
        <is>
          <t>SAP</t>
        </is>
      </c>
      <c r="B198" s="3" t="n"/>
      <c r="C198" s="3" t="n"/>
      <c r="D198" s="7" t="n"/>
      <c r="E198" s="8" t="n"/>
      <c r="H198" s="9" t="n"/>
      <c r="I198" s="10" t="n"/>
      <c r="J198" s="5" t="n"/>
    </row>
    <row r="199" ht="15.75" customHeight="1">
      <c r="A199" s="13" t="inlineStr">
        <is>
          <t>FECHA</t>
        </is>
      </c>
      <c r="B199" s="13" t="inlineStr">
        <is>
          <t>CIERRE DE CAJA</t>
        </is>
      </c>
      <c r="C199" s="13" t="inlineStr">
        <is>
          <t>IMPORTE</t>
        </is>
      </c>
      <c r="D199" s="28" t="n">
        <v>112651385</v>
      </c>
      <c r="E199" s="14" t="n">
        <v>112651497</v>
      </c>
      <c r="H199" s="9" t="n"/>
      <c r="I199" s="10" t="n"/>
      <c r="J199" s="5" t="n"/>
    </row>
    <row r="200">
      <c r="A200" s="5" t="n"/>
      <c r="B200" s="6" t="n"/>
      <c r="C200" s="5" t="n"/>
      <c r="D200" s="7" t="n"/>
      <c r="E200" s="8" t="n"/>
      <c r="H200" s="9" t="n"/>
      <c r="I200" s="10" t="n"/>
      <c r="J200" s="5" t="n"/>
    </row>
    <row r="202">
      <c r="A202" s="1" t="inlineStr">
        <is>
          <t>Cierre Caja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3" t="inlineStr">
        <is>
          <t>Del 25/01/2023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98" t="inlineStr">
        <is>
          <t>Cierre Caja</t>
        </is>
      </c>
      <c r="B204" s="98" t="inlineStr">
        <is>
          <t>Fecha</t>
        </is>
      </c>
      <c r="C204" s="98" t="inlineStr">
        <is>
          <t>Cajero</t>
        </is>
      </c>
      <c r="D204" s="98" t="inlineStr">
        <is>
          <t>Nro Voucher</t>
        </is>
      </c>
      <c r="E204" s="98" t="inlineStr">
        <is>
          <t>Nro Cuenta</t>
        </is>
      </c>
      <c r="F204" s="98" t="inlineStr">
        <is>
          <t>Tipo Ingreso</t>
        </is>
      </c>
      <c r="G204" s="99" t="n"/>
      <c r="H204" s="100" t="n"/>
      <c r="I204" s="98" t="inlineStr">
        <is>
          <t>TIPO DE INGRESO</t>
        </is>
      </c>
      <c r="J204" s="98" t="inlineStr">
        <is>
          <t>Cobrador</t>
        </is>
      </c>
    </row>
    <row r="205">
      <c r="A205" s="101" t="n"/>
      <c r="B205" s="101" t="n"/>
      <c r="C205" s="101" t="n"/>
      <c r="D205" s="101" t="n"/>
      <c r="E205" s="101" t="n"/>
      <c r="F205" s="4" t="inlineStr">
        <is>
          <t>EFECTIVO</t>
        </is>
      </c>
      <c r="G205" s="4" t="inlineStr">
        <is>
          <t>CHEQUE</t>
        </is>
      </c>
      <c r="H205" s="4" t="inlineStr">
        <is>
          <t>TRANSFERENCIA</t>
        </is>
      </c>
      <c r="I205" s="101" t="n"/>
      <c r="J205" s="101" t="n"/>
    </row>
    <row r="206">
      <c r="A206" s="5" t="inlineStr">
        <is>
          <t>CCAJ-SC65/19/23</t>
        </is>
      </c>
      <c r="B206" s="6" t="n">
        <v>44951.80030770833</v>
      </c>
      <c r="C206" s="5" t="inlineStr">
        <is>
          <t>5019 JOAQUIN CAMPERO SALAZAR</t>
        </is>
      </c>
      <c r="D206" s="7" t="n"/>
      <c r="E206" s="8" t="n"/>
      <c r="F206" s="9" t="n">
        <v>1399.85</v>
      </c>
      <c r="I206" s="10" t="inlineStr">
        <is>
          <t>EFECTIVO</t>
        </is>
      </c>
      <c r="J206" s="5" t="inlineStr">
        <is>
          <t>5019 JOAQUIN CAMPERO SALAZAR</t>
        </is>
      </c>
    </row>
    <row r="207">
      <c r="A207" s="5" t="inlineStr">
        <is>
          <t>CCAJ-SC65/19/23</t>
        </is>
      </c>
      <c r="B207" s="6" t="n">
        <v>44951.80030770833</v>
      </c>
      <c r="C207" s="5" t="inlineStr">
        <is>
          <t>5019 JOAQUIN CAMPERO SALAZAR</t>
        </is>
      </c>
      <c r="D207" s="7" t="n"/>
      <c r="E207" s="8" t="n"/>
      <c r="H207" s="9" t="n">
        <v>300.36</v>
      </c>
      <c r="I207" s="5" t="inlineStr">
        <is>
          <t>TARJETA DE DÉBITO/CRÉDITO</t>
        </is>
      </c>
      <c r="J207" s="5" t="inlineStr">
        <is>
          <t>5019 JOAQUIN CAMPERO SALAZAR</t>
        </is>
      </c>
    </row>
    <row r="208">
      <c r="A208" s="11" t="inlineStr">
        <is>
          <t>SAP</t>
        </is>
      </c>
      <c r="B208" s="3" t="n"/>
      <c r="C208" s="3" t="n"/>
      <c r="D208" s="7" t="n"/>
      <c r="E208" s="8" t="n"/>
      <c r="H208" s="9" t="n"/>
      <c r="I208" s="10" t="n"/>
      <c r="J208" s="5" t="n"/>
    </row>
    <row r="209" ht="15.75" customHeight="1">
      <c r="A209" s="13" t="inlineStr">
        <is>
          <t>FECHA</t>
        </is>
      </c>
      <c r="B209" s="13" t="inlineStr">
        <is>
          <t>CIERRE DE CAJA</t>
        </is>
      </c>
      <c r="C209" s="13" t="inlineStr">
        <is>
          <t>IMPORTE</t>
        </is>
      </c>
      <c r="D209" s="69" t="n">
        <v>112659929</v>
      </c>
      <c r="E209" s="14" t="n">
        <v>112672349</v>
      </c>
      <c r="H209" s="9" t="n"/>
      <c r="I209" s="10" t="n"/>
      <c r="J209" s="5" t="n"/>
    </row>
    <row r="210">
      <c r="D210" s="35" t="inlineStr">
        <is>
          <t>BOOT</t>
        </is>
      </c>
    </row>
    <row r="211">
      <c r="A211" s="26" t="inlineStr">
        <is>
          <t>El cierre se dejó pendiente hasta el 30/01/23 para pruebas boot</t>
        </is>
      </c>
    </row>
    <row r="213">
      <c r="A213" s="1" t="inlineStr">
        <is>
          <t>Cierre Caja</t>
        </is>
      </c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3" t="inlineStr">
        <is>
          <t>Del 26/01/2023</t>
        </is>
      </c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98" t="inlineStr">
        <is>
          <t>Cierre Caja</t>
        </is>
      </c>
      <c r="B215" s="98" t="inlineStr">
        <is>
          <t>Fecha</t>
        </is>
      </c>
      <c r="C215" s="98" t="inlineStr">
        <is>
          <t>Cajero</t>
        </is>
      </c>
      <c r="D215" s="98" t="inlineStr">
        <is>
          <t>Nro Voucher</t>
        </is>
      </c>
      <c r="E215" s="98" t="inlineStr">
        <is>
          <t>Nro Cuenta</t>
        </is>
      </c>
      <c r="F215" s="98" t="inlineStr">
        <is>
          <t>Tipo Ingreso</t>
        </is>
      </c>
      <c r="G215" s="99" t="n"/>
      <c r="H215" s="100" t="n"/>
      <c r="I215" s="98" t="inlineStr">
        <is>
          <t>TIPO DE INGRESO</t>
        </is>
      </c>
      <c r="J215" s="98" t="inlineStr">
        <is>
          <t>Cobrador</t>
        </is>
      </c>
    </row>
    <row r="216">
      <c r="A216" s="101" t="n"/>
      <c r="B216" s="101" t="n"/>
      <c r="C216" s="101" t="n"/>
      <c r="D216" s="101" t="n"/>
      <c r="E216" s="101" t="n"/>
      <c r="F216" s="4" t="inlineStr">
        <is>
          <t>EFECTIVO</t>
        </is>
      </c>
      <c r="G216" s="4" t="inlineStr">
        <is>
          <t>CHEQUE</t>
        </is>
      </c>
      <c r="H216" s="4" t="inlineStr">
        <is>
          <t>TRANSFERENCIA</t>
        </is>
      </c>
      <c r="I216" s="101" t="n"/>
      <c r="J216" s="101" t="n"/>
    </row>
    <row r="217">
      <c r="A217" s="5" t="inlineStr">
        <is>
          <t>CCAJ-SC65/20/23</t>
        </is>
      </c>
      <c r="B217" s="6" t="n">
        <v>44952.79419700232</v>
      </c>
      <c r="C217" s="5" t="inlineStr">
        <is>
          <t>5019 JOAQUIN CAMPERO SALAZAR</t>
        </is>
      </c>
      <c r="D217" s="7" t="n"/>
      <c r="E217" s="8" t="n"/>
      <c r="F217" s="9" t="n">
        <v>190.98</v>
      </c>
      <c r="I217" s="10" t="inlineStr">
        <is>
          <t>EFECTIVO</t>
        </is>
      </c>
      <c r="J217" s="5" t="inlineStr">
        <is>
          <t>5019 JOAQUIN CAMPERO SALAZAR</t>
        </is>
      </c>
    </row>
    <row r="218">
      <c r="A218" s="5" t="inlineStr">
        <is>
          <t>CCAJ-SC65/20/23</t>
        </is>
      </c>
      <c r="B218" s="6" t="n">
        <v>44952.79419700232</v>
      </c>
      <c r="C218" s="5" t="inlineStr">
        <is>
          <t>5019 JOAQUIN CAMPERO SALAZAR</t>
        </is>
      </c>
      <c r="D218" s="7" t="n"/>
      <c r="E218" s="8" t="n"/>
      <c r="H218" s="9" t="n">
        <v>86</v>
      </c>
      <c r="I218" s="5" t="inlineStr">
        <is>
          <t>TARJETA DE DÉBITO/CRÉDITO</t>
        </is>
      </c>
      <c r="J218" s="5" t="inlineStr">
        <is>
          <t>5019 JOAQUIN CAMPERO SALAZAR</t>
        </is>
      </c>
    </row>
    <row r="219">
      <c r="A219" s="11" t="inlineStr">
        <is>
          <t>SAP</t>
        </is>
      </c>
      <c r="B219" s="3" t="n"/>
      <c r="C219" s="3" t="n"/>
      <c r="D219" s="7" t="n"/>
      <c r="E219" s="8" t="n"/>
      <c r="H219" s="9" t="n"/>
      <c r="I219" s="10" t="n"/>
      <c r="J219" s="5" t="n"/>
    </row>
    <row r="220" ht="15.75" customHeight="1">
      <c r="A220" s="13" t="inlineStr">
        <is>
          <t>FECHA</t>
        </is>
      </c>
      <c r="B220" s="13" t="inlineStr">
        <is>
          <t>CIERRE DE CAJA</t>
        </is>
      </c>
      <c r="C220" s="13" t="inlineStr">
        <is>
          <t>IMPORTE</t>
        </is>
      </c>
      <c r="D220" s="28" t="n">
        <v>112672307</v>
      </c>
      <c r="E220" s="14" t="n">
        <v>112672350</v>
      </c>
      <c r="H220" s="9" t="n"/>
      <c r="I220" s="10" t="n"/>
      <c r="J220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27/01/2023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98" t="inlineStr">
        <is>
          <t>Cierre Caja</t>
        </is>
      </c>
      <c r="B225" s="98" t="inlineStr">
        <is>
          <t>Fecha</t>
        </is>
      </c>
      <c r="C225" s="98" t="inlineStr">
        <is>
          <t>Cajero</t>
        </is>
      </c>
      <c r="D225" s="98" t="inlineStr">
        <is>
          <t>Nro Voucher</t>
        </is>
      </c>
      <c r="E225" s="98" t="inlineStr">
        <is>
          <t>Nro Cuenta</t>
        </is>
      </c>
      <c r="F225" s="98" t="inlineStr">
        <is>
          <t>Tipo Ingreso</t>
        </is>
      </c>
      <c r="G225" s="99" t="n"/>
      <c r="H225" s="100" t="n"/>
      <c r="I225" s="98" t="inlineStr">
        <is>
          <t>TIPO DE INGRESO</t>
        </is>
      </c>
      <c r="J225" s="98" t="inlineStr">
        <is>
          <t>Cobrador</t>
        </is>
      </c>
    </row>
    <row r="226">
      <c r="A226" s="101" t="n"/>
      <c r="B226" s="101" t="n"/>
      <c r="C226" s="101" t="n"/>
      <c r="D226" s="101" t="n"/>
      <c r="E226" s="101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101" t="n"/>
      <c r="J226" s="101" t="n"/>
    </row>
    <row r="227">
      <c r="A227" s="5" t="inlineStr">
        <is>
          <t>CCAJ-SC65/21/23</t>
        </is>
      </c>
      <c r="B227" s="6" t="n">
        <v>44953.81063587963</v>
      </c>
      <c r="C227" s="5" t="inlineStr">
        <is>
          <t>5019 JOAQUIN CAMPERO SALAZAR</t>
        </is>
      </c>
      <c r="D227" s="7" t="n"/>
      <c r="E227" s="8" t="n"/>
      <c r="F227" s="9" t="n">
        <v>900.8099999999999</v>
      </c>
      <c r="I227" s="10" t="inlineStr">
        <is>
          <t>EFECTIVO</t>
        </is>
      </c>
      <c r="J227" s="5" t="inlineStr">
        <is>
          <t>5019 JOAQUIN CAMPERO SALAZAR</t>
        </is>
      </c>
    </row>
    <row r="228">
      <c r="A228" s="5" t="inlineStr">
        <is>
          <t>CCAJ-SC65/21/23</t>
        </is>
      </c>
      <c r="B228" s="6" t="n">
        <v>44953.81063587963</v>
      </c>
      <c r="C228" s="5" t="inlineStr">
        <is>
          <t>5019 JOAQUIN CAMPERO SALAZAR</t>
        </is>
      </c>
      <c r="D228" s="7" t="n"/>
      <c r="E228" s="8" t="n"/>
      <c r="H228" s="9" t="n">
        <v>1207.46</v>
      </c>
      <c r="I228" s="5" t="inlineStr">
        <is>
          <t>TARJETA DE DÉBITO/CRÉDITO</t>
        </is>
      </c>
      <c r="J228" s="5" t="inlineStr">
        <is>
          <t>5019 JOAQUIN CAMPERO SALAZAR</t>
        </is>
      </c>
    </row>
    <row r="229">
      <c r="A229" s="11" t="inlineStr">
        <is>
          <t>SAP</t>
        </is>
      </c>
      <c r="B229" s="3" t="n"/>
      <c r="C229" s="3" t="n"/>
      <c r="D229" s="7" t="n"/>
      <c r="E229" s="8" t="n"/>
      <c r="H229" s="9" t="n"/>
      <c r="I229" s="5" t="n"/>
      <c r="J229" s="8" t="n"/>
    </row>
    <row r="230" ht="15.75" customHeight="1">
      <c r="A230" s="13" t="inlineStr">
        <is>
          <t>FECHA</t>
        </is>
      </c>
      <c r="B230" s="13" t="inlineStr">
        <is>
          <t>CIERRE DE CAJA</t>
        </is>
      </c>
      <c r="C230" s="13" t="inlineStr">
        <is>
          <t>IMPORTE</t>
        </is>
      </c>
      <c r="D230" s="28" t="n">
        <v>112672309</v>
      </c>
      <c r="E230" s="14" t="n">
        <v>112672351</v>
      </c>
      <c r="H230" s="9" t="n"/>
      <c r="I230" s="5" t="n"/>
      <c r="J230" s="8" t="n"/>
    </row>
    <row r="231">
      <c r="A231" s="5" t="n"/>
      <c r="B231" s="6" t="n"/>
      <c r="C231" s="5" t="n"/>
      <c r="D231" s="7" t="n"/>
      <c r="E231" s="8" t="n"/>
      <c r="H231" s="9" t="n"/>
      <c r="I231" s="5" t="n"/>
      <c r="J231" s="8" t="n"/>
    </row>
    <row r="232">
      <c r="A232" s="5" t="n"/>
      <c r="B232" s="6" t="n"/>
      <c r="C232" s="5" t="n"/>
      <c r="D232" s="7" t="n"/>
      <c r="E232" s="8" t="n"/>
      <c r="H232" s="9" t="n"/>
      <c r="I232" s="5" t="n"/>
      <c r="J232" s="8" t="n"/>
    </row>
    <row r="233">
      <c r="A233" s="1" t="inlineStr">
        <is>
          <t>Cierre Caja</t>
        </is>
      </c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3" t="inlineStr">
        <is>
          <t>Del 28/01/2023</t>
        </is>
      </c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98" t="inlineStr">
        <is>
          <t>Cierre Caja</t>
        </is>
      </c>
      <c r="B235" s="98" t="inlineStr">
        <is>
          <t>Fecha</t>
        </is>
      </c>
      <c r="C235" s="98" t="inlineStr">
        <is>
          <t>Cajero</t>
        </is>
      </c>
      <c r="D235" s="98" t="inlineStr">
        <is>
          <t>Nro Voucher</t>
        </is>
      </c>
      <c r="E235" s="98" t="inlineStr">
        <is>
          <t>Nro Cuenta</t>
        </is>
      </c>
      <c r="F235" s="98" t="inlineStr">
        <is>
          <t>Tipo Ingreso</t>
        </is>
      </c>
      <c r="G235" s="99" t="n"/>
      <c r="H235" s="100" t="n"/>
      <c r="I235" s="98" t="inlineStr">
        <is>
          <t>TIPO DE INGRESO</t>
        </is>
      </c>
      <c r="J235" s="98" t="inlineStr">
        <is>
          <t>Cobrador</t>
        </is>
      </c>
    </row>
    <row r="236">
      <c r="A236" s="101" t="n"/>
      <c r="B236" s="101" t="n"/>
      <c r="C236" s="101" t="n"/>
      <c r="D236" s="101" t="n"/>
      <c r="E236" s="101" t="n"/>
      <c r="F236" s="4" t="inlineStr">
        <is>
          <t>EFECTIVO</t>
        </is>
      </c>
      <c r="G236" s="4" t="inlineStr">
        <is>
          <t>CHEQUE</t>
        </is>
      </c>
      <c r="H236" s="4" t="inlineStr">
        <is>
          <t>TRANSFERENCIA</t>
        </is>
      </c>
      <c r="I236" s="101" t="n"/>
      <c r="J236" s="101" t="n"/>
    </row>
    <row r="237">
      <c r="A237" s="5" t="inlineStr">
        <is>
          <t>CCAJ-SC65/22/23</t>
        </is>
      </c>
      <c r="B237" s="6" t="n">
        <v>44954.63700837963</v>
      </c>
      <c r="C237" s="5" t="inlineStr">
        <is>
          <t>5019 JOAQUIN CAMPERO SALAZAR</t>
        </is>
      </c>
      <c r="D237" s="7" t="n"/>
      <c r="E237" s="8" t="n"/>
      <c r="F237" s="9" t="n">
        <v>128</v>
      </c>
      <c r="I237" s="10" t="inlineStr">
        <is>
          <t>EFECTIVO</t>
        </is>
      </c>
      <c r="J237" s="5" t="inlineStr">
        <is>
          <t>5019 JOAQUIN CAMPERO SALAZAR</t>
        </is>
      </c>
    </row>
    <row r="238">
      <c r="A238" s="5" t="inlineStr">
        <is>
          <t>CCAJ-SC65/22/23</t>
        </is>
      </c>
      <c r="B238" s="6" t="n">
        <v>44954.63700837963</v>
      </c>
      <c r="C238" s="5" t="inlineStr">
        <is>
          <t>5019 JOAQUIN CAMPERO SALAZAR</t>
        </is>
      </c>
      <c r="D238" s="7" t="n"/>
      <c r="E238" s="8" t="n"/>
      <c r="H238" s="9" t="n">
        <v>303.62</v>
      </c>
      <c r="I238" s="5" t="inlineStr">
        <is>
          <t>TARJETA DE DÉBITO/CRÉDITO</t>
        </is>
      </c>
      <c r="J238" s="5" t="inlineStr">
        <is>
          <t>5019 JOAQUIN CAMPERO SALAZAR</t>
        </is>
      </c>
    </row>
    <row r="239">
      <c r="A239" s="11" t="inlineStr">
        <is>
          <t>SAP</t>
        </is>
      </c>
      <c r="B239" s="3" t="n"/>
      <c r="C239" s="3" t="n"/>
      <c r="D239" s="7" t="n"/>
      <c r="E239" s="8" t="n"/>
      <c r="H239" s="9" t="n"/>
      <c r="I239" s="5" t="n"/>
      <c r="J239" s="8" t="n"/>
    </row>
    <row r="240" ht="15.75" customHeight="1">
      <c r="A240" s="13" t="inlineStr">
        <is>
          <t>FECHA</t>
        </is>
      </c>
      <c r="B240" s="13" t="inlineStr">
        <is>
          <t>CIERRE DE CAJA</t>
        </is>
      </c>
      <c r="C240" s="13" t="inlineStr">
        <is>
          <t>IMPORTE</t>
        </is>
      </c>
      <c r="D240" s="28" t="n">
        <v>112673672</v>
      </c>
      <c r="E240" s="14" t="n">
        <v>112677136</v>
      </c>
      <c r="H240" s="9" t="n"/>
      <c r="I240" s="5" t="n"/>
      <c r="J240" s="8" t="n"/>
    </row>
    <row r="243">
      <c r="A243" s="1" t="inlineStr">
        <is>
          <t>Cierre Caja</t>
        </is>
      </c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3" t="inlineStr">
        <is>
          <t>Del 30/01/2023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98" t="inlineStr">
        <is>
          <t>Cierre Caja</t>
        </is>
      </c>
      <c r="B245" s="98" t="inlineStr">
        <is>
          <t>Fecha</t>
        </is>
      </c>
      <c r="C245" s="98" t="inlineStr">
        <is>
          <t>Cajero</t>
        </is>
      </c>
      <c r="D245" s="98" t="inlineStr">
        <is>
          <t>Nro Voucher</t>
        </is>
      </c>
      <c r="E245" s="98" t="inlineStr">
        <is>
          <t>Nro Cuenta</t>
        </is>
      </c>
      <c r="F245" s="98" t="inlineStr">
        <is>
          <t>Tipo Ingreso</t>
        </is>
      </c>
      <c r="G245" s="99" t="n"/>
      <c r="H245" s="100" t="n"/>
      <c r="I245" s="98" t="inlineStr">
        <is>
          <t>TIPO DE INGRESO</t>
        </is>
      </c>
      <c r="J245" s="98" t="inlineStr">
        <is>
          <t>Cobrador</t>
        </is>
      </c>
    </row>
    <row r="246">
      <c r="A246" s="101" t="n"/>
      <c r="B246" s="101" t="n"/>
      <c r="C246" s="101" t="n"/>
      <c r="D246" s="101" t="n"/>
      <c r="E246" s="101" t="n"/>
      <c r="F246" s="4" t="inlineStr">
        <is>
          <t>EFECTIVO</t>
        </is>
      </c>
      <c r="G246" s="4" t="inlineStr">
        <is>
          <t>CHEQUE</t>
        </is>
      </c>
      <c r="H246" s="4" t="inlineStr">
        <is>
          <t>TRANSFERENCIA</t>
        </is>
      </c>
      <c r="I246" s="101" t="n"/>
      <c r="J246" s="101" t="n"/>
    </row>
    <row r="247">
      <c r="A247" s="5" t="inlineStr">
        <is>
          <t>CCAJ-SC65/23/23</t>
        </is>
      </c>
      <c r="B247" s="6" t="n">
        <v>44956.83686883102</v>
      </c>
      <c r="C247" s="5" t="inlineStr">
        <is>
          <t>5019 JOAQUIN CAMPERO SALAZAR</t>
        </is>
      </c>
      <c r="D247" s="7" t="n"/>
      <c r="E247" s="8" t="n"/>
      <c r="F247" s="9" t="n">
        <v>1607.38</v>
      </c>
      <c r="I247" s="10" t="inlineStr">
        <is>
          <t>EFECTIVO</t>
        </is>
      </c>
      <c r="J247" s="5" t="inlineStr">
        <is>
          <t>5019 JOAQUIN CAMPERO SALAZAR</t>
        </is>
      </c>
    </row>
    <row r="248">
      <c r="A248" s="5" t="inlineStr">
        <is>
          <t>CCAJ-SC65/23/23</t>
        </is>
      </c>
      <c r="B248" s="6" t="n">
        <v>44956.83686883102</v>
      </c>
      <c r="C248" s="5" t="inlineStr">
        <is>
          <t>5019 JOAQUIN CAMPERO SALAZAR</t>
        </is>
      </c>
      <c r="D248" s="7" t="n"/>
      <c r="E248" s="8" t="n"/>
      <c r="H248" s="9" t="n">
        <v>167</v>
      </c>
      <c r="I248" s="5" t="inlineStr">
        <is>
          <t>TARJETA DE DÉBITO/CRÉDITO</t>
        </is>
      </c>
      <c r="J248" s="5" t="inlineStr">
        <is>
          <t>5019 JOAQUIN CAMPERO SALAZAR</t>
        </is>
      </c>
    </row>
    <row r="249" ht="15.75" customHeight="1">
      <c r="A249" s="11" t="inlineStr">
        <is>
          <t>SAP</t>
        </is>
      </c>
      <c r="B249" s="3" t="n"/>
      <c r="C249" s="3" t="n"/>
      <c r="D249" s="28" t="n"/>
      <c r="E249" s="8" t="n"/>
      <c r="G249" s="9" t="n"/>
      <c r="I249" s="10" t="n"/>
      <c r="J249" s="8" t="n"/>
    </row>
    <row r="250" ht="15.75" customHeight="1">
      <c r="A250" s="13" t="inlineStr">
        <is>
          <t>FECHA</t>
        </is>
      </c>
      <c r="B250" s="13" t="inlineStr">
        <is>
          <t>CIERRE DE CAJA</t>
        </is>
      </c>
      <c r="C250" s="13" t="inlineStr">
        <is>
          <t>IMPORTE</t>
        </is>
      </c>
      <c r="D250" s="28" t="n">
        <v>112691565</v>
      </c>
      <c r="E250" s="14" t="n">
        <v>112691876</v>
      </c>
      <c r="G250" s="9" t="n"/>
      <c r="I250" s="10" t="n"/>
      <c r="J250" s="8" t="n"/>
    </row>
    <row r="251" ht="15.75" customHeight="1">
      <c r="D251" s="69" t="n">
        <v>112691624</v>
      </c>
      <c r="E251" s="34" t="n">
        <v>112691846</v>
      </c>
      <c r="F251" s="35" t="inlineStr">
        <is>
          <t>REV</t>
        </is>
      </c>
    </row>
    <row r="252">
      <c r="A252" s="17" t="inlineStr">
        <is>
          <t>reversion debido a que el Boot 5 realizo doble traslado</t>
        </is>
      </c>
      <c r="B252" s="17" t="n"/>
      <c r="C252" s="17" t="n"/>
    </row>
    <row r="254">
      <c r="A254" s="1" t="inlineStr">
        <is>
          <t>Cierre Caja</t>
        </is>
      </c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3" t="inlineStr">
        <is>
          <t>Del 31/01/2023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98" t="inlineStr">
        <is>
          <t>Cierre Caja</t>
        </is>
      </c>
      <c r="B256" s="98" t="inlineStr">
        <is>
          <t>Fecha</t>
        </is>
      </c>
      <c r="C256" s="98" t="inlineStr">
        <is>
          <t>Cajero</t>
        </is>
      </c>
      <c r="D256" s="98" t="inlineStr">
        <is>
          <t>Nro Voucher</t>
        </is>
      </c>
      <c r="E256" s="98" t="inlineStr">
        <is>
          <t>Nro Cuenta</t>
        </is>
      </c>
      <c r="F256" s="98" t="inlineStr">
        <is>
          <t>Tipo Ingreso</t>
        </is>
      </c>
      <c r="G256" s="99" t="n"/>
      <c r="H256" s="100" t="n"/>
      <c r="I256" s="98" t="inlineStr">
        <is>
          <t>TIPO DE INGRESO</t>
        </is>
      </c>
      <c r="J256" s="98" t="inlineStr">
        <is>
          <t>Cobrador</t>
        </is>
      </c>
    </row>
    <row r="257">
      <c r="A257" s="101" t="n"/>
      <c r="B257" s="101" t="n"/>
      <c r="C257" s="101" t="n"/>
      <c r="D257" s="101" t="n"/>
      <c r="E257" s="101" t="n"/>
      <c r="F257" s="4" t="inlineStr">
        <is>
          <t>EFECTIVO</t>
        </is>
      </c>
      <c r="G257" s="4" t="inlineStr">
        <is>
          <t>CHEQUE</t>
        </is>
      </c>
      <c r="H257" s="4" t="inlineStr">
        <is>
          <t>TRANSFERENCIA</t>
        </is>
      </c>
      <c r="I257" s="101" t="n"/>
      <c r="J257" s="101" t="n"/>
    </row>
    <row r="258">
      <c r="A258" s="5" t="inlineStr">
        <is>
          <t>CCAJ-SC65/24/23</t>
        </is>
      </c>
      <c r="B258" s="6" t="n">
        <v>44957.77275537037</v>
      </c>
      <c r="C258" s="5" t="inlineStr">
        <is>
          <t>5019 JOAQUIN CAMPERO SALAZAR</t>
        </is>
      </c>
      <c r="D258" s="10" t="n"/>
      <c r="E258" s="8" t="n"/>
      <c r="F258" s="9" t="n">
        <v>1577.01</v>
      </c>
      <c r="I258" s="10" t="inlineStr">
        <is>
          <t>EFECTIVO</t>
        </is>
      </c>
      <c r="J258" s="5" t="inlineStr">
        <is>
          <t>5019 JOAQUIN CAMPERO SALAZAR</t>
        </is>
      </c>
    </row>
    <row r="259">
      <c r="A259" s="5" t="inlineStr">
        <is>
          <t>CCAJ-SC65/24/23</t>
        </is>
      </c>
      <c r="B259" s="6" t="n">
        <v>44957.77275537037</v>
      </c>
      <c r="C259" s="5" t="inlineStr">
        <is>
          <t>5019 JOAQUIN CAMPERO SALAZAR</t>
        </is>
      </c>
      <c r="D259" s="10" t="n"/>
      <c r="E259" s="8" t="n"/>
      <c r="H259" s="9" t="n">
        <v>16</v>
      </c>
      <c r="I259" s="5" t="inlineStr">
        <is>
          <t>TARJETA DE DÉBITO/CRÉDITO</t>
        </is>
      </c>
      <c r="J259" s="5" t="inlineStr">
        <is>
          <t>5019 JOAQUIN CAMPERO SALAZAR</t>
        </is>
      </c>
    </row>
    <row r="260">
      <c r="A260" s="11" t="inlineStr">
        <is>
          <t>SAP</t>
        </is>
      </c>
      <c r="B260" s="3" t="n"/>
      <c r="C260" s="3" t="n"/>
      <c r="D260" s="7" t="n"/>
      <c r="E260" s="8" t="n"/>
      <c r="G260" s="9" t="n"/>
      <c r="I260" s="10" t="n"/>
      <c r="J260" s="5" t="n"/>
    </row>
    <row r="261" ht="15.75" customHeight="1">
      <c r="A261" s="13" t="inlineStr">
        <is>
          <t>FECHA</t>
        </is>
      </c>
      <c r="B261" s="13" t="inlineStr">
        <is>
          <t>CIERRE DE CAJA</t>
        </is>
      </c>
      <c r="C261" s="13" t="inlineStr">
        <is>
          <t>IMPORTE</t>
        </is>
      </c>
      <c r="D261" s="69" t="n">
        <v>112692570</v>
      </c>
      <c r="E261" s="14" t="n">
        <v>112692827</v>
      </c>
      <c r="G261" s="9" t="n"/>
      <c r="I261" s="10" t="n"/>
      <c r="J261" s="5" t="n"/>
    </row>
    <row r="262">
      <c r="D262" s="35" t="inlineStr">
        <is>
          <t>BOOT</t>
        </is>
      </c>
    </row>
    <row r="264">
      <c r="A264" s="1" t="inlineStr">
        <is>
          <t>Cierre Caja</t>
        </is>
      </c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3" t="inlineStr">
        <is>
          <t>Del 01/02/2023</t>
        </is>
      </c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98" t="inlineStr">
        <is>
          <t>Cierre Caja</t>
        </is>
      </c>
      <c r="B266" s="98" t="inlineStr">
        <is>
          <t>Fecha</t>
        </is>
      </c>
      <c r="C266" s="98" t="inlineStr">
        <is>
          <t>Cajero</t>
        </is>
      </c>
      <c r="D266" s="98" t="inlineStr">
        <is>
          <t>Nro Voucher</t>
        </is>
      </c>
      <c r="E266" s="98" t="inlineStr">
        <is>
          <t>Nro Cuenta</t>
        </is>
      </c>
      <c r="F266" s="98" t="inlineStr">
        <is>
          <t>Tipo Ingreso</t>
        </is>
      </c>
      <c r="G266" s="99" t="n"/>
      <c r="H266" s="100" t="n"/>
      <c r="I266" s="98" t="inlineStr">
        <is>
          <t>TIPO DE INGRESO</t>
        </is>
      </c>
      <c r="J266" s="98" t="inlineStr">
        <is>
          <t>Cobrador</t>
        </is>
      </c>
    </row>
    <row r="267">
      <c r="A267" s="101" t="n"/>
      <c r="B267" s="101" t="n"/>
      <c r="C267" s="101" t="n"/>
      <c r="D267" s="101" t="n"/>
      <c r="E267" s="101" t="n"/>
      <c r="F267" s="4" t="inlineStr">
        <is>
          <t>EFECTIVO</t>
        </is>
      </c>
      <c r="G267" s="4" t="inlineStr">
        <is>
          <t>CHEQUE</t>
        </is>
      </c>
      <c r="H267" s="4" t="inlineStr">
        <is>
          <t>TRANSFERENCIA</t>
        </is>
      </c>
      <c r="I267" s="101" t="n"/>
      <c r="J267" s="101" t="n"/>
    </row>
    <row r="268">
      <c r="A268" s="5" t="inlineStr">
        <is>
          <t>CCAJ-SC65/25/23</t>
        </is>
      </c>
      <c r="B268" s="6" t="n">
        <v>44958.82101943287</v>
      </c>
      <c r="C268" s="5" t="inlineStr">
        <is>
          <t>5019 JOAQUIN CAMPERO SALAZAR</t>
        </is>
      </c>
      <c r="D268" s="7" t="n"/>
      <c r="E268" s="8" t="n"/>
      <c r="F268" s="9" t="n">
        <v>1439.89</v>
      </c>
      <c r="I268" s="10" t="inlineStr">
        <is>
          <t>EFECTIVO</t>
        </is>
      </c>
      <c r="J268" s="5" t="inlineStr">
        <is>
          <t>5019 JOAQUIN CAMPERO SALAZAR</t>
        </is>
      </c>
    </row>
    <row r="269">
      <c r="A269" s="5" t="inlineStr">
        <is>
          <t>CCAJ-SC65/25/23</t>
        </is>
      </c>
      <c r="B269" s="6" t="n">
        <v>44958.82101943287</v>
      </c>
      <c r="C269" s="5" t="inlineStr">
        <is>
          <t>5019 JOAQUIN CAMPERO SALAZAR</t>
        </is>
      </c>
      <c r="D269" s="7" t="n"/>
      <c r="E269" s="8" t="n"/>
      <c r="H269" s="9" t="n">
        <v>1811.56</v>
      </c>
      <c r="I269" s="5" t="inlineStr">
        <is>
          <t>TARJETA DE DÉBITO/CRÉDITO</t>
        </is>
      </c>
      <c r="J269" s="5" t="inlineStr">
        <is>
          <t>5019 JOAQUIN CAMPERO SALAZAR</t>
        </is>
      </c>
    </row>
    <row r="270">
      <c r="A270" s="11" t="inlineStr">
        <is>
          <t>SAP</t>
        </is>
      </c>
      <c r="B270" s="3" t="n"/>
      <c r="C270" s="3" t="n"/>
      <c r="D270" s="7" t="n"/>
      <c r="E270" s="8" t="n"/>
      <c r="F270" s="77" t="n"/>
      <c r="H270" s="9" t="n"/>
      <c r="I270" s="10" t="n"/>
      <c r="J270" s="8" t="n"/>
    </row>
    <row r="271" ht="15.75" customHeight="1">
      <c r="A271" s="13" t="inlineStr">
        <is>
          <t>FECHA</t>
        </is>
      </c>
      <c r="B271" s="13" t="inlineStr">
        <is>
          <t>CIERRE DE CAJA</t>
        </is>
      </c>
      <c r="C271" s="13" t="inlineStr">
        <is>
          <t>IMPORTE</t>
        </is>
      </c>
      <c r="D271" s="69" t="n">
        <v>112695136</v>
      </c>
      <c r="E271" s="14" t="n">
        <v>112695349</v>
      </c>
      <c r="H271" s="9" t="n"/>
      <c r="I271" s="10" t="n"/>
      <c r="J271" s="8" t="n"/>
    </row>
    <row r="272">
      <c r="D272" s="35" t="inlineStr">
        <is>
          <t>BOOT</t>
        </is>
      </c>
    </row>
    <row r="274">
      <c r="A274" s="1" t="inlineStr">
        <is>
          <t>Cierre Caja</t>
        </is>
      </c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3" t="inlineStr">
        <is>
          <t>Del 02/02/2023</t>
        </is>
      </c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98" t="inlineStr">
        <is>
          <t>Cierre Caja</t>
        </is>
      </c>
      <c r="B276" s="98" t="inlineStr">
        <is>
          <t>Fecha</t>
        </is>
      </c>
      <c r="C276" s="98" t="inlineStr">
        <is>
          <t>Cajero</t>
        </is>
      </c>
      <c r="D276" s="98" t="inlineStr">
        <is>
          <t>Nro Voucher</t>
        </is>
      </c>
      <c r="E276" s="98" t="inlineStr">
        <is>
          <t>Nro Cuenta</t>
        </is>
      </c>
      <c r="F276" s="98" t="inlineStr">
        <is>
          <t>Tipo Ingreso</t>
        </is>
      </c>
      <c r="G276" s="99" t="n"/>
      <c r="H276" s="100" t="n"/>
      <c r="I276" s="98" t="inlineStr">
        <is>
          <t>TIPO DE INGRESO</t>
        </is>
      </c>
      <c r="J276" s="98" t="inlineStr">
        <is>
          <t>Cobrador</t>
        </is>
      </c>
    </row>
    <row r="277">
      <c r="A277" s="101" t="n"/>
      <c r="B277" s="101" t="n"/>
      <c r="C277" s="101" t="n"/>
      <c r="D277" s="101" t="n"/>
      <c r="E277" s="101" t="n"/>
      <c r="F277" s="4" t="inlineStr">
        <is>
          <t>EFECTIVO</t>
        </is>
      </c>
      <c r="G277" s="4" t="inlineStr">
        <is>
          <t>CHEQUE</t>
        </is>
      </c>
      <c r="H277" s="4" t="inlineStr">
        <is>
          <t>TRANSFERENCIA</t>
        </is>
      </c>
      <c r="I277" s="101" t="n"/>
      <c r="J277" s="101" t="n"/>
    </row>
    <row r="278">
      <c r="A278" s="5" t="inlineStr">
        <is>
          <t>CCAJ-SC65/26/23</t>
        </is>
      </c>
      <c r="B278" s="6" t="n">
        <v>44959.772694375</v>
      </c>
      <c r="C278" s="5" t="inlineStr">
        <is>
          <t>5019 JOAQUIN CAMPERO SALAZAR</t>
        </is>
      </c>
      <c r="D278" s="7" t="n"/>
      <c r="E278" s="8" t="n"/>
      <c r="F278" s="9" t="n">
        <v>495.87</v>
      </c>
      <c r="I278" s="10" t="inlineStr">
        <is>
          <t>EFECTIVO</t>
        </is>
      </c>
      <c r="J278" s="5" t="inlineStr">
        <is>
          <t>5019 JOAQUIN CAMPERO SALAZAR</t>
        </is>
      </c>
    </row>
    <row r="279">
      <c r="A279" s="5" t="inlineStr">
        <is>
          <t>CCAJ-SC65/26/23</t>
        </is>
      </c>
      <c r="B279" s="6" t="n">
        <v>44959.772694375</v>
      </c>
      <c r="C279" s="5" t="inlineStr">
        <is>
          <t>5019 JOAQUIN CAMPERO SALAZAR</t>
        </is>
      </c>
      <c r="D279" s="7" t="n"/>
      <c r="E279" s="8" t="n"/>
      <c r="H279" s="9" t="n">
        <v>971.47</v>
      </c>
      <c r="I279" s="5" t="inlineStr">
        <is>
          <t>TARJETA DE DÉBITO/CRÉDITO</t>
        </is>
      </c>
      <c r="J279" s="5" t="inlineStr">
        <is>
          <t>5019 JOAQUIN CAMPERO SALAZAR</t>
        </is>
      </c>
    </row>
    <row r="280">
      <c r="A280" s="11" t="inlineStr">
        <is>
          <t>SAP</t>
        </is>
      </c>
      <c r="B280" s="3" t="n"/>
      <c r="C280" s="3" t="n"/>
      <c r="D280" s="7" t="n"/>
      <c r="E280" s="8" t="n"/>
      <c r="H280" s="9" t="n"/>
      <c r="I280" s="10" t="n"/>
      <c r="J280" s="5" t="n"/>
    </row>
    <row r="281" ht="15.75" customHeight="1">
      <c r="A281" s="13" t="inlineStr">
        <is>
          <t>FECHA</t>
        </is>
      </c>
      <c r="B281" s="13" t="inlineStr">
        <is>
          <t>CIERRE DE CAJA</t>
        </is>
      </c>
      <c r="C281" s="13" t="inlineStr">
        <is>
          <t>IMPORTE</t>
        </is>
      </c>
      <c r="D281" s="69" t="n">
        <v>112728640</v>
      </c>
      <c r="E281" s="14" t="n">
        <v>112728973</v>
      </c>
      <c r="H281" s="9" t="n"/>
      <c r="I281" s="10" t="n"/>
      <c r="J281" s="5" t="n"/>
    </row>
    <row r="282">
      <c r="A282" s="5" t="n"/>
      <c r="B282" s="6" t="n"/>
      <c r="C282" s="5" t="n"/>
      <c r="D282" s="35" t="inlineStr">
        <is>
          <t>BOOT</t>
        </is>
      </c>
      <c r="E282" s="8" t="n"/>
      <c r="H282" s="9" t="n"/>
      <c r="I282" s="10" t="n"/>
      <c r="J282" s="5" t="n"/>
    </row>
    <row r="284">
      <c r="A284" s="1" t="inlineStr">
        <is>
          <t>Cierre Caja</t>
        </is>
      </c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3" t="inlineStr">
        <is>
          <t>Del 03/02/2023</t>
        </is>
      </c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98" t="inlineStr">
        <is>
          <t>Cierre Caja</t>
        </is>
      </c>
      <c r="B286" s="98" t="inlineStr">
        <is>
          <t>Fecha</t>
        </is>
      </c>
      <c r="C286" s="98" t="inlineStr">
        <is>
          <t>Cajero</t>
        </is>
      </c>
      <c r="D286" s="98" t="inlineStr">
        <is>
          <t>Nro Voucher</t>
        </is>
      </c>
      <c r="E286" s="98" t="inlineStr">
        <is>
          <t>Nro Cuenta</t>
        </is>
      </c>
      <c r="F286" s="98" t="inlineStr">
        <is>
          <t>Tipo Ingreso</t>
        </is>
      </c>
      <c r="G286" s="99" t="n"/>
      <c r="H286" s="100" t="n"/>
      <c r="I286" s="98" t="inlineStr">
        <is>
          <t>TIPO DE INGRESO</t>
        </is>
      </c>
      <c r="J286" s="98" t="inlineStr">
        <is>
          <t>Cobrador</t>
        </is>
      </c>
    </row>
    <row r="287">
      <c r="A287" s="101" t="n"/>
      <c r="B287" s="101" t="n"/>
      <c r="C287" s="101" t="n"/>
      <c r="D287" s="101" t="n"/>
      <c r="E287" s="101" t="n"/>
      <c r="F287" s="4" t="inlineStr">
        <is>
          <t>EFECTIVO</t>
        </is>
      </c>
      <c r="G287" s="4" t="inlineStr">
        <is>
          <t>CHEQUE</t>
        </is>
      </c>
      <c r="H287" s="4" t="inlineStr">
        <is>
          <t>TRANSFERENCIA</t>
        </is>
      </c>
      <c r="I287" s="101" t="n"/>
      <c r="J287" s="101" t="n"/>
    </row>
    <row r="288">
      <c r="A288" s="5" t="inlineStr">
        <is>
          <t>CCAJ-SC65/27/23</t>
        </is>
      </c>
      <c r="B288" s="6" t="n">
        <v>44960.79976894676</v>
      </c>
      <c r="C288" s="5" t="inlineStr">
        <is>
          <t>5019 JOAQUIN CAMPERO SALAZAR</t>
        </is>
      </c>
      <c r="D288" s="7" t="n"/>
      <c r="E288" s="8" t="n"/>
      <c r="F288" s="9" t="n">
        <v>1460.64</v>
      </c>
      <c r="I288" s="10" t="inlineStr">
        <is>
          <t>EFECTIVO</t>
        </is>
      </c>
      <c r="J288" s="5" t="inlineStr">
        <is>
          <t>5019 JOAQUIN CAMPERO SALAZAR</t>
        </is>
      </c>
    </row>
    <row r="289">
      <c r="A289" s="5" t="inlineStr">
        <is>
          <t>CCAJ-SC65/27/23</t>
        </is>
      </c>
      <c r="B289" s="6" t="n">
        <v>44960.79976894676</v>
      </c>
      <c r="C289" s="5" t="inlineStr">
        <is>
          <t>5019 JOAQUIN CAMPERO SALAZAR</t>
        </is>
      </c>
      <c r="D289" s="7" t="n"/>
      <c r="E289" s="8" t="n"/>
      <c r="H289" s="9" t="n">
        <v>293.2</v>
      </c>
      <c r="I289" s="5" t="inlineStr">
        <is>
          <t>TARJETA DE DÉBITO/CRÉDITO</t>
        </is>
      </c>
      <c r="J289" s="5" t="inlineStr">
        <is>
          <t>5019 JOAQUIN CAMPERO SALAZAR</t>
        </is>
      </c>
    </row>
    <row r="290">
      <c r="A290" s="11" t="inlineStr">
        <is>
          <t>SAP</t>
        </is>
      </c>
      <c r="B290" s="3" t="n"/>
      <c r="C290" s="3" t="n"/>
      <c r="D290" s="7" t="n"/>
      <c r="E290" s="8" t="n"/>
      <c r="H290" s="9" t="n"/>
      <c r="I290" s="10" t="n"/>
      <c r="J290" s="5" t="n"/>
    </row>
    <row r="291" ht="15.75" customHeight="1">
      <c r="A291" s="13" t="inlineStr">
        <is>
          <t>FECHA</t>
        </is>
      </c>
      <c r="B291" s="13" t="inlineStr">
        <is>
          <t>CIERRE DE CAJA</t>
        </is>
      </c>
      <c r="C291" s="13" t="inlineStr">
        <is>
          <t>IMPORTE</t>
        </is>
      </c>
      <c r="D291" s="69" t="n">
        <v>112728710</v>
      </c>
      <c r="E291" s="14" t="n">
        <v>112728974</v>
      </c>
      <c r="H291" s="9" t="n"/>
      <c r="I291" s="10" t="n"/>
      <c r="J291" s="5" t="n"/>
    </row>
    <row r="292">
      <c r="A292" s="5" t="n"/>
      <c r="B292" s="6" t="n"/>
      <c r="C292" s="5" t="n"/>
      <c r="D292" s="35" t="inlineStr">
        <is>
          <t>BOOT</t>
        </is>
      </c>
      <c r="E292" s="8" t="n"/>
      <c r="H292" s="9" t="n"/>
      <c r="I292" s="10" t="n"/>
      <c r="J292" s="5" t="n"/>
    </row>
    <row r="293">
      <c r="A293" s="5" t="n"/>
      <c r="B293" s="6" t="n"/>
      <c r="C293" s="5" t="n"/>
      <c r="D293" s="7" t="n"/>
      <c r="E293" s="8" t="n"/>
      <c r="H293" s="9" t="n"/>
      <c r="I293" s="10" t="n"/>
      <c r="J293" s="5" t="n"/>
    </row>
    <row r="294">
      <c r="A294" s="1" t="inlineStr">
        <is>
          <t>Cierre Caja</t>
        </is>
      </c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3" t="inlineStr">
        <is>
          <t>Del 04/02/2023</t>
        </is>
      </c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98" t="inlineStr">
        <is>
          <t>Cierre Caja</t>
        </is>
      </c>
      <c r="B296" s="98" t="inlineStr">
        <is>
          <t>Fecha</t>
        </is>
      </c>
      <c r="C296" s="98" t="inlineStr">
        <is>
          <t>Cajero</t>
        </is>
      </c>
      <c r="D296" s="98" t="inlineStr">
        <is>
          <t>Nro Voucher</t>
        </is>
      </c>
      <c r="E296" s="98" t="inlineStr">
        <is>
          <t>Nro Cuenta</t>
        </is>
      </c>
      <c r="F296" s="98" t="inlineStr">
        <is>
          <t>Tipo Ingreso</t>
        </is>
      </c>
      <c r="G296" s="99" t="n"/>
      <c r="H296" s="100" t="n"/>
      <c r="I296" s="98" t="inlineStr">
        <is>
          <t>TIPO DE INGRESO</t>
        </is>
      </c>
      <c r="J296" s="98" t="inlineStr">
        <is>
          <t>Cobrador</t>
        </is>
      </c>
    </row>
    <row r="297">
      <c r="A297" s="101" t="n"/>
      <c r="B297" s="101" t="n"/>
      <c r="C297" s="101" t="n"/>
      <c r="D297" s="101" t="n"/>
      <c r="E297" s="101" t="n"/>
      <c r="F297" s="4" t="inlineStr">
        <is>
          <t>EFECTIVO</t>
        </is>
      </c>
      <c r="G297" s="4" t="inlineStr">
        <is>
          <t>CHEQUE</t>
        </is>
      </c>
      <c r="H297" s="4" t="inlineStr">
        <is>
          <t>TRANSFERENCIA</t>
        </is>
      </c>
      <c r="I297" s="101" t="n"/>
      <c r="J297" s="101" t="n"/>
    </row>
    <row r="298">
      <c r="A298" s="5" t="inlineStr">
        <is>
          <t>CCAJ-SC65/28/23</t>
        </is>
      </c>
      <c r="B298" s="6" t="n">
        <v>44961.60980670139</v>
      </c>
      <c r="C298" s="5" t="inlineStr">
        <is>
          <t>5019 JOAQUIN CAMPERO SALAZAR</t>
        </is>
      </c>
      <c r="D298" s="7" t="n"/>
      <c r="E298" s="8" t="n"/>
      <c r="F298" s="9" t="n">
        <v>160.2</v>
      </c>
      <c r="I298" s="10" t="inlineStr">
        <is>
          <t>EFECTIVO</t>
        </is>
      </c>
      <c r="J298" s="5" t="inlineStr">
        <is>
          <t>5019 JOAQUIN CAMPERO SALAZAR</t>
        </is>
      </c>
    </row>
    <row r="299">
      <c r="A299" s="5" t="inlineStr">
        <is>
          <t>CCAJ-SC65/28/23</t>
        </is>
      </c>
      <c r="B299" s="6" t="n">
        <v>44961.60980670139</v>
      </c>
      <c r="C299" s="5" t="inlineStr">
        <is>
          <t>5019 JOAQUIN CAMPERO SALAZAR</t>
        </is>
      </c>
      <c r="D299" s="7" t="n"/>
      <c r="E299" s="8" t="n"/>
      <c r="H299" s="9" t="n">
        <v>2483.87</v>
      </c>
      <c r="I299" s="5" t="inlineStr">
        <is>
          <t>TARJETA DE DÉBITO/CRÉDITO</t>
        </is>
      </c>
      <c r="J299" s="5" t="inlineStr">
        <is>
          <t>5019 JOAQUIN CAMPERO SALAZAR</t>
        </is>
      </c>
    </row>
    <row r="300">
      <c r="A300" s="11" t="inlineStr">
        <is>
          <t>SAP</t>
        </is>
      </c>
      <c r="B300" s="3" t="n"/>
      <c r="C300" s="3" t="n"/>
      <c r="D300" s="7" t="n"/>
      <c r="E300" s="8" t="n"/>
      <c r="H300" s="9" t="n"/>
      <c r="I300" s="10" t="n"/>
      <c r="J300" s="5" t="n"/>
    </row>
    <row r="301" ht="15.75" customHeight="1">
      <c r="A301" s="13" t="inlineStr">
        <is>
          <t>FECHA</t>
        </is>
      </c>
      <c r="B301" s="13" t="inlineStr">
        <is>
          <t>CIERRE DE CAJA</t>
        </is>
      </c>
      <c r="C301" s="13" t="inlineStr">
        <is>
          <t>IMPORTE</t>
        </is>
      </c>
      <c r="D301" s="69" t="n">
        <v>112728616</v>
      </c>
      <c r="E301" s="14" t="n">
        <v>112728975</v>
      </c>
      <c r="H301" s="9" t="n"/>
      <c r="I301" s="10" t="n"/>
      <c r="J301" s="5" t="n"/>
    </row>
    <row r="302">
      <c r="D302" s="35" t="inlineStr">
        <is>
          <t>BOOT</t>
        </is>
      </c>
    </row>
    <row r="304">
      <c r="A304" s="1" t="inlineStr">
        <is>
          <t>Cierre Caja</t>
        </is>
      </c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3" t="inlineStr">
        <is>
          <t>Del 06/02/2023</t>
        </is>
      </c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98" t="inlineStr">
        <is>
          <t>Cierre Caja</t>
        </is>
      </c>
      <c r="B306" s="98" t="inlineStr">
        <is>
          <t>Fecha</t>
        </is>
      </c>
      <c r="C306" s="98" t="inlineStr">
        <is>
          <t>Cajero</t>
        </is>
      </c>
      <c r="D306" s="98" t="inlineStr">
        <is>
          <t>Nro Voucher</t>
        </is>
      </c>
      <c r="E306" s="98" t="inlineStr">
        <is>
          <t>Nro Cuenta</t>
        </is>
      </c>
      <c r="F306" s="98" t="inlineStr">
        <is>
          <t>Tipo Ingreso</t>
        </is>
      </c>
      <c r="G306" s="99" t="n"/>
      <c r="H306" s="100" t="n"/>
      <c r="I306" s="98" t="inlineStr">
        <is>
          <t>TIPO DE INGRESO</t>
        </is>
      </c>
      <c r="J306" s="98" t="inlineStr">
        <is>
          <t>Cobrador</t>
        </is>
      </c>
    </row>
    <row r="307">
      <c r="A307" s="101" t="n"/>
      <c r="B307" s="101" t="n"/>
      <c r="C307" s="101" t="n"/>
      <c r="D307" s="101" t="n"/>
      <c r="E307" s="101" t="n"/>
      <c r="F307" s="4" t="inlineStr">
        <is>
          <t>EFECTIVO</t>
        </is>
      </c>
      <c r="G307" s="4" t="inlineStr">
        <is>
          <t>CHEQUE</t>
        </is>
      </c>
      <c r="H307" s="4" t="inlineStr">
        <is>
          <t>TRANSFERENCIA</t>
        </is>
      </c>
      <c r="I307" s="101" t="n"/>
      <c r="J307" s="101" t="n"/>
    </row>
    <row r="308">
      <c r="A308" s="5" t="inlineStr">
        <is>
          <t>CCAJ-SC65/29/23</t>
        </is>
      </c>
      <c r="B308" s="6" t="n">
        <v>44963.79838236111</v>
      </c>
      <c r="C308" s="5" t="inlineStr">
        <is>
          <t>5019 JOAQUIN CAMPERO SALAZAR</t>
        </is>
      </c>
      <c r="D308" s="7" t="n"/>
      <c r="E308" s="8" t="n"/>
      <c r="F308" s="9" t="n">
        <v>1087.44</v>
      </c>
      <c r="I308" s="10" t="inlineStr">
        <is>
          <t>EFECTIVO</t>
        </is>
      </c>
      <c r="J308" s="5" t="inlineStr">
        <is>
          <t>5019 JOAQUIN CAMPERO SALAZAR</t>
        </is>
      </c>
    </row>
    <row r="309">
      <c r="A309" s="5" t="inlineStr">
        <is>
          <t>CCAJ-SC65/29/23</t>
        </is>
      </c>
      <c r="B309" s="6" t="n">
        <v>44963.79838236111</v>
      </c>
      <c r="C309" s="5" t="inlineStr">
        <is>
          <t>5019 JOAQUIN CAMPERO SALAZAR</t>
        </is>
      </c>
      <c r="D309" s="7" t="n"/>
      <c r="E309" s="8" t="n"/>
      <c r="H309" s="9" t="n">
        <v>86</v>
      </c>
      <c r="I309" s="5" t="inlineStr">
        <is>
          <t>TARJETA DE DÉBITO/CRÉDITO</t>
        </is>
      </c>
      <c r="J309" s="5" t="inlineStr">
        <is>
          <t>5019 JOAQUIN CAMPERO SALAZAR</t>
        </is>
      </c>
    </row>
    <row r="310">
      <c r="A310" s="11" t="inlineStr">
        <is>
          <t>SAP</t>
        </is>
      </c>
      <c r="B310" s="3" t="n"/>
      <c r="C310" s="3" t="n"/>
      <c r="D310" s="7" t="n"/>
      <c r="E310" s="8" t="n"/>
      <c r="H310" s="9" t="n"/>
      <c r="I310" s="10" t="n"/>
      <c r="J310" s="5" t="n"/>
    </row>
    <row r="311">
      <c r="A311" s="13" t="inlineStr">
        <is>
          <t>FECHA</t>
        </is>
      </c>
      <c r="B311" s="13" t="inlineStr">
        <is>
          <t>CIERRE DE CAJA</t>
        </is>
      </c>
      <c r="C311" s="13" t="inlineStr">
        <is>
          <t>IMPORTE</t>
        </is>
      </c>
      <c r="D311" s="7" t="n"/>
      <c r="E311" s="8" t="n"/>
      <c r="H311" s="9" t="n"/>
      <c r="I311" s="10" t="n"/>
      <c r="J311" s="5" t="n"/>
    </row>
  </sheetData>
  <mergeCells count="256">
    <mergeCell ref="I286:I287"/>
    <mergeCell ref="J286:J287"/>
    <mergeCell ref="A296:A297"/>
    <mergeCell ref="B296:B297"/>
    <mergeCell ref="C296:C297"/>
    <mergeCell ref="D296:D297"/>
    <mergeCell ref="E296:E297"/>
    <mergeCell ref="F296:H296"/>
    <mergeCell ref="I296:I297"/>
    <mergeCell ref="J296:J297"/>
    <mergeCell ref="A286:A287"/>
    <mergeCell ref="B286:B287"/>
    <mergeCell ref="C286:C287"/>
    <mergeCell ref="D286:D287"/>
    <mergeCell ref="E286:E287"/>
    <mergeCell ref="F286:H286"/>
    <mergeCell ref="J276:J277"/>
    <mergeCell ref="A276:A277"/>
    <mergeCell ref="B276:B277"/>
    <mergeCell ref="C276:C277"/>
    <mergeCell ref="D276:D277"/>
    <mergeCell ref="E276:E277"/>
    <mergeCell ref="F276:H276"/>
    <mergeCell ref="I276:I277"/>
    <mergeCell ref="I245:I246"/>
    <mergeCell ref="J245:J246"/>
    <mergeCell ref="A245:A246"/>
    <mergeCell ref="B245:B246"/>
    <mergeCell ref="C245:C246"/>
    <mergeCell ref="D245:D246"/>
    <mergeCell ref="E245:E246"/>
    <mergeCell ref="F245:H245"/>
    <mergeCell ref="I225:I226"/>
    <mergeCell ref="J225:J226"/>
    <mergeCell ref="A235:A236"/>
    <mergeCell ref="B235:B236"/>
    <mergeCell ref="C235:C236"/>
    <mergeCell ref="D235:D236"/>
    <mergeCell ref="E235:E236"/>
    <mergeCell ref="F235:H235"/>
    <mergeCell ref="I235:I236"/>
    <mergeCell ref="J235:J236"/>
    <mergeCell ref="A225:A226"/>
    <mergeCell ref="B225:B226"/>
    <mergeCell ref="C225:C226"/>
    <mergeCell ref="D225:D226"/>
    <mergeCell ref="E225:E226"/>
    <mergeCell ref="F225:H225"/>
    <mergeCell ref="A185:A186"/>
    <mergeCell ref="B185:B186"/>
    <mergeCell ref="C185:C186"/>
    <mergeCell ref="D185:D186"/>
    <mergeCell ref="E185:E186"/>
    <mergeCell ref="F185:H185"/>
    <mergeCell ref="I185:I186"/>
    <mergeCell ref="J185:J186"/>
    <mergeCell ref="I204:I205"/>
    <mergeCell ref="J204:J205"/>
    <mergeCell ref="A204:A205"/>
    <mergeCell ref="B204:B205"/>
    <mergeCell ref="C204:C205"/>
    <mergeCell ref="D204:D205"/>
    <mergeCell ref="E204:E205"/>
    <mergeCell ref="F204:H204"/>
    <mergeCell ref="I194:I195"/>
    <mergeCell ref="J194:J195"/>
    <mergeCell ref="A194:A195"/>
    <mergeCell ref="B194:B195"/>
    <mergeCell ref="C194:C195"/>
    <mergeCell ref="D194:D195"/>
    <mergeCell ref="E194:E195"/>
    <mergeCell ref="F194:H194"/>
    <mergeCell ref="I166:I167"/>
    <mergeCell ref="J166:J167"/>
    <mergeCell ref="A175:A176"/>
    <mergeCell ref="B175:B176"/>
    <mergeCell ref="C175:C176"/>
    <mergeCell ref="D175:D176"/>
    <mergeCell ref="E175:E176"/>
    <mergeCell ref="F175:H175"/>
    <mergeCell ref="I175:I176"/>
    <mergeCell ref="J175:J176"/>
    <mergeCell ref="A166:A167"/>
    <mergeCell ref="B166:B167"/>
    <mergeCell ref="C166:C167"/>
    <mergeCell ref="D166:D167"/>
    <mergeCell ref="E166:E167"/>
    <mergeCell ref="F166:H166"/>
    <mergeCell ref="I89:I90"/>
    <mergeCell ref="J89:J90"/>
    <mergeCell ref="A89:A90"/>
    <mergeCell ref="B89:B90"/>
    <mergeCell ref="C89:C90"/>
    <mergeCell ref="D89:D90"/>
    <mergeCell ref="E89:E90"/>
    <mergeCell ref="F89:H89"/>
    <mergeCell ref="I129:I130"/>
    <mergeCell ref="J129:J130"/>
    <mergeCell ref="A129:A130"/>
    <mergeCell ref="B129:B130"/>
    <mergeCell ref="C129:C130"/>
    <mergeCell ref="D129:D130"/>
    <mergeCell ref="E129:E130"/>
    <mergeCell ref="F129:H129"/>
    <mergeCell ref="F99:H99"/>
    <mergeCell ref="I99:I100"/>
    <mergeCell ref="J99:J100"/>
    <mergeCell ref="A99:A100"/>
    <mergeCell ref="B99:B100"/>
    <mergeCell ref="C99:C100"/>
    <mergeCell ref="D99:D100"/>
    <mergeCell ref="E99:E100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I41:I42"/>
    <mergeCell ref="J41:J42"/>
    <mergeCell ref="A41:A42"/>
    <mergeCell ref="B41:B42"/>
    <mergeCell ref="C41:C42"/>
    <mergeCell ref="D41:D42"/>
    <mergeCell ref="E41:E42"/>
    <mergeCell ref="F41:H41"/>
    <mergeCell ref="I13:I14"/>
    <mergeCell ref="J13:J14"/>
    <mergeCell ref="A13:A14"/>
    <mergeCell ref="B13:B14"/>
    <mergeCell ref="C13:C14"/>
    <mergeCell ref="D13:D14"/>
    <mergeCell ref="E13:E14"/>
    <mergeCell ref="F13:H13"/>
    <mergeCell ref="F31:H31"/>
    <mergeCell ref="I31:I32"/>
    <mergeCell ref="J31:J32"/>
    <mergeCell ref="A31:A32"/>
    <mergeCell ref="B31:B32"/>
    <mergeCell ref="C31:C32"/>
    <mergeCell ref="D31:D32"/>
    <mergeCell ref="E31:E32"/>
    <mergeCell ref="I51:I52"/>
    <mergeCell ref="J51:J52"/>
    <mergeCell ref="A51:A52"/>
    <mergeCell ref="B51:B52"/>
    <mergeCell ref="C51:C52"/>
    <mergeCell ref="D51:D52"/>
    <mergeCell ref="E51:E52"/>
    <mergeCell ref="F51:H51"/>
    <mergeCell ref="I61:I62"/>
    <mergeCell ref="J61:J62"/>
    <mergeCell ref="A61:A62"/>
    <mergeCell ref="B61:B62"/>
    <mergeCell ref="C61:C62"/>
    <mergeCell ref="D61:D62"/>
    <mergeCell ref="E61:E62"/>
    <mergeCell ref="F61:H61"/>
    <mergeCell ref="I70:I71"/>
    <mergeCell ref="J70:J71"/>
    <mergeCell ref="A70:A71"/>
    <mergeCell ref="B70:B71"/>
    <mergeCell ref="C70:C71"/>
    <mergeCell ref="D70:D71"/>
    <mergeCell ref="E70:E71"/>
    <mergeCell ref="F70:H70"/>
    <mergeCell ref="E79:E80"/>
    <mergeCell ref="F79:H79"/>
    <mergeCell ref="I79:I80"/>
    <mergeCell ref="J79:J80"/>
    <mergeCell ref="A79:A80"/>
    <mergeCell ref="B79:B80"/>
    <mergeCell ref="C79:C80"/>
    <mergeCell ref="D79:D80"/>
    <mergeCell ref="A147:A148"/>
    <mergeCell ref="B147:B148"/>
    <mergeCell ref="C147:C148"/>
    <mergeCell ref="D147:D148"/>
    <mergeCell ref="E147:E148"/>
    <mergeCell ref="F147:H147"/>
    <mergeCell ref="I147:I148"/>
    <mergeCell ref="J147:J148"/>
    <mergeCell ref="A109:A110"/>
    <mergeCell ref="B109:B110"/>
    <mergeCell ref="C109:C110"/>
    <mergeCell ref="D109:D110"/>
    <mergeCell ref="E109:E110"/>
    <mergeCell ref="F119:H119"/>
    <mergeCell ref="I119:I120"/>
    <mergeCell ref="J119:J120"/>
    <mergeCell ref="I109:I110"/>
    <mergeCell ref="J109:J110"/>
    <mergeCell ref="F109:H109"/>
    <mergeCell ref="A119:A120"/>
    <mergeCell ref="B119:B120"/>
    <mergeCell ref="C119:C120"/>
    <mergeCell ref="D119:D120"/>
    <mergeCell ref="E119:E120"/>
    <mergeCell ref="A256:A257"/>
    <mergeCell ref="B256:B257"/>
    <mergeCell ref="C256:C257"/>
    <mergeCell ref="D256:D257"/>
    <mergeCell ref="E256:E257"/>
    <mergeCell ref="F256:H256"/>
    <mergeCell ref="I256:I257"/>
    <mergeCell ref="J256:J257"/>
    <mergeCell ref="A138:A139"/>
    <mergeCell ref="B138:B139"/>
    <mergeCell ref="C138:C139"/>
    <mergeCell ref="D138:D139"/>
    <mergeCell ref="E138:E139"/>
    <mergeCell ref="F138:H138"/>
    <mergeCell ref="I138:I139"/>
    <mergeCell ref="J138:J139"/>
    <mergeCell ref="I156:I157"/>
    <mergeCell ref="J156:J157"/>
    <mergeCell ref="A156:A157"/>
    <mergeCell ref="B156:B157"/>
    <mergeCell ref="C156:C157"/>
    <mergeCell ref="D156:D157"/>
    <mergeCell ref="E156:E157"/>
    <mergeCell ref="F156:H156"/>
    <mergeCell ref="I306:I307"/>
    <mergeCell ref="J306:J307"/>
    <mergeCell ref="A306:A307"/>
    <mergeCell ref="B306:B307"/>
    <mergeCell ref="C306:C307"/>
    <mergeCell ref="D306:D307"/>
    <mergeCell ref="E306:E307"/>
    <mergeCell ref="F306:H306"/>
    <mergeCell ref="A215:A216"/>
    <mergeCell ref="B215:B216"/>
    <mergeCell ref="C215:C216"/>
    <mergeCell ref="D215:D216"/>
    <mergeCell ref="E215:E216"/>
    <mergeCell ref="F215:H215"/>
    <mergeCell ref="I215:I216"/>
    <mergeCell ref="J215:J216"/>
    <mergeCell ref="A266:A267"/>
    <mergeCell ref="B266:B267"/>
    <mergeCell ref="C266:C267"/>
    <mergeCell ref="D266:D267"/>
    <mergeCell ref="E266:E267"/>
    <mergeCell ref="F266:H266"/>
    <mergeCell ref="I266:I267"/>
    <mergeCell ref="J266:J267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294"/>
  <sheetViews>
    <sheetView topLeftCell="A277" workbookViewId="0">
      <selection activeCell="E285" sqref="E285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31/12/2022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98" t="inlineStr">
        <is>
          <t>Cierre Caja</t>
        </is>
      </c>
      <c r="B3" s="98" t="inlineStr">
        <is>
          <t>Fecha</t>
        </is>
      </c>
      <c r="C3" s="98" t="inlineStr">
        <is>
          <t>Cajero</t>
        </is>
      </c>
      <c r="D3" s="98" t="inlineStr">
        <is>
          <t>Nro Voucher</t>
        </is>
      </c>
      <c r="E3" s="98" t="inlineStr">
        <is>
          <t>Nro Cuenta</t>
        </is>
      </c>
      <c r="F3" s="98" t="inlineStr">
        <is>
          <t>Tipo Ingreso</t>
        </is>
      </c>
      <c r="G3" s="99" t="n"/>
      <c r="H3" s="100" t="n"/>
      <c r="I3" s="98" t="inlineStr">
        <is>
          <t>TIPO DE INGRESO</t>
        </is>
      </c>
      <c r="J3" s="98" t="inlineStr">
        <is>
          <t>Cobrador</t>
        </is>
      </c>
    </row>
    <row r="4">
      <c r="A4" s="101" t="n"/>
      <c r="B4" s="101" t="n"/>
      <c r="C4" s="101" t="n"/>
      <c r="D4" s="101" t="n"/>
      <c r="E4" s="101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101" t="n"/>
      <c r="J4" s="101" t="n"/>
    </row>
    <row r="5">
      <c r="A5" s="5" t="inlineStr">
        <is>
          <t>CCAJ-SC57/296/22</t>
        </is>
      </c>
      <c r="B5" s="6" t="n">
        <v>44926.667956875</v>
      </c>
      <c r="C5" s="5" t="inlineStr">
        <is>
          <t>3844 OSCAR ANDRES LEON ZAPATA</t>
        </is>
      </c>
      <c r="D5" s="7" t="n"/>
      <c r="E5" s="8" t="n"/>
      <c r="F5" s="9" t="n">
        <v>591.92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5" t="inlineStr">
        <is>
          <t>CCAJ-SC57/296/22</t>
        </is>
      </c>
      <c r="B6" s="6" t="n">
        <v>44926.667956875</v>
      </c>
      <c r="C6" s="5" t="inlineStr">
        <is>
          <t>3844 OSCAR ANDRES LEON ZAPATA</t>
        </is>
      </c>
      <c r="D6" s="7" t="n"/>
      <c r="E6" s="8" t="n"/>
      <c r="H6" s="9" t="n">
        <v>162</v>
      </c>
      <c r="I6" s="10" t="inlineStr">
        <is>
          <t>CÓDIGO QR</t>
        </is>
      </c>
      <c r="J6" s="5" t="inlineStr">
        <is>
          <t>3844 OSCAR ANDRES LEON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H7" s="9" t="n"/>
      <c r="I7" s="10" t="n"/>
      <c r="J7" s="5" t="n"/>
    </row>
    <row r="8" ht="15.75" customHeight="1">
      <c r="A8" s="13" t="inlineStr">
        <is>
          <t>FECHA</t>
        </is>
      </c>
      <c r="B8" s="13" t="inlineStr">
        <is>
          <t>CIERRE DE CAJA</t>
        </is>
      </c>
      <c r="C8" s="13" t="inlineStr">
        <is>
          <t>IMPORTE</t>
        </is>
      </c>
      <c r="D8" s="28" t="n">
        <v>112517535</v>
      </c>
      <c r="E8" s="14" t="n">
        <v>112517731</v>
      </c>
      <c r="H8" s="9" t="n"/>
      <c r="I8" s="10" t="n"/>
      <c r="J8" s="5" t="n"/>
    </row>
    <row r="11">
      <c r="A11" s="1" t="inlineStr">
        <is>
          <t>Cierre Caja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3" t="inlineStr">
        <is>
          <t>Del 02/01/2022</t>
        </is>
      </c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98" t="inlineStr">
        <is>
          <t>Cierre Caja</t>
        </is>
      </c>
      <c r="B13" s="98" t="inlineStr">
        <is>
          <t>Fecha</t>
        </is>
      </c>
      <c r="C13" s="98" t="inlineStr">
        <is>
          <t>Cajero</t>
        </is>
      </c>
      <c r="D13" s="98" t="inlineStr">
        <is>
          <t>Nro Voucher</t>
        </is>
      </c>
      <c r="E13" s="98" t="inlineStr">
        <is>
          <t>Nro Cuenta</t>
        </is>
      </c>
      <c r="F13" s="98" t="inlineStr">
        <is>
          <t>Tipo Ingreso</t>
        </is>
      </c>
      <c r="G13" s="99" t="n"/>
      <c r="H13" s="100" t="n"/>
      <c r="I13" s="98" t="inlineStr">
        <is>
          <t>TIPO DE INGRESO</t>
        </is>
      </c>
      <c r="J13" s="98" t="inlineStr">
        <is>
          <t>Cobrador</t>
        </is>
      </c>
    </row>
    <row r="14">
      <c r="A14" s="101" t="n"/>
      <c r="B14" s="101" t="n"/>
      <c r="C14" s="101" t="n"/>
      <c r="D14" s="101" t="n"/>
      <c r="E14" s="101" t="n"/>
      <c r="F14" s="4" t="inlineStr">
        <is>
          <t>EFECTIVO</t>
        </is>
      </c>
      <c r="G14" s="4" t="inlineStr">
        <is>
          <t>CHEQUE</t>
        </is>
      </c>
      <c r="H14" s="4" t="inlineStr">
        <is>
          <t>TRANSFERENCIA</t>
        </is>
      </c>
      <c r="I14" s="101" t="n"/>
      <c r="J14" s="101" t="n"/>
    </row>
    <row r="15">
      <c r="A15" s="17" t="inlineStr">
        <is>
          <t>NO HUBO CIERRES DE CAJA, DEBIDO A FERIADO POR AÑO NUEVO</t>
        </is>
      </c>
      <c r="B15" s="30" t="n"/>
      <c r="C15" s="30" t="n"/>
    </row>
    <row r="16">
      <c r="A16" s="11" t="inlineStr">
        <is>
          <t>SAP</t>
        </is>
      </c>
      <c r="B16" s="3" t="n"/>
      <c r="C16" s="3" t="n"/>
    </row>
    <row r="17">
      <c r="A17" s="13" t="inlineStr">
        <is>
          <t>FECHA</t>
        </is>
      </c>
      <c r="B17" s="13" t="inlineStr">
        <is>
          <t>CIERRE DE CAJA</t>
        </is>
      </c>
      <c r="C17" s="13" t="inlineStr">
        <is>
          <t>IMPORTE</t>
        </is>
      </c>
    </row>
    <row r="18">
      <c r="A18" s="29" t="n"/>
      <c r="B18" s="29" t="n"/>
      <c r="C18" s="29" t="n"/>
    </row>
    <row r="20">
      <c r="A20" s="1" t="inlineStr">
        <is>
          <t>Cierre Caja</t>
        </is>
      </c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3" t="inlineStr">
        <is>
          <t>Del 03/01/2022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98" t="inlineStr">
        <is>
          <t>Cierre Caja</t>
        </is>
      </c>
      <c r="B22" s="98" t="inlineStr">
        <is>
          <t>Fecha</t>
        </is>
      </c>
      <c r="C22" s="98" t="inlineStr">
        <is>
          <t>Cajero</t>
        </is>
      </c>
      <c r="D22" s="98" t="inlineStr">
        <is>
          <t>Nro Voucher</t>
        </is>
      </c>
      <c r="E22" s="98" t="inlineStr">
        <is>
          <t>Nro Cuenta</t>
        </is>
      </c>
      <c r="F22" s="98" t="inlineStr">
        <is>
          <t>Tipo Ingreso</t>
        </is>
      </c>
      <c r="G22" s="99" t="n"/>
      <c r="H22" s="100" t="n"/>
      <c r="I22" s="98" t="inlineStr">
        <is>
          <t>TIPO DE INGRESO</t>
        </is>
      </c>
      <c r="J22" s="98" t="inlineStr">
        <is>
          <t>Cobrador</t>
        </is>
      </c>
    </row>
    <row r="23">
      <c r="A23" s="101" t="n"/>
      <c r="B23" s="101" t="n"/>
      <c r="C23" s="101" t="n"/>
      <c r="D23" s="101" t="n"/>
      <c r="E23" s="101" t="n"/>
      <c r="F23" s="4" t="inlineStr">
        <is>
          <t>EFECTIVO</t>
        </is>
      </c>
      <c r="G23" s="4" t="inlineStr">
        <is>
          <t>CHEQUE</t>
        </is>
      </c>
      <c r="H23" s="4" t="inlineStr">
        <is>
          <t>TRANSFERENCIA</t>
        </is>
      </c>
      <c r="I23" s="101" t="n"/>
      <c r="J23" s="101" t="n"/>
    </row>
    <row r="24">
      <c r="A24" s="5" t="inlineStr">
        <is>
          <t>CCAJ-SC57/1/23</t>
        </is>
      </c>
      <c r="B24" s="6" t="n">
        <v>44929.79254511574</v>
      </c>
      <c r="C24" s="5" t="inlineStr">
        <is>
          <t>3844 OSCAR ANDRES LEON ZAPATA</t>
        </is>
      </c>
      <c r="D24" s="7" t="n"/>
      <c r="E24" s="8" t="n"/>
      <c r="F24" s="9" t="n">
        <v>521.8099999999999</v>
      </c>
      <c r="I24" s="10" t="inlineStr">
        <is>
          <t>EFECTIVO</t>
        </is>
      </c>
      <c r="J24" s="5" t="inlineStr">
        <is>
          <t>3844 OSCAR ANDRES LEON ZAPATA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H25" s="9" t="n"/>
      <c r="I25" s="10" t="n"/>
      <c r="J25" s="8" t="n"/>
    </row>
    <row r="26" ht="15.75" customHeight="1">
      <c r="A26" s="13" t="inlineStr">
        <is>
          <t>FECHA</t>
        </is>
      </c>
      <c r="B26" s="13" t="inlineStr">
        <is>
          <t>CIERRE DE CAJA</t>
        </is>
      </c>
      <c r="C26" s="13" t="inlineStr">
        <is>
          <t>IMPORTE</t>
        </is>
      </c>
      <c r="D26" s="28" t="n">
        <v>112518939</v>
      </c>
      <c r="E26" s="14" t="n">
        <v>112519144</v>
      </c>
      <c r="H26" s="9" t="n"/>
      <c r="I26" s="10" t="n"/>
      <c r="J26" s="8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04/01/2022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98" t="inlineStr">
        <is>
          <t>Cierre Caja</t>
        </is>
      </c>
      <c r="B31" s="98" t="inlineStr">
        <is>
          <t>Fecha</t>
        </is>
      </c>
      <c r="C31" s="98" t="inlineStr">
        <is>
          <t>Cajero</t>
        </is>
      </c>
      <c r="D31" s="98" t="inlineStr">
        <is>
          <t>Nro Voucher</t>
        </is>
      </c>
      <c r="E31" s="98" t="inlineStr">
        <is>
          <t>Nro Cuenta</t>
        </is>
      </c>
      <c r="F31" s="98" t="inlineStr">
        <is>
          <t>Tipo Ingreso</t>
        </is>
      </c>
      <c r="G31" s="99" t="n"/>
      <c r="H31" s="100" t="n"/>
      <c r="I31" s="98" t="inlineStr">
        <is>
          <t>TIPO DE INGRESO</t>
        </is>
      </c>
      <c r="J31" s="98" t="inlineStr">
        <is>
          <t>Cobrador</t>
        </is>
      </c>
    </row>
    <row r="32">
      <c r="A32" s="101" t="n"/>
      <c r="B32" s="101" t="n"/>
      <c r="C32" s="101" t="n"/>
      <c r="D32" s="101" t="n"/>
      <c r="E32" s="101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101" t="n"/>
      <c r="J32" s="101" t="n"/>
    </row>
    <row r="33">
      <c r="A33" s="5" t="inlineStr">
        <is>
          <t>CCAJ-SC57/2/23</t>
        </is>
      </c>
      <c r="B33" s="6" t="n">
        <v>44930.79288099537</v>
      </c>
      <c r="C33" s="5" t="inlineStr">
        <is>
          <t>3844 OSCAR ANDRES LEON ZAPATA</t>
        </is>
      </c>
      <c r="D33" s="7" t="n"/>
      <c r="E33" s="8" t="n"/>
      <c r="F33" s="9" t="n">
        <v>1507.1</v>
      </c>
      <c r="I33" s="10" t="inlineStr">
        <is>
          <t>EFECTIVO</t>
        </is>
      </c>
      <c r="J33" s="5" t="inlineStr">
        <is>
          <t>3844 OSCAR ANDRES LEON ZAPATA</t>
        </is>
      </c>
    </row>
    <row r="34">
      <c r="A34" s="11" t="inlineStr">
        <is>
          <t>SAP</t>
        </is>
      </c>
      <c r="B34" s="3" t="n"/>
      <c r="C34" s="3" t="n"/>
      <c r="D34" s="7" t="n"/>
      <c r="E34" s="8" t="n"/>
      <c r="H34" s="9" t="n"/>
      <c r="I34" s="10" t="n"/>
      <c r="J34" s="8" t="n"/>
    </row>
    <row r="35" ht="15.75" customHeight="1">
      <c r="A35" s="13" t="inlineStr">
        <is>
          <t>FECHA</t>
        </is>
      </c>
      <c r="B35" s="13" t="inlineStr">
        <is>
          <t>CIERRE DE CAJA</t>
        </is>
      </c>
      <c r="C35" s="13" t="inlineStr">
        <is>
          <t>IMPORTE</t>
        </is>
      </c>
      <c r="D35" s="28" t="n">
        <v>112521190</v>
      </c>
      <c r="E35" s="14" t="n">
        <v>112521367</v>
      </c>
      <c r="H35" s="9" t="n"/>
      <c r="I35" s="10" t="n"/>
      <c r="J35" s="8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05/01/2022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98" t="inlineStr">
        <is>
          <t>Cierre Caja</t>
        </is>
      </c>
      <c r="B40" s="98" t="inlineStr">
        <is>
          <t>Fecha</t>
        </is>
      </c>
      <c r="C40" s="98" t="inlineStr">
        <is>
          <t>Cajero</t>
        </is>
      </c>
      <c r="D40" s="98" t="inlineStr">
        <is>
          <t>Nro Voucher</t>
        </is>
      </c>
      <c r="E40" s="98" t="inlineStr">
        <is>
          <t>Nro Cuenta</t>
        </is>
      </c>
      <c r="F40" s="98" t="inlineStr">
        <is>
          <t>Tipo Ingreso</t>
        </is>
      </c>
      <c r="G40" s="99" t="n"/>
      <c r="H40" s="100" t="n"/>
      <c r="I40" s="98" t="inlineStr">
        <is>
          <t>TIPO DE INGRESO</t>
        </is>
      </c>
      <c r="J40" s="98" t="inlineStr">
        <is>
          <t>Cobrador</t>
        </is>
      </c>
    </row>
    <row r="41">
      <c r="A41" s="101" t="n"/>
      <c r="B41" s="101" t="n"/>
      <c r="C41" s="101" t="n"/>
      <c r="D41" s="101" t="n"/>
      <c r="E41" s="101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101" t="n"/>
      <c r="J41" s="101" t="n"/>
    </row>
    <row r="42">
      <c r="A42" s="5" t="inlineStr">
        <is>
          <t>CCAJ-SC57/3/23</t>
        </is>
      </c>
      <c r="B42" s="6" t="n">
        <v>44931.79259387731</v>
      </c>
      <c r="C42" s="5" t="inlineStr">
        <is>
          <t>3844 OSCAR ANDRES LEON ZAPATA</t>
        </is>
      </c>
      <c r="D42" s="7" t="n"/>
      <c r="E42" s="8" t="n"/>
      <c r="F42" s="9" t="n">
        <v>536.65</v>
      </c>
      <c r="I42" s="10" t="inlineStr">
        <is>
          <t>EFECTIVO</t>
        </is>
      </c>
      <c r="J42" s="5" t="inlineStr">
        <is>
          <t>3844 OSCAR ANDRES LEON ZAPATA</t>
        </is>
      </c>
    </row>
    <row r="43">
      <c r="A43" s="11" t="inlineStr">
        <is>
          <t>SAP</t>
        </is>
      </c>
      <c r="B43" s="3" t="n"/>
      <c r="C43" s="3" t="n"/>
      <c r="D43" s="7" t="n"/>
      <c r="E43" s="8" t="n"/>
      <c r="H43" s="9" t="n"/>
      <c r="I43" s="10" t="n"/>
      <c r="J43" s="5" t="n"/>
    </row>
    <row r="44" ht="15.75" customHeight="1">
      <c r="A44" s="13" t="inlineStr">
        <is>
          <t>FECHA</t>
        </is>
      </c>
      <c r="B44" s="13" t="inlineStr">
        <is>
          <t>CIERRE DE CAJA</t>
        </is>
      </c>
      <c r="C44" s="13" t="inlineStr">
        <is>
          <t>IMPORTE</t>
        </is>
      </c>
      <c r="D44" s="28" t="n">
        <v>112538592</v>
      </c>
      <c r="E44" s="14" t="n">
        <v>112556921</v>
      </c>
      <c r="H44" s="9" t="n"/>
      <c r="I44" s="10" t="n"/>
      <c r="J44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06/01/2022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98" t="inlineStr">
        <is>
          <t>Cierre Caja</t>
        </is>
      </c>
      <c r="B49" s="98" t="inlineStr">
        <is>
          <t>Fecha</t>
        </is>
      </c>
      <c r="C49" s="98" t="inlineStr">
        <is>
          <t>Cajero</t>
        </is>
      </c>
      <c r="D49" s="98" t="inlineStr">
        <is>
          <t>Nro Voucher</t>
        </is>
      </c>
      <c r="E49" s="98" t="inlineStr">
        <is>
          <t>Nro Cuenta</t>
        </is>
      </c>
      <c r="F49" s="98" t="inlineStr">
        <is>
          <t>Tipo Ingreso</t>
        </is>
      </c>
      <c r="G49" s="99" t="n"/>
      <c r="H49" s="100" t="n"/>
      <c r="I49" s="98" t="inlineStr">
        <is>
          <t>TIPO DE INGRESO</t>
        </is>
      </c>
      <c r="J49" s="98" t="inlineStr">
        <is>
          <t>Cobrador</t>
        </is>
      </c>
    </row>
    <row r="50">
      <c r="A50" s="101" t="n"/>
      <c r="B50" s="101" t="n"/>
      <c r="C50" s="101" t="n"/>
      <c r="D50" s="101" t="n"/>
      <c r="E50" s="101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101" t="n"/>
      <c r="J50" s="101" t="n"/>
    </row>
    <row r="51">
      <c r="A51" s="5" t="inlineStr">
        <is>
          <t>CCAJ-SC57/4/23</t>
        </is>
      </c>
      <c r="B51" s="6" t="n">
        <v>44932.79319046297</v>
      </c>
      <c r="C51" s="5" t="inlineStr">
        <is>
          <t>3844 OSCAR ANDRES LEON ZAPATA</t>
        </is>
      </c>
      <c r="D51" s="7" t="n"/>
      <c r="E51" s="8" t="n"/>
      <c r="F51" s="9" t="n">
        <v>2226.39</v>
      </c>
      <c r="I51" s="10" t="inlineStr">
        <is>
          <t>EFECTIVO</t>
        </is>
      </c>
      <c r="J51" s="5" t="inlineStr">
        <is>
          <t>3844 OSCAR ANDRES LEON ZAPATA</t>
        </is>
      </c>
    </row>
    <row r="52">
      <c r="A52" s="11" t="inlineStr">
        <is>
          <t>SAP</t>
        </is>
      </c>
      <c r="B52" s="3" t="n"/>
      <c r="C52" s="3" t="n"/>
      <c r="D52" s="7" t="n"/>
      <c r="E52" s="8" t="n"/>
      <c r="H52" s="9" t="n"/>
      <c r="I52" s="10" t="n"/>
      <c r="J52" s="5" t="n"/>
    </row>
    <row r="53" ht="15.75" customHeight="1">
      <c r="A53" s="13" t="inlineStr">
        <is>
          <t>FECHA</t>
        </is>
      </c>
      <c r="B53" s="13" t="inlineStr">
        <is>
          <t>CIERRE DE CAJA</t>
        </is>
      </c>
      <c r="C53" s="13" t="inlineStr">
        <is>
          <t>IMPORTE</t>
        </is>
      </c>
      <c r="D53" s="28" t="n">
        <v>112538861</v>
      </c>
      <c r="E53" s="14" t="n">
        <v>112556922</v>
      </c>
      <c r="H53" s="9" t="n"/>
      <c r="I53" s="10" t="n"/>
      <c r="J53" s="5" t="n"/>
    </row>
    <row r="54">
      <c r="A54" s="5" t="n"/>
      <c r="B54" s="6" t="n"/>
      <c r="C54" s="5" t="n"/>
      <c r="D54" s="7" t="n"/>
      <c r="E54" s="8" t="n"/>
      <c r="H54" s="9" t="n"/>
      <c r="I54" s="10" t="n"/>
      <c r="J54" s="5" t="n"/>
    </row>
    <row r="55">
      <c r="A55" s="5" t="n"/>
      <c r="B55" s="6" t="n"/>
      <c r="C55" s="5" t="n"/>
      <c r="D55" s="7" t="n"/>
      <c r="E55" s="8" t="n"/>
      <c r="H55" s="9" t="n"/>
      <c r="I55" s="10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07/01/2022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98" t="inlineStr">
        <is>
          <t>Cierre Caja</t>
        </is>
      </c>
      <c r="B58" s="98" t="inlineStr">
        <is>
          <t>Fecha</t>
        </is>
      </c>
      <c r="C58" s="98" t="inlineStr">
        <is>
          <t>Cajero</t>
        </is>
      </c>
      <c r="D58" s="98" t="inlineStr">
        <is>
          <t>Nro Voucher</t>
        </is>
      </c>
      <c r="E58" s="98" t="inlineStr">
        <is>
          <t>Nro Cuenta</t>
        </is>
      </c>
      <c r="F58" s="98" t="inlineStr">
        <is>
          <t>Tipo Ingreso</t>
        </is>
      </c>
      <c r="G58" s="99" t="n"/>
      <c r="H58" s="100" t="n"/>
      <c r="I58" s="98" t="inlineStr">
        <is>
          <t>TIPO DE INGRESO</t>
        </is>
      </c>
      <c r="J58" s="98" t="inlineStr">
        <is>
          <t>Cobrador</t>
        </is>
      </c>
    </row>
    <row r="59">
      <c r="A59" s="101" t="n"/>
      <c r="B59" s="101" t="n"/>
      <c r="C59" s="101" t="n"/>
      <c r="D59" s="101" t="n"/>
      <c r="E59" s="101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101" t="n"/>
      <c r="J59" s="101" t="n"/>
    </row>
    <row r="60">
      <c r="A60" s="5" t="inlineStr">
        <is>
          <t>CCAJ-SC57/5/23</t>
        </is>
      </c>
      <c r="B60" s="6" t="n">
        <v>44933.58500855324</v>
      </c>
      <c r="C60" s="5" t="inlineStr">
        <is>
          <t>3844 OSCAR ANDRES LEON ZAPATA</t>
        </is>
      </c>
      <c r="D60" s="7" t="n"/>
      <c r="E60" s="8" t="n"/>
      <c r="F60" s="9" t="n">
        <v>822.14</v>
      </c>
      <c r="I60" s="10" t="inlineStr">
        <is>
          <t>EFECTIVO</t>
        </is>
      </c>
      <c r="J60" s="5" t="inlineStr">
        <is>
          <t>3844 OSCAR ANDRES LEON ZAPATA</t>
        </is>
      </c>
    </row>
    <row r="61">
      <c r="A61" s="11" t="inlineStr">
        <is>
          <t>SAP</t>
        </is>
      </c>
      <c r="B61" s="3" t="n"/>
      <c r="C61" s="3" t="n"/>
      <c r="D61" s="7" t="n"/>
      <c r="E61" s="8" t="n"/>
      <c r="H61" s="9" t="n"/>
      <c r="I61" s="10" t="n"/>
      <c r="J61" s="5" t="n"/>
    </row>
    <row r="62" ht="15.75" customHeight="1">
      <c r="A62" s="13" t="inlineStr">
        <is>
          <t>FECHA</t>
        </is>
      </c>
      <c r="B62" s="13" t="inlineStr">
        <is>
          <t>CIERRE DE CAJA</t>
        </is>
      </c>
      <c r="C62" s="13" t="inlineStr">
        <is>
          <t>IMPORTE</t>
        </is>
      </c>
      <c r="D62" s="28" t="n">
        <v>112563514</v>
      </c>
      <c r="E62" s="14" t="n">
        <v>112563583</v>
      </c>
      <c r="H62" s="9" t="n"/>
      <c r="I62" s="10" t="n"/>
      <c r="J62" s="5" t="n"/>
    </row>
    <row r="65">
      <c r="A65" s="1" t="inlineStr">
        <is>
          <t>Cierre Caja</t>
        </is>
      </c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3" t="inlineStr">
        <is>
          <t>Del 09/01/2022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98" t="inlineStr">
        <is>
          <t>Cierre Caja</t>
        </is>
      </c>
      <c r="B67" s="98" t="inlineStr">
        <is>
          <t>Fecha</t>
        </is>
      </c>
      <c r="C67" s="98" t="inlineStr">
        <is>
          <t>Cajero</t>
        </is>
      </c>
      <c r="D67" s="98" t="inlineStr">
        <is>
          <t>Nro Voucher</t>
        </is>
      </c>
      <c r="E67" s="98" t="inlineStr">
        <is>
          <t>Nro Cuenta</t>
        </is>
      </c>
      <c r="F67" s="98" t="inlineStr">
        <is>
          <t>Tipo Ingreso</t>
        </is>
      </c>
      <c r="G67" s="99" t="n"/>
      <c r="H67" s="100" t="n"/>
      <c r="I67" s="98" t="inlineStr">
        <is>
          <t>TIPO DE INGRESO</t>
        </is>
      </c>
      <c r="J67" s="98" t="inlineStr">
        <is>
          <t>Cobrador</t>
        </is>
      </c>
    </row>
    <row r="68">
      <c r="A68" s="101" t="n"/>
      <c r="B68" s="101" t="n"/>
      <c r="C68" s="101" t="n"/>
      <c r="D68" s="101" t="n"/>
      <c r="E68" s="101" t="n"/>
      <c r="F68" s="4" t="inlineStr">
        <is>
          <t>EFECTIVO</t>
        </is>
      </c>
      <c r="G68" s="4" t="inlineStr">
        <is>
          <t>CHEQUE</t>
        </is>
      </c>
      <c r="H68" s="4" t="inlineStr">
        <is>
          <t>TRANSFERENCIA</t>
        </is>
      </c>
      <c r="I68" s="101" t="n"/>
      <c r="J68" s="101" t="n"/>
    </row>
    <row r="69">
      <c r="A69" s="5" t="inlineStr">
        <is>
          <t>CCAJ-SC57/6/23</t>
        </is>
      </c>
      <c r="B69" s="6" t="n">
        <v>44935.79414068287</v>
      </c>
      <c r="C69" s="5" t="inlineStr">
        <is>
          <t>3844 OSCAR ANDRES LEON ZAPATA</t>
        </is>
      </c>
      <c r="D69" s="7" t="n"/>
      <c r="E69" s="8" t="n"/>
      <c r="F69" s="9" t="n">
        <v>1133.2</v>
      </c>
      <c r="I69" s="10" t="inlineStr">
        <is>
          <t>EFECTIVO</t>
        </is>
      </c>
      <c r="J69" s="5" t="inlineStr">
        <is>
          <t>3844 OSCAR ANDRES LEON ZAPATA</t>
        </is>
      </c>
    </row>
    <row r="70">
      <c r="A70" s="11" t="inlineStr">
        <is>
          <t>SAP</t>
        </is>
      </c>
      <c r="B70" s="3" t="n"/>
      <c r="C70" s="3" t="n"/>
      <c r="D70" s="7" t="n"/>
      <c r="E70" s="8" t="n"/>
      <c r="H70" s="9" t="n"/>
      <c r="I70" s="10" t="n"/>
      <c r="J70" s="5" t="n"/>
    </row>
    <row r="71" ht="15.75" customHeight="1">
      <c r="A71" s="13" t="inlineStr">
        <is>
          <t>FECHA</t>
        </is>
      </c>
      <c r="B71" s="13" t="inlineStr">
        <is>
          <t>CIERRE DE CAJA</t>
        </is>
      </c>
      <c r="C71" s="13" t="inlineStr">
        <is>
          <t>IMPORTE</t>
        </is>
      </c>
      <c r="D71" s="28" t="n">
        <v>112569696</v>
      </c>
      <c r="E71" s="14" t="n">
        <v>112569860</v>
      </c>
      <c r="H71" s="9" t="n"/>
      <c r="I71" s="10" t="n"/>
      <c r="J71" s="5" t="n"/>
    </row>
    <row r="74">
      <c r="A74" s="1" t="inlineStr">
        <is>
          <t>Cierre Caja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3" t="inlineStr">
        <is>
          <t>Del 10/01/2022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98" t="inlineStr">
        <is>
          <t>Cierre Caja</t>
        </is>
      </c>
      <c r="B76" s="98" t="inlineStr">
        <is>
          <t>Fecha</t>
        </is>
      </c>
      <c r="C76" s="98" t="inlineStr">
        <is>
          <t>Cajero</t>
        </is>
      </c>
      <c r="D76" s="98" t="inlineStr">
        <is>
          <t>Nro Voucher</t>
        </is>
      </c>
      <c r="E76" s="98" t="inlineStr">
        <is>
          <t>Nro Cuenta</t>
        </is>
      </c>
      <c r="F76" s="98" t="inlineStr">
        <is>
          <t>Tipo Ingreso</t>
        </is>
      </c>
      <c r="G76" s="99" t="n"/>
      <c r="H76" s="100" t="n"/>
      <c r="I76" s="98" t="inlineStr">
        <is>
          <t>TIPO DE INGRESO</t>
        </is>
      </c>
      <c r="J76" s="98" t="inlineStr">
        <is>
          <t>Cobrador</t>
        </is>
      </c>
    </row>
    <row r="77">
      <c r="A77" s="101" t="n"/>
      <c r="B77" s="101" t="n"/>
      <c r="C77" s="101" t="n"/>
      <c r="D77" s="101" t="n"/>
      <c r="E77" s="101" t="n"/>
      <c r="F77" s="4" t="inlineStr">
        <is>
          <t>EFECTIVO</t>
        </is>
      </c>
      <c r="G77" s="4" t="inlineStr">
        <is>
          <t>CHEQUE</t>
        </is>
      </c>
      <c r="H77" s="4" t="inlineStr">
        <is>
          <t>TRANSFERENCIA</t>
        </is>
      </c>
      <c r="I77" s="101" t="n"/>
      <c r="J77" s="101" t="n"/>
    </row>
    <row r="78">
      <c r="A78" s="5" t="inlineStr">
        <is>
          <t>CCAJ-SC57/7/23</t>
        </is>
      </c>
      <c r="B78" s="6" t="n">
        <v>44936.79258074074</v>
      </c>
      <c r="C78" s="5" t="inlineStr">
        <is>
          <t>3844 OSCAR ANDRES LEON ZAPATA</t>
        </is>
      </c>
      <c r="D78" s="7" t="n"/>
      <c r="E78" s="8" t="n"/>
      <c r="F78" s="9" t="n">
        <v>194.42</v>
      </c>
      <c r="I78" s="10" t="inlineStr">
        <is>
          <t>EFECTIVO</t>
        </is>
      </c>
      <c r="J78" s="5" t="inlineStr">
        <is>
          <t>3844 OSCAR ANDRES LEON ZAPATA</t>
        </is>
      </c>
    </row>
    <row r="79">
      <c r="A79" s="11" t="inlineStr">
        <is>
          <t>SAP</t>
        </is>
      </c>
      <c r="B79" s="3" t="n"/>
      <c r="C79" s="3" t="n"/>
      <c r="D79" s="7" t="n"/>
      <c r="E79" s="8" t="n"/>
      <c r="H79" s="9" t="n"/>
      <c r="I79" s="10" t="n"/>
      <c r="J79" s="5" t="n"/>
    </row>
    <row r="80" ht="15.75" customHeight="1">
      <c r="A80" s="13" t="inlineStr">
        <is>
          <t>FECHA</t>
        </is>
      </c>
      <c r="B80" s="13" t="inlineStr">
        <is>
          <t>CIERRE DE CAJA</t>
        </is>
      </c>
      <c r="C80" s="13" t="inlineStr">
        <is>
          <t>IMPORTE</t>
        </is>
      </c>
      <c r="D80" s="28" t="n">
        <v>112576465</v>
      </c>
      <c r="E80" s="14" t="n">
        <v>112576553</v>
      </c>
      <c r="H80" s="9" t="n"/>
      <c r="I80" s="10" t="n"/>
      <c r="J80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11/01/2022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98" t="inlineStr">
        <is>
          <t>Cierre Caja</t>
        </is>
      </c>
      <c r="B85" s="98" t="inlineStr">
        <is>
          <t>Fecha</t>
        </is>
      </c>
      <c r="C85" s="98" t="inlineStr">
        <is>
          <t>Cajero</t>
        </is>
      </c>
      <c r="D85" s="98" t="inlineStr">
        <is>
          <t>Nro Voucher</t>
        </is>
      </c>
      <c r="E85" s="98" t="inlineStr">
        <is>
          <t>Nro Cuenta</t>
        </is>
      </c>
      <c r="F85" s="98" t="inlineStr">
        <is>
          <t>Tipo Ingreso</t>
        </is>
      </c>
      <c r="G85" s="99" t="n"/>
      <c r="H85" s="100" t="n"/>
      <c r="I85" s="98" t="inlineStr">
        <is>
          <t>TIPO DE INGRESO</t>
        </is>
      </c>
      <c r="J85" s="98" t="inlineStr">
        <is>
          <t>Cobrador</t>
        </is>
      </c>
    </row>
    <row r="86">
      <c r="A86" s="101" t="n"/>
      <c r="B86" s="101" t="n"/>
      <c r="C86" s="101" t="n"/>
      <c r="D86" s="101" t="n"/>
      <c r="E86" s="101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101" t="n"/>
      <c r="J86" s="101" t="n"/>
    </row>
    <row r="87">
      <c r="A87" s="5" t="inlineStr">
        <is>
          <t>CCAJ-SC57/8/23</t>
        </is>
      </c>
      <c r="B87" s="6" t="n">
        <v>44937.79312201389</v>
      </c>
      <c r="C87" s="5" t="inlineStr">
        <is>
          <t>3844 OSCAR ANDRES LEON ZAPATA</t>
        </is>
      </c>
      <c r="D87" s="7" t="n"/>
      <c r="E87" s="8" t="n"/>
      <c r="F87" s="9" t="n">
        <v>261.8</v>
      </c>
      <c r="I87" s="10" t="inlineStr">
        <is>
          <t>EFECTIVO</t>
        </is>
      </c>
      <c r="J87" s="5" t="inlineStr">
        <is>
          <t>3844 OSCAR ANDRES LEON ZAPATA</t>
        </is>
      </c>
    </row>
    <row r="88">
      <c r="A88" s="11" t="inlineStr">
        <is>
          <t>SAP</t>
        </is>
      </c>
      <c r="B88" s="3" t="n"/>
      <c r="C88" s="3" t="n"/>
      <c r="D88" s="7" t="n"/>
      <c r="E88" s="8" t="n"/>
      <c r="H88" s="9" t="n"/>
      <c r="I88" s="10" t="n"/>
      <c r="J88" s="8" t="n"/>
    </row>
    <row r="89" ht="15.75" customHeight="1">
      <c r="A89" s="13" t="inlineStr">
        <is>
          <t>FECHA</t>
        </is>
      </c>
      <c r="B89" s="13" t="inlineStr">
        <is>
          <t>CIERRE DE CAJA</t>
        </is>
      </c>
      <c r="C89" s="13" t="inlineStr">
        <is>
          <t>IMPORTE</t>
        </is>
      </c>
      <c r="D89" s="28" t="n">
        <v>112583252</v>
      </c>
      <c r="E89" s="14" t="n">
        <v>112584172</v>
      </c>
      <c r="H89" s="9" t="n"/>
      <c r="I89" s="10" t="n"/>
      <c r="J89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12/01/2022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98" t="inlineStr">
        <is>
          <t>Cierre Caja</t>
        </is>
      </c>
      <c r="B94" s="98" t="inlineStr">
        <is>
          <t>Fecha</t>
        </is>
      </c>
      <c r="C94" s="98" t="inlineStr">
        <is>
          <t>Cajero</t>
        </is>
      </c>
      <c r="D94" s="98" t="inlineStr">
        <is>
          <t>Nro Voucher</t>
        </is>
      </c>
      <c r="E94" s="98" t="inlineStr">
        <is>
          <t>Nro Cuenta</t>
        </is>
      </c>
      <c r="F94" s="98" t="inlineStr">
        <is>
          <t>Tipo Ingreso</t>
        </is>
      </c>
      <c r="G94" s="99" t="n"/>
      <c r="H94" s="100" t="n"/>
      <c r="I94" s="98" t="inlineStr">
        <is>
          <t>TIPO DE INGRESO</t>
        </is>
      </c>
      <c r="J94" s="98" t="inlineStr">
        <is>
          <t>Cobrador</t>
        </is>
      </c>
    </row>
    <row r="95">
      <c r="A95" s="101" t="n"/>
      <c r="B95" s="101" t="n"/>
      <c r="C95" s="101" t="n"/>
      <c r="D95" s="101" t="n"/>
      <c r="E95" s="101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101" t="n"/>
      <c r="J95" s="101" t="n"/>
    </row>
    <row r="96">
      <c r="A96" s="5" t="inlineStr">
        <is>
          <t>CCAJ-SC57/9/23</t>
        </is>
      </c>
      <c r="B96" s="6" t="n">
        <v>44938.79244518519</v>
      </c>
      <c r="C96" s="5" t="inlineStr">
        <is>
          <t>3844 OSCAR ANDRES LEON ZAPATA</t>
        </is>
      </c>
      <c r="D96" s="7" t="n"/>
      <c r="E96" s="8" t="n"/>
      <c r="F96" s="9" t="n">
        <v>341.26</v>
      </c>
      <c r="I96" s="10" t="inlineStr">
        <is>
          <t>EFECTIVO</t>
        </is>
      </c>
      <c r="J96" s="5" t="inlineStr">
        <is>
          <t>3844 OSCAR ANDRES LEON ZAPATA</t>
        </is>
      </c>
    </row>
    <row r="97">
      <c r="A97" s="11" t="inlineStr">
        <is>
          <t>SAP</t>
        </is>
      </c>
      <c r="B97" s="3" t="n"/>
      <c r="C97" s="3" t="n"/>
      <c r="D97" s="7" t="n"/>
      <c r="E97" s="8" t="n"/>
      <c r="F97" s="9" t="n"/>
      <c r="I97" s="10" t="n"/>
      <c r="J97" s="8" t="n"/>
    </row>
    <row r="98" ht="15.75" customHeight="1">
      <c r="A98" s="13" t="inlineStr">
        <is>
          <t>FECHA</t>
        </is>
      </c>
      <c r="B98" s="13" t="inlineStr">
        <is>
          <t>CIERRE DE CAJA</t>
        </is>
      </c>
      <c r="C98" s="13" t="inlineStr">
        <is>
          <t>IMPORTE</t>
        </is>
      </c>
      <c r="D98" s="28" t="n">
        <v>112587032</v>
      </c>
      <c r="E98" s="14" t="n">
        <v>112587207</v>
      </c>
      <c r="F98" s="9" t="n"/>
      <c r="I98" s="10" t="n"/>
      <c r="J98" s="8" t="n"/>
    </row>
    <row r="99">
      <c r="A99" s="5" t="n"/>
      <c r="B99" s="6" t="n"/>
      <c r="C99" s="5" t="n"/>
      <c r="D99" s="7" t="n"/>
      <c r="E99" s="8" t="n"/>
      <c r="F99" s="9" t="n"/>
      <c r="I99" s="10" t="n"/>
      <c r="J99" s="8" t="n"/>
    </row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13/01/2022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98" t="inlineStr">
        <is>
          <t>Cierre Caja</t>
        </is>
      </c>
      <c r="B103" s="98" t="inlineStr">
        <is>
          <t>Fecha</t>
        </is>
      </c>
      <c r="C103" s="98" t="inlineStr">
        <is>
          <t>Cajero</t>
        </is>
      </c>
      <c r="D103" s="98" t="inlineStr">
        <is>
          <t>Nro Voucher</t>
        </is>
      </c>
      <c r="E103" s="98" t="inlineStr">
        <is>
          <t>Nro Cuenta</t>
        </is>
      </c>
      <c r="F103" s="98" t="inlineStr">
        <is>
          <t>Tipo Ingreso</t>
        </is>
      </c>
      <c r="G103" s="99" t="n"/>
      <c r="H103" s="100" t="n"/>
      <c r="I103" s="98" t="inlineStr">
        <is>
          <t>TIPO DE INGRESO</t>
        </is>
      </c>
      <c r="J103" s="98" t="inlineStr">
        <is>
          <t>Cobrador</t>
        </is>
      </c>
    </row>
    <row r="104">
      <c r="A104" s="101" t="n"/>
      <c r="B104" s="101" t="n"/>
      <c r="C104" s="101" t="n"/>
      <c r="D104" s="101" t="n"/>
      <c r="E104" s="101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101" t="n"/>
      <c r="J104" s="101" t="n"/>
    </row>
    <row r="105">
      <c r="A105" s="5" t="inlineStr">
        <is>
          <t>CCAJ-SC57/10/23</t>
        </is>
      </c>
      <c r="B105" s="6" t="n">
        <v>44939.79281253472</v>
      </c>
      <c r="C105" s="5" t="inlineStr">
        <is>
          <t>3844 OSCAR ANDRES LEON ZAPATA</t>
        </is>
      </c>
      <c r="D105" s="7" t="n"/>
      <c r="E105" s="8" t="n"/>
      <c r="F105" s="9" t="n">
        <v>521.99</v>
      </c>
      <c r="I105" s="10" t="inlineStr">
        <is>
          <t>EFECTIVO</t>
        </is>
      </c>
      <c r="J105" s="5" t="inlineStr">
        <is>
          <t>3844 OSCAR ANDRES LEON ZAPATA</t>
        </is>
      </c>
    </row>
    <row r="106">
      <c r="A106" s="11" t="inlineStr">
        <is>
          <t>SAP</t>
        </is>
      </c>
      <c r="B106" s="3" t="n"/>
      <c r="C106" s="3" t="n"/>
      <c r="D106" s="7" t="n"/>
      <c r="E106" s="8" t="n"/>
      <c r="H106" s="9" t="n"/>
      <c r="I106" s="5" t="n"/>
      <c r="J106" s="8" t="n"/>
    </row>
    <row r="107" ht="15.75" customHeight="1">
      <c r="A107" s="13" t="inlineStr">
        <is>
          <t>FECHA</t>
        </is>
      </c>
      <c r="B107" s="13" t="inlineStr">
        <is>
          <t>CIERRE DE CAJA</t>
        </is>
      </c>
      <c r="C107" s="13" t="inlineStr">
        <is>
          <t>IMPORTE</t>
        </is>
      </c>
      <c r="D107" s="28" t="n">
        <v>112587036</v>
      </c>
      <c r="E107" s="14" t="n">
        <v>112587208</v>
      </c>
      <c r="H107" s="9" t="n"/>
      <c r="I107" s="5" t="n"/>
      <c r="J107" s="8" t="n"/>
    </row>
    <row r="108">
      <c r="A108" s="5" t="n"/>
      <c r="B108" s="6" t="n"/>
      <c r="C108" s="5" t="n"/>
      <c r="D108" s="7" t="n"/>
      <c r="E108" s="8" t="n"/>
      <c r="H108" s="9" t="n"/>
      <c r="I108" s="5" t="n"/>
      <c r="J108" s="8" t="n"/>
    </row>
    <row r="109">
      <c r="A109" s="5" t="n"/>
      <c r="B109" s="6" t="n"/>
      <c r="C109" s="5" t="n"/>
      <c r="D109" s="7" t="n"/>
      <c r="E109" s="8" t="n"/>
      <c r="H109" s="9" t="n"/>
      <c r="I109" s="5" t="n"/>
      <c r="J109" s="8" t="n"/>
    </row>
    <row r="110">
      <c r="A110" s="1" t="inlineStr">
        <is>
          <t>Cierre Caja</t>
        </is>
      </c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3" t="inlineStr">
        <is>
          <t>Del 14/01/2022</t>
        </is>
      </c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98" t="inlineStr">
        <is>
          <t>Cierre Caja</t>
        </is>
      </c>
      <c r="B112" s="98" t="inlineStr">
        <is>
          <t>Fecha</t>
        </is>
      </c>
      <c r="C112" s="98" t="inlineStr">
        <is>
          <t>Cajero</t>
        </is>
      </c>
      <c r="D112" s="98" t="inlineStr">
        <is>
          <t>Nro Voucher</t>
        </is>
      </c>
      <c r="E112" s="98" t="inlineStr">
        <is>
          <t>Nro Cuenta</t>
        </is>
      </c>
      <c r="F112" s="98" t="inlineStr">
        <is>
          <t>Tipo Ingreso</t>
        </is>
      </c>
      <c r="G112" s="99" t="n"/>
      <c r="H112" s="100" t="n"/>
      <c r="I112" s="98" t="inlineStr">
        <is>
          <t>TIPO DE INGRESO</t>
        </is>
      </c>
      <c r="J112" s="98" t="inlineStr">
        <is>
          <t>Cobrador</t>
        </is>
      </c>
    </row>
    <row r="113">
      <c r="A113" s="101" t="n"/>
      <c r="B113" s="101" t="n"/>
      <c r="C113" s="101" t="n"/>
      <c r="D113" s="101" t="n"/>
      <c r="E113" s="101" t="n"/>
      <c r="F113" s="4" t="inlineStr">
        <is>
          <t>EFECTIVO</t>
        </is>
      </c>
      <c r="G113" s="4" t="inlineStr">
        <is>
          <t>CHEQUE</t>
        </is>
      </c>
      <c r="H113" s="4" t="inlineStr">
        <is>
          <t>TRANSFERENCIA</t>
        </is>
      </c>
      <c r="I113" s="101" t="n"/>
      <c r="J113" s="101" t="n"/>
    </row>
    <row r="114">
      <c r="A114" s="5" t="inlineStr">
        <is>
          <t>CCAJ-SC57/11/23</t>
        </is>
      </c>
      <c r="B114" s="6" t="n">
        <v>44940.58418880787</v>
      </c>
      <c r="C114" s="5" t="inlineStr">
        <is>
          <t>3844 OSCAR ANDRES LEON ZAPATA</t>
        </is>
      </c>
      <c r="D114" s="7" t="n"/>
      <c r="E114" s="8" t="n"/>
      <c r="F114" s="9" t="n">
        <v>938.1</v>
      </c>
      <c r="I114" s="10" t="inlineStr">
        <is>
          <t>EFECTIVO</t>
        </is>
      </c>
      <c r="J114" s="5" t="inlineStr">
        <is>
          <t>3844 OSCAR ANDRES LEON ZAPATA</t>
        </is>
      </c>
    </row>
    <row r="115">
      <c r="A115" s="11" t="inlineStr">
        <is>
          <t>SAP</t>
        </is>
      </c>
      <c r="B115" s="3" t="n"/>
      <c r="C115" s="3" t="n"/>
      <c r="D115" s="7" t="n"/>
      <c r="E115" s="8" t="n"/>
      <c r="H115" s="9" t="n"/>
      <c r="I115" s="5" t="n"/>
      <c r="J115" s="8" t="n"/>
    </row>
    <row r="116" ht="15.75" customHeight="1">
      <c r="A116" s="13" t="inlineStr">
        <is>
          <t>FECHA</t>
        </is>
      </c>
      <c r="B116" s="13" t="inlineStr">
        <is>
          <t>CIERRE DE CAJA</t>
        </is>
      </c>
      <c r="C116" s="13" t="inlineStr">
        <is>
          <t>IMPORTE</t>
        </is>
      </c>
      <c r="D116" s="28" t="n">
        <v>112598908</v>
      </c>
      <c r="E116" s="14" t="n">
        <v>112603472</v>
      </c>
      <c r="H116" s="9" t="n"/>
      <c r="I116" s="5" t="n"/>
      <c r="J116" s="8" t="n"/>
    </row>
    <row r="119">
      <c r="A119" s="1" t="inlineStr">
        <is>
          <t>Cierre Caja</t>
        </is>
      </c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3" t="inlineStr">
        <is>
          <t>Del 16/01/2022</t>
        </is>
      </c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98" t="inlineStr">
        <is>
          <t>Cierre Caja</t>
        </is>
      </c>
      <c r="B121" s="98" t="inlineStr">
        <is>
          <t>Fecha</t>
        </is>
      </c>
      <c r="C121" s="98" t="inlineStr">
        <is>
          <t>Cajero</t>
        </is>
      </c>
      <c r="D121" s="98" t="inlineStr">
        <is>
          <t>Nro Voucher</t>
        </is>
      </c>
      <c r="E121" s="98" t="inlineStr">
        <is>
          <t>Nro Cuenta</t>
        </is>
      </c>
      <c r="F121" s="98" t="inlineStr">
        <is>
          <t>Tipo Ingreso</t>
        </is>
      </c>
      <c r="G121" s="99" t="n"/>
      <c r="H121" s="100" t="n"/>
      <c r="I121" s="98" t="inlineStr">
        <is>
          <t>TIPO DE INGRESO</t>
        </is>
      </c>
      <c r="J121" s="98" t="inlineStr">
        <is>
          <t>Cobrador</t>
        </is>
      </c>
    </row>
    <row r="122">
      <c r="A122" s="101" t="n"/>
      <c r="B122" s="101" t="n"/>
      <c r="C122" s="101" t="n"/>
      <c r="D122" s="101" t="n"/>
      <c r="E122" s="101" t="n"/>
      <c r="F122" s="4" t="inlineStr">
        <is>
          <t>EFECTIVO</t>
        </is>
      </c>
      <c r="G122" s="4" t="inlineStr">
        <is>
          <t>CHEQUE</t>
        </is>
      </c>
      <c r="H122" s="4" t="inlineStr">
        <is>
          <t>TRANSFERENCIA</t>
        </is>
      </c>
      <c r="I122" s="101" t="n"/>
      <c r="J122" s="101" t="n"/>
    </row>
    <row r="123">
      <c r="A123" s="5" t="inlineStr">
        <is>
          <t>CCAJ-SC57/12/23</t>
        </is>
      </c>
      <c r="B123" s="6" t="n">
        <v>44942.79313127315</v>
      </c>
      <c r="C123" s="5" t="inlineStr">
        <is>
          <t>3844 OSCAR ANDRES LEON ZAPATA</t>
        </is>
      </c>
      <c r="D123" s="7" t="n"/>
      <c r="E123" s="8" t="n"/>
      <c r="F123" s="9" t="n">
        <v>893.79</v>
      </c>
      <c r="I123" s="10" t="inlineStr">
        <is>
          <t>EFECTIVO</t>
        </is>
      </c>
      <c r="J123" s="5" t="inlineStr">
        <is>
          <t>3844 OSCAR ANDRES LEON ZAPATA</t>
        </is>
      </c>
    </row>
    <row r="124">
      <c r="A124" s="5" t="inlineStr">
        <is>
          <t>CCAJ-SC57/12/23</t>
        </is>
      </c>
      <c r="B124" s="6" t="n">
        <v>44942.79313127315</v>
      </c>
      <c r="C124" s="5" t="inlineStr">
        <is>
          <t>3844 OSCAR ANDRES LEON ZAPATA</t>
        </is>
      </c>
      <c r="D124" s="7" t="n"/>
      <c r="E124" s="8" t="n"/>
      <c r="H124" s="9" t="n">
        <v>40</v>
      </c>
      <c r="I124" s="10" t="inlineStr">
        <is>
          <t>CÓDIGO QR</t>
        </is>
      </c>
      <c r="J124" s="5" t="inlineStr">
        <is>
          <t>3844 OSCAR ANDRES LEON ZAPATA</t>
        </is>
      </c>
    </row>
    <row r="125">
      <c r="A125" s="11" t="inlineStr">
        <is>
          <t>SAP</t>
        </is>
      </c>
      <c r="B125" s="3" t="n"/>
      <c r="C125" s="3" t="n"/>
      <c r="D125" s="7" t="n"/>
      <c r="E125" s="8" t="n"/>
      <c r="H125" s="9" t="n"/>
      <c r="I125" s="10" t="n"/>
      <c r="J125" s="5" t="n"/>
    </row>
    <row r="126" ht="15.75" customHeight="1">
      <c r="A126" s="13" t="inlineStr">
        <is>
          <t>FECHA</t>
        </is>
      </c>
      <c r="B126" s="13" t="inlineStr">
        <is>
          <t>CIERRE DE CAJA</t>
        </is>
      </c>
      <c r="C126" s="13" t="inlineStr">
        <is>
          <t>IMPORTE</t>
        </is>
      </c>
      <c r="D126" s="28" t="n">
        <v>112609976</v>
      </c>
      <c r="E126" s="14" t="n">
        <v>112610139</v>
      </c>
      <c r="H126" s="9" t="n"/>
      <c r="I126" s="10" t="n"/>
      <c r="J126" s="5" t="n"/>
    </row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17/01/2022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98" t="inlineStr">
        <is>
          <t>Cierre Caja</t>
        </is>
      </c>
      <c r="B131" s="98" t="inlineStr">
        <is>
          <t>Fecha</t>
        </is>
      </c>
      <c r="C131" s="98" t="inlineStr">
        <is>
          <t>Cajero</t>
        </is>
      </c>
      <c r="D131" s="98" t="inlineStr">
        <is>
          <t>Nro Voucher</t>
        </is>
      </c>
      <c r="E131" s="98" t="inlineStr">
        <is>
          <t>Nro Cuenta</t>
        </is>
      </c>
      <c r="F131" s="98" t="inlineStr">
        <is>
          <t>Tipo Ingreso</t>
        </is>
      </c>
      <c r="G131" s="99" t="n"/>
      <c r="H131" s="100" t="n"/>
      <c r="I131" s="98" t="inlineStr">
        <is>
          <t>TIPO DE INGRESO</t>
        </is>
      </c>
      <c r="J131" s="98" t="inlineStr">
        <is>
          <t>Cobrador</t>
        </is>
      </c>
    </row>
    <row r="132">
      <c r="A132" s="101" t="n"/>
      <c r="B132" s="101" t="n"/>
      <c r="C132" s="101" t="n"/>
      <c r="D132" s="101" t="n"/>
      <c r="E132" s="101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101" t="n"/>
      <c r="J132" s="101" t="n"/>
    </row>
    <row r="133">
      <c r="A133" s="5" t="inlineStr">
        <is>
          <t>CCAJ-SC57/13/23</t>
        </is>
      </c>
      <c r="B133" s="6" t="n">
        <v>44943.86076521991</v>
      </c>
      <c r="C133" s="5" t="inlineStr">
        <is>
          <t>3844 OSCAR ANDRES LEON ZAPATA</t>
        </is>
      </c>
      <c r="D133" s="7" t="n"/>
      <c r="E133" s="8" t="n"/>
      <c r="F133" s="9" t="n">
        <v>1281.6</v>
      </c>
      <c r="I133" s="10" t="inlineStr">
        <is>
          <t>EFECTIVO</t>
        </is>
      </c>
      <c r="J133" s="5" t="inlineStr">
        <is>
          <t>3844 OSCAR ANDRES LEON ZAPATA</t>
        </is>
      </c>
    </row>
    <row r="134">
      <c r="A134" s="11" t="inlineStr">
        <is>
          <t>SAP</t>
        </is>
      </c>
      <c r="B134" s="3" t="n"/>
      <c r="C134" s="3" t="n"/>
      <c r="D134" s="7" t="n"/>
      <c r="E134" s="8" t="n"/>
      <c r="G134" s="9" t="n"/>
      <c r="I134" s="10" t="n"/>
      <c r="J134" s="5" t="n"/>
    </row>
    <row r="135" ht="15.75" customHeight="1">
      <c r="A135" s="13" t="inlineStr">
        <is>
          <t>FECHA</t>
        </is>
      </c>
      <c r="B135" s="13" t="inlineStr">
        <is>
          <t>CIERRE DE CAJA</t>
        </is>
      </c>
      <c r="C135" s="13" t="inlineStr">
        <is>
          <t>IMPORTE</t>
        </is>
      </c>
      <c r="D135" s="28" t="n">
        <v>112617139</v>
      </c>
      <c r="E135" s="14" t="n">
        <v>112617423</v>
      </c>
      <c r="G135" s="9" t="n"/>
      <c r="I135" s="10" t="n"/>
      <c r="J135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18/01/2022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98" t="inlineStr">
        <is>
          <t>Cierre Caja</t>
        </is>
      </c>
      <c r="B140" s="98" t="inlineStr">
        <is>
          <t>Fecha</t>
        </is>
      </c>
      <c r="C140" s="98" t="inlineStr">
        <is>
          <t>Cajero</t>
        </is>
      </c>
      <c r="D140" s="98" t="inlineStr">
        <is>
          <t>Nro Voucher</t>
        </is>
      </c>
      <c r="E140" s="98" t="inlineStr">
        <is>
          <t>Nro Cuenta</t>
        </is>
      </c>
      <c r="F140" s="98" t="inlineStr">
        <is>
          <t>Tipo Ingreso</t>
        </is>
      </c>
      <c r="G140" s="99" t="n"/>
      <c r="H140" s="100" t="n"/>
      <c r="I140" s="98" t="inlineStr">
        <is>
          <t>TIPO DE INGRESO</t>
        </is>
      </c>
      <c r="J140" s="98" t="inlineStr">
        <is>
          <t>Cobrador</t>
        </is>
      </c>
    </row>
    <row r="141">
      <c r="A141" s="101" t="n"/>
      <c r="B141" s="101" t="n"/>
      <c r="C141" s="101" t="n"/>
      <c r="D141" s="101" t="n"/>
      <c r="E141" s="101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101" t="n"/>
      <c r="J141" s="101" t="n"/>
    </row>
    <row r="142">
      <c r="A142" s="5" t="inlineStr">
        <is>
          <t>CCAJ-SC57/14/23</t>
        </is>
      </c>
      <c r="B142" s="6" t="n">
        <v>44944.80585072916</v>
      </c>
      <c r="C142" s="5" t="inlineStr">
        <is>
          <t>3844 OSCAR ANDRES LEON ZAPATA</t>
        </is>
      </c>
      <c r="D142" s="7" t="n"/>
      <c r="E142" s="8" t="n"/>
      <c r="F142" s="9" t="n">
        <v>1003.84</v>
      </c>
      <c r="I142" s="10" t="inlineStr">
        <is>
          <t>EFECTIVO</t>
        </is>
      </c>
      <c r="J142" s="5" t="inlineStr">
        <is>
          <t>3844 OSCAR ANDRES LEON ZAPATA</t>
        </is>
      </c>
    </row>
    <row r="143">
      <c r="A143" s="11" t="inlineStr">
        <is>
          <t>SAP</t>
        </is>
      </c>
      <c r="B143" s="3" t="n"/>
      <c r="C143" s="3" t="n"/>
      <c r="D143" s="7" t="n"/>
      <c r="E143" s="8" t="n"/>
      <c r="F143" s="9" t="n"/>
      <c r="I143" s="10" t="n"/>
      <c r="J143" s="5" t="n"/>
    </row>
    <row r="144" ht="15.75" customHeight="1">
      <c r="A144" s="13" t="inlineStr">
        <is>
          <t>FECHA</t>
        </is>
      </c>
      <c r="B144" s="13" t="inlineStr">
        <is>
          <t>CIERRE DE CAJA</t>
        </is>
      </c>
      <c r="C144" s="13" t="inlineStr">
        <is>
          <t>IMPORTE</t>
        </is>
      </c>
      <c r="D144" s="59" t="n">
        <v>112624911</v>
      </c>
      <c r="E144" s="14" t="n">
        <v>112625144</v>
      </c>
      <c r="F144" s="9" t="n"/>
      <c r="I144" s="10" t="n"/>
      <c r="J144" s="5" t="n"/>
    </row>
    <row r="145">
      <c r="A145" s="5" t="n"/>
      <c r="B145" s="6" t="n"/>
      <c r="C145" s="5" t="n"/>
      <c r="D145" s="62" t="inlineStr">
        <is>
          <t>BOOT</t>
        </is>
      </c>
      <c r="E145" s="8" t="n"/>
      <c r="F145" s="9" t="n"/>
      <c r="I145" s="10" t="n"/>
      <c r="J145" s="5" t="n"/>
    </row>
    <row r="147">
      <c r="A147" s="1" t="inlineStr">
        <is>
          <t>Cierre Caja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3" t="inlineStr">
        <is>
          <t>Del 19/01/2022</t>
        </is>
      </c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98" t="inlineStr">
        <is>
          <t>Cierre Caja</t>
        </is>
      </c>
      <c r="B149" s="98" t="inlineStr">
        <is>
          <t>Fecha</t>
        </is>
      </c>
      <c r="C149" s="98" t="inlineStr">
        <is>
          <t>Cajero</t>
        </is>
      </c>
      <c r="D149" s="98" t="inlineStr">
        <is>
          <t>Nro Voucher</t>
        </is>
      </c>
      <c r="E149" s="98" t="inlineStr">
        <is>
          <t>Nro Cuenta</t>
        </is>
      </c>
      <c r="F149" s="98" t="inlineStr">
        <is>
          <t>Tipo Ingreso</t>
        </is>
      </c>
      <c r="G149" s="99" t="n"/>
      <c r="H149" s="100" t="n"/>
      <c r="I149" s="98" t="inlineStr">
        <is>
          <t>TIPO DE INGRESO</t>
        </is>
      </c>
      <c r="J149" s="98" t="inlineStr">
        <is>
          <t>Cobrador</t>
        </is>
      </c>
    </row>
    <row r="150">
      <c r="A150" s="101" t="n"/>
      <c r="B150" s="101" t="n"/>
      <c r="C150" s="101" t="n"/>
      <c r="D150" s="101" t="n"/>
      <c r="E150" s="101" t="n"/>
      <c r="F150" s="4" t="inlineStr">
        <is>
          <t>EFECTIVO</t>
        </is>
      </c>
      <c r="G150" s="4" t="inlineStr">
        <is>
          <t>CHEQUE</t>
        </is>
      </c>
      <c r="H150" s="4" t="inlineStr">
        <is>
          <t>TRANSFERENCIA</t>
        </is>
      </c>
      <c r="I150" s="101" t="n"/>
      <c r="J150" s="101" t="n"/>
    </row>
    <row r="151">
      <c r="A151" s="5" t="inlineStr">
        <is>
          <t>CCAJ-SC57/15/23</t>
        </is>
      </c>
      <c r="B151" s="6" t="n">
        <v>44945.79291651621</v>
      </c>
      <c r="C151" s="5" t="inlineStr">
        <is>
          <t>3844 OSCAR ANDRES LEON ZAPATA</t>
        </is>
      </c>
      <c r="D151" s="7" t="n"/>
      <c r="E151" s="8" t="n"/>
      <c r="F151" s="9" t="n">
        <v>946.98</v>
      </c>
      <c r="I151" s="10" t="inlineStr">
        <is>
          <t>EFECTIVO</t>
        </is>
      </c>
      <c r="J151" s="5" t="inlineStr">
        <is>
          <t>3844 OSCAR ANDRES LEON ZAPATA</t>
        </is>
      </c>
    </row>
    <row r="152">
      <c r="A152" s="11" t="inlineStr">
        <is>
          <t>SAP</t>
        </is>
      </c>
      <c r="B152" s="3" t="n"/>
      <c r="C152" s="3" t="n"/>
      <c r="D152" s="7" t="n"/>
      <c r="E152" s="8" t="n"/>
      <c r="H152" s="9" t="n"/>
      <c r="I152" s="10" t="n"/>
      <c r="J152" s="5" t="n"/>
    </row>
    <row r="153" ht="15.75" customHeight="1">
      <c r="A153" s="13" t="inlineStr">
        <is>
          <t>FECHA</t>
        </is>
      </c>
      <c r="B153" s="13" t="inlineStr">
        <is>
          <t>CIERRE DE CAJA</t>
        </is>
      </c>
      <c r="C153" s="13" t="inlineStr">
        <is>
          <t>IMPORTE</t>
        </is>
      </c>
      <c r="D153" s="59" t="n">
        <v>112626653</v>
      </c>
      <c r="E153" s="14" t="n">
        <v>112636302</v>
      </c>
      <c r="H153" s="9" t="n"/>
      <c r="I153" s="10" t="n"/>
      <c r="J153" s="5" t="n"/>
    </row>
    <row r="154">
      <c r="D154" s="62" t="inlineStr">
        <is>
          <t>BOOT</t>
        </is>
      </c>
    </row>
    <row r="156">
      <c r="A156" s="1" t="inlineStr">
        <is>
          <t>Cierre Caja</t>
        </is>
      </c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3" t="inlineStr">
        <is>
          <t>Del 20/01/2023</t>
        </is>
      </c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98" t="inlineStr">
        <is>
          <t>Cierre Caja</t>
        </is>
      </c>
      <c r="B158" s="98" t="inlineStr">
        <is>
          <t>Fecha</t>
        </is>
      </c>
      <c r="C158" s="98" t="inlineStr">
        <is>
          <t>Cajero</t>
        </is>
      </c>
      <c r="D158" s="98" t="inlineStr">
        <is>
          <t>Nro Voucher</t>
        </is>
      </c>
      <c r="E158" s="98" t="inlineStr">
        <is>
          <t>Nro Cuenta</t>
        </is>
      </c>
      <c r="F158" s="98" t="inlineStr">
        <is>
          <t>Tipo Ingreso</t>
        </is>
      </c>
      <c r="G158" s="99" t="n"/>
      <c r="H158" s="100" t="n"/>
      <c r="I158" s="98" t="inlineStr">
        <is>
          <t>TIPO DE INGRESO</t>
        </is>
      </c>
      <c r="J158" s="98" t="inlineStr">
        <is>
          <t>Cobrador</t>
        </is>
      </c>
    </row>
    <row r="159">
      <c r="A159" s="101" t="n"/>
      <c r="B159" s="101" t="n"/>
      <c r="C159" s="101" t="n"/>
      <c r="D159" s="101" t="n"/>
      <c r="E159" s="101" t="n"/>
      <c r="F159" s="4" t="inlineStr">
        <is>
          <t>EFECTIVO</t>
        </is>
      </c>
      <c r="G159" s="4" t="inlineStr">
        <is>
          <t>CHEQUE</t>
        </is>
      </c>
      <c r="H159" s="4" t="inlineStr">
        <is>
          <t>TRANSFERENCIA</t>
        </is>
      </c>
      <c r="I159" s="101" t="n"/>
      <c r="J159" s="101" t="n"/>
    </row>
    <row r="160">
      <c r="A160" s="5" t="inlineStr">
        <is>
          <t>CCAJ-SC57/16/23</t>
        </is>
      </c>
      <c r="B160" s="6" t="n">
        <v>44946.79331773148</v>
      </c>
      <c r="C160" s="5" t="inlineStr">
        <is>
          <t>3844 OSCAR ANDRES LEON ZAPATA</t>
        </is>
      </c>
      <c r="D160" s="7" t="n"/>
      <c r="E160" s="8" t="n"/>
      <c r="F160" s="9" t="n">
        <v>550.64</v>
      </c>
      <c r="I160" s="10" t="inlineStr">
        <is>
          <t>EFECTIVO</t>
        </is>
      </c>
      <c r="J160" s="5" t="inlineStr">
        <is>
          <t>3844 OSCAR ANDRES LEON ZAPATA</t>
        </is>
      </c>
    </row>
    <row r="161">
      <c r="A161" s="5" t="inlineStr">
        <is>
          <t>CCAJ-SC57/16/23</t>
        </is>
      </c>
      <c r="B161" s="6" t="n">
        <v>44946.79331773148</v>
      </c>
      <c r="C161" s="5" t="inlineStr">
        <is>
          <t>3844 OSCAR ANDRES LEON ZAPATA</t>
        </is>
      </c>
      <c r="D161" s="7" t="n"/>
      <c r="E161" s="8" t="n"/>
      <c r="H161" s="9" t="n">
        <v>361.31</v>
      </c>
      <c r="I161" s="10" t="inlineStr">
        <is>
          <t>CÓDIGO QR</t>
        </is>
      </c>
      <c r="J161" s="5" t="inlineStr">
        <is>
          <t>3844 OSCAR ANDRES LEON ZAPATA</t>
        </is>
      </c>
    </row>
    <row r="162">
      <c r="A162" s="11" t="inlineStr">
        <is>
          <t>SAP</t>
        </is>
      </c>
      <c r="B162" s="3" t="n"/>
      <c r="C162" s="3" t="n"/>
      <c r="D162" s="10" t="n"/>
      <c r="E162" s="8" t="n"/>
      <c r="H162" s="9" t="n"/>
      <c r="I162" s="10" t="n"/>
      <c r="J162" s="5" t="n"/>
    </row>
    <row r="163" ht="15.75" customHeight="1">
      <c r="A163" s="13" t="inlineStr">
        <is>
          <t>FECHA</t>
        </is>
      </c>
      <c r="B163" s="13" t="inlineStr">
        <is>
          <t>CIERRE DE CAJA</t>
        </is>
      </c>
      <c r="C163" s="13" t="inlineStr">
        <is>
          <t>IMPORTE</t>
        </is>
      </c>
      <c r="D163" s="28" t="n">
        <v>112628284</v>
      </c>
      <c r="E163" s="14" t="n">
        <v>112636304</v>
      </c>
      <c r="H163" s="9" t="n"/>
      <c r="I163" s="10" t="n"/>
      <c r="J163" s="5" t="n"/>
    </row>
    <row r="164">
      <c r="A164" s="5" t="n"/>
      <c r="B164" s="6" t="n"/>
      <c r="C164" s="5" t="n"/>
      <c r="D164" s="7" t="n"/>
      <c r="E164" s="8" t="n"/>
      <c r="H164" s="9" t="n"/>
      <c r="I164" s="10" t="n"/>
      <c r="J164" s="5" t="n"/>
    </row>
    <row r="165">
      <c r="A165" s="5" t="n"/>
      <c r="B165" s="6" t="n"/>
      <c r="C165" s="5" t="n"/>
      <c r="D165" s="7" t="n"/>
      <c r="E165" s="8" t="n"/>
      <c r="H165" s="9" t="n"/>
      <c r="I165" s="10" t="n"/>
      <c r="J165" s="5" t="n"/>
    </row>
    <row r="166">
      <c r="A166" s="1" t="inlineStr">
        <is>
          <t>Cierre Caja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3" t="inlineStr">
        <is>
          <t>Del 21/01/2023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98" t="inlineStr">
        <is>
          <t>Cierre Caja</t>
        </is>
      </c>
      <c r="B168" s="98" t="inlineStr">
        <is>
          <t>Fecha</t>
        </is>
      </c>
      <c r="C168" s="98" t="inlineStr">
        <is>
          <t>Cajero</t>
        </is>
      </c>
      <c r="D168" s="98" t="inlineStr">
        <is>
          <t>Nro Voucher</t>
        </is>
      </c>
      <c r="E168" s="98" t="inlineStr">
        <is>
          <t>Nro Cuenta</t>
        </is>
      </c>
      <c r="F168" s="98" t="inlineStr">
        <is>
          <t>Tipo Ingreso</t>
        </is>
      </c>
      <c r="G168" s="99" t="n"/>
      <c r="H168" s="100" t="n"/>
      <c r="I168" s="98" t="inlineStr">
        <is>
          <t>TIPO DE INGRESO</t>
        </is>
      </c>
      <c r="J168" s="98" t="inlineStr">
        <is>
          <t>Cobrador</t>
        </is>
      </c>
    </row>
    <row r="169">
      <c r="A169" s="101" t="n"/>
      <c r="B169" s="101" t="n"/>
      <c r="C169" s="101" t="n"/>
      <c r="D169" s="101" t="n"/>
      <c r="E169" s="101" t="n"/>
      <c r="F169" s="4" t="inlineStr">
        <is>
          <t>EFECTIVO</t>
        </is>
      </c>
      <c r="G169" s="4" t="inlineStr">
        <is>
          <t>CHEQUE</t>
        </is>
      </c>
      <c r="H169" s="4" t="inlineStr">
        <is>
          <t>TRANSFERENCIA</t>
        </is>
      </c>
      <c r="I169" s="101" t="n"/>
      <c r="J169" s="101" t="n"/>
    </row>
    <row r="170">
      <c r="A170" s="5" t="inlineStr">
        <is>
          <t>CCAJ-SC57/17/23</t>
        </is>
      </c>
      <c r="B170" s="6" t="n">
        <v>44947.58455677083</v>
      </c>
      <c r="C170" s="5" t="inlineStr">
        <is>
          <t>3844 OSCAR ANDRES LEON ZAPATA</t>
        </is>
      </c>
      <c r="D170" s="7" t="n"/>
      <c r="E170" s="8" t="n"/>
      <c r="F170" s="9" t="n">
        <v>134</v>
      </c>
      <c r="I170" s="10" t="inlineStr">
        <is>
          <t>EFECTIVO</t>
        </is>
      </c>
      <c r="J170" s="5" t="inlineStr">
        <is>
          <t>3844 OSCAR ANDRES LEON ZAPATA</t>
        </is>
      </c>
    </row>
    <row r="171">
      <c r="A171" s="11" t="inlineStr">
        <is>
          <t>SAP</t>
        </is>
      </c>
      <c r="B171" s="3" t="n"/>
      <c r="C171" s="3" t="n"/>
      <c r="D171" s="10" t="n"/>
      <c r="E171" s="8" t="n"/>
      <c r="H171" s="9" t="n"/>
      <c r="I171" s="10" t="n"/>
      <c r="J171" s="5" t="n"/>
    </row>
    <row r="172" ht="15.75" customHeight="1">
      <c r="A172" s="13" t="inlineStr">
        <is>
          <t>FECHA</t>
        </is>
      </c>
      <c r="B172" s="13" t="inlineStr">
        <is>
          <t>CIERRE DE CAJA</t>
        </is>
      </c>
      <c r="C172" s="13" t="inlineStr">
        <is>
          <t>IMPORTE</t>
        </is>
      </c>
      <c r="D172" s="69" t="n">
        <v>112644377</v>
      </c>
      <c r="E172" s="14" t="n">
        <v>112644431</v>
      </c>
      <c r="H172" s="9" t="n"/>
      <c r="I172" s="10" t="n"/>
      <c r="J172" s="5" t="n"/>
    </row>
    <row r="173">
      <c r="D173" s="35" t="inlineStr">
        <is>
          <t>BOOT</t>
        </is>
      </c>
    </row>
    <row r="175">
      <c r="A175" s="1" t="inlineStr">
        <is>
          <t>Cierre Caja</t>
        </is>
      </c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3" t="inlineStr">
        <is>
          <t>Del 23/01/2023</t>
        </is>
      </c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98" t="inlineStr">
        <is>
          <t>Cierre Caja</t>
        </is>
      </c>
      <c r="B177" s="98" t="inlineStr">
        <is>
          <t>Fecha</t>
        </is>
      </c>
      <c r="C177" s="98" t="inlineStr">
        <is>
          <t>Cajero</t>
        </is>
      </c>
      <c r="D177" s="98" t="inlineStr">
        <is>
          <t>Nro Voucher</t>
        </is>
      </c>
      <c r="E177" s="98" t="inlineStr">
        <is>
          <t>Nro Cuenta</t>
        </is>
      </c>
      <c r="F177" s="98" t="inlineStr">
        <is>
          <t>Tipo Ingreso</t>
        </is>
      </c>
      <c r="G177" s="99" t="n"/>
      <c r="H177" s="100" t="n"/>
      <c r="I177" s="98" t="inlineStr">
        <is>
          <t>TIPO DE INGRESO</t>
        </is>
      </c>
      <c r="J177" s="98" t="inlineStr">
        <is>
          <t>Cobrador</t>
        </is>
      </c>
    </row>
    <row r="178">
      <c r="A178" s="101" t="n"/>
      <c r="B178" s="101" t="n"/>
      <c r="C178" s="101" t="n"/>
      <c r="D178" s="101" t="n"/>
      <c r="E178" s="101" t="n"/>
      <c r="F178" s="4" t="inlineStr">
        <is>
          <t>EFECTIVO</t>
        </is>
      </c>
      <c r="G178" s="4" t="inlineStr">
        <is>
          <t>CHEQUE</t>
        </is>
      </c>
      <c r="H178" s="4" t="inlineStr">
        <is>
          <t>TRANSFERENCIA</t>
        </is>
      </c>
      <c r="I178" s="101" t="n"/>
      <c r="J178" s="101" t="n"/>
    </row>
    <row r="179">
      <c r="A179" s="40" t="inlineStr">
        <is>
          <t>NO HUBO CIERRES DE CAJA DEBIDO A FERIADO NACIONAL POR EL DIA DEL ESTADO PLURINACIONAL</t>
        </is>
      </c>
      <c r="B179" s="41" t="n"/>
      <c r="C179" s="42" t="n"/>
      <c r="D179" s="70" t="n"/>
      <c r="E179" s="71" t="n"/>
      <c r="F179" s="9" t="n"/>
      <c r="I179" s="10" t="n"/>
      <c r="J179" s="5" t="n"/>
    </row>
    <row r="180">
      <c r="A180" s="11" t="inlineStr">
        <is>
          <t>SAP</t>
        </is>
      </c>
      <c r="B180" s="3" t="n"/>
      <c r="C180" s="3" t="n"/>
      <c r="D180" s="7" t="n"/>
      <c r="E180" s="8" t="n"/>
      <c r="H180" s="9" t="n"/>
      <c r="I180" s="10" t="n"/>
      <c r="J180" s="5" t="n"/>
    </row>
    <row r="181" ht="15.75" customHeight="1">
      <c r="A181" s="13" t="inlineStr">
        <is>
          <t>FECHA</t>
        </is>
      </c>
      <c r="B181" s="13" t="inlineStr">
        <is>
          <t>CIERRE DE CAJA</t>
        </is>
      </c>
      <c r="C181" s="13" t="inlineStr">
        <is>
          <t>IMPORTE</t>
        </is>
      </c>
      <c r="D181" s="28" t="n"/>
      <c r="E181" s="14" t="n"/>
      <c r="H181" s="9" t="n"/>
      <c r="I181" s="10" t="n"/>
      <c r="J181" s="5" t="n"/>
    </row>
    <row r="184">
      <c r="A184" s="1" t="inlineStr">
        <is>
          <t>Cierre Caja</t>
        </is>
      </c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3" t="inlineStr">
        <is>
          <t>Del 24/01/2023</t>
        </is>
      </c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98" t="inlineStr">
        <is>
          <t>Cierre Caja</t>
        </is>
      </c>
      <c r="B186" s="98" t="inlineStr">
        <is>
          <t>Fecha</t>
        </is>
      </c>
      <c r="C186" s="98" t="inlineStr">
        <is>
          <t>Cajero</t>
        </is>
      </c>
      <c r="D186" s="98" t="inlineStr">
        <is>
          <t>Nro Voucher</t>
        </is>
      </c>
      <c r="E186" s="98" t="inlineStr">
        <is>
          <t>Nro Cuenta</t>
        </is>
      </c>
      <c r="F186" s="98" t="inlineStr">
        <is>
          <t>Tipo Ingreso</t>
        </is>
      </c>
      <c r="G186" s="99" t="n"/>
      <c r="H186" s="100" t="n"/>
      <c r="I186" s="98" t="inlineStr">
        <is>
          <t>TIPO DE INGRESO</t>
        </is>
      </c>
      <c r="J186" s="98" t="inlineStr">
        <is>
          <t>Cobrador</t>
        </is>
      </c>
    </row>
    <row r="187">
      <c r="A187" s="101" t="n"/>
      <c r="B187" s="101" t="n"/>
      <c r="C187" s="101" t="n"/>
      <c r="D187" s="101" t="n"/>
      <c r="E187" s="101" t="n"/>
      <c r="F187" s="4" t="inlineStr">
        <is>
          <t>EFECTIVO</t>
        </is>
      </c>
      <c r="G187" s="4" t="inlineStr">
        <is>
          <t>CHEQUE</t>
        </is>
      </c>
      <c r="H187" s="4" t="inlineStr">
        <is>
          <t>TRANSFERENCIA</t>
        </is>
      </c>
      <c r="I187" s="101" t="n"/>
      <c r="J187" s="101" t="n"/>
    </row>
    <row r="188">
      <c r="A188" s="5" t="inlineStr">
        <is>
          <t>CCAJ-SC57/18/23</t>
        </is>
      </c>
      <c r="B188" s="6" t="n">
        <v>44950.79261785879</v>
      </c>
      <c r="C188" s="5" t="inlineStr">
        <is>
          <t>3844 OSCAR ANDRES LEON ZAPATA</t>
        </is>
      </c>
      <c r="D188" s="7" t="n"/>
      <c r="E188" s="8" t="n"/>
      <c r="F188" s="9" t="n">
        <v>1636.89</v>
      </c>
      <c r="I188" s="10" t="inlineStr">
        <is>
          <t>EFECTIVO</t>
        </is>
      </c>
      <c r="J188" s="5" t="inlineStr">
        <is>
          <t>3844 OSCAR ANDRES LEON ZAPATA</t>
        </is>
      </c>
    </row>
    <row r="189">
      <c r="A189" s="11" t="inlineStr">
        <is>
          <t>SAP</t>
        </is>
      </c>
      <c r="B189" s="3" t="n"/>
      <c r="C189" s="3" t="n"/>
      <c r="D189" s="7" t="n"/>
      <c r="E189" s="8" t="n"/>
      <c r="H189" s="9" t="n"/>
      <c r="I189" s="10" t="n"/>
      <c r="J189" s="5" t="n"/>
    </row>
    <row r="190" ht="15.75" customHeight="1">
      <c r="A190" s="13" t="inlineStr">
        <is>
          <t>FECHA</t>
        </is>
      </c>
      <c r="B190" s="13" t="inlineStr">
        <is>
          <t>CIERRE DE CAJA</t>
        </is>
      </c>
      <c r="C190" s="13" t="inlineStr">
        <is>
          <t>IMPORTE</t>
        </is>
      </c>
      <c r="D190" s="69" t="n">
        <v>112649190</v>
      </c>
      <c r="E190" s="14" t="n">
        <v>112651351</v>
      </c>
      <c r="H190" s="9" t="n"/>
      <c r="I190" s="10" t="n"/>
      <c r="J190" s="5" t="n"/>
    </row>
    <row r="191">
      <c r="A191" s="5" t="n"/>
      <c r="B191" s="6" t="n"/>
      <c r="C191" s="5" t="n"/>
      <c r="D191" s="35" t="inlineStr">
        <is>
          <t>BOOT</t>
        </is>
      </c>
      <c r="E191" s="8" t="n"/>
      <c r="H191" s="9" t="n"/>
      <c r="I191" s="10" t="n"/>
      <c r="J191" s="5" t="n"/>
    </row>
    <row r="193">
      <c r="A193" s="1" t="inlineStr">
        <is>
          <t>Cierre Caja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3" t="inlineStr">
        <is>
          <t>Del 25/01/2023</t>
        </is>
      </c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98" t="inlineStr">
        <is>
          <t>Cierre Caja</t>
        </is>
      </c>
      <c r="B195" s="98" t="inlineStr">
        <is>
          <t>Fecha</t>
        </is>
      </c>
      <c r="C195" s="98" t="inlineStr">
        <is>
          <t>Cajero</t>
        </is>
      </c>
      <c r="D195" s="98" t="inlineStr">
        <is>
          <t>Nro Voucher</t>
        </is>
      </c>
      <c r="E195" s="98" t="inlineStr">
        <is>
          <t>Nro Cuenta</t>
        </is>
      </c>
      <c r="F195" s="98" t="inlineStr">
        <is>
          <t>Tipo Ingreso</t>
        </is>
      </c>
      <c r="G195" s="99" t="n"/>
      <c r="H195" s="100" t="n"/>
      <c r="I195" s="98" t="inlineStr">
        <is>
          <t>TIPO DE INGRESO</t>
        </is>
      </c>
      <c r="J195" s="98" t="inlineStr">
        <is>
          <t>Cobrador</t>
        </is>
      </c>
    </row>
    <row r="196">
      <c r="A196" s="101" t="n"/>
      <c r="B196" s="101" t="n"/>
      <c r="C196" s="101" t="n"/>
      <c r="D196" s="101" t="n"/>
      <c r="E196" s="101" t="n"/>
      <c r="F196" s="4" t="inlineStr">
        <is>
          <t>EFECTIVO</t>
        </is>
      </c>
      <c r="G196" s="4" t="inlineStr">
        <is>
          <t>CHEQUE</t>
        </is>
      </c>
      <c r="H196" s="4" t="inlineStr">
        <is>
          <t>TRANSFERENCIA</t>
        </is>
      </c>
      <c r="I196" s="101" t="n"/>
      <c r="J196" s="101" t="n"/>
    </row>
    <row r="197">
      <c r="A197" s="5" t="inlineStr">
        <is>
          <t>CCAJ-SC57/19/23</t>
        </is>
      </c>
      <c r="B197" s="6" t="n">
        <v>44951.79249087963</v>
      </c>
      <c r="C197" s="5" t="inlineStr">
        <is>
          <t>3844 OSCAR ANDRES LEON ZAPATA</t>
        </is>
      </c>
      <c r="D197" s="7" t="n"/>
      <c r="E197" s="8" t="n"/>
      <c r="F197" s="9" t="n">
        <v>131.18</v>
      </c>
      <c r="I197" s="10" t="inlineStr">
        <is>
          <t>EFECTIVO</t>
        </is>
      </c>
      <c r="J197" s="5" t="inlineStr">
        <is>
          <t>3844 OSCAR ANDRES LEON ZAPATA</t>
        </is>
      </c>
    </row>
    <row r="198">
      <c r="A198" s="11" t="inlineStr">
        <is>
          <t>SAP</t>
        </is>
      </c>
      <c r="B198" s="3" t="n"/>
      <c r="C198" s="3" t="n"/>
      <c r="D198" s="7" t="n"/>
      <c r="E198" s="8" t="n"/>
      <c r="H198" s="9" t="n"/>
      <c r="I198" s="10" t="n"/>
      <c r="J198" s="5" t="n"/>
    </row>
    <row r="199" ht="15.75" customHeight="1">
      <c r="A199" s="13" t="inlineStr">
        <is>
          <t>FECHA</t>
        </is>
      </c>
      <c r="B199" s="13" t="inlineStr">
        <is>
          <t>CIERRE DE CAJA</t>
        </is>
      </c>
      <c r="C199" s="13" t="inlineStr">
        <is>
          <t>IMPORTE</t>
        </is>
      </c>
      <c r="D199" s="69" t="n">
        <v>112659933</v>
      </c>
      <c r="E199" s="14" t="n">
        <v>112672352</v>
      </c>
      <c r="H199" s="9" t="n"/>
      <c r="I199" s="10" t="n"/>
      <c r="J199" s="5" t="n"/>
    </row>
    <row r="200">
      <c r="D200" s="35" t="inlineStr">
        <is>
          <t>BOOT</t>
        </is>
      </c>
    </row>
    <row r="202">
      <c r="A202" s="1" t="inlineStr">
        <is>
          <t>Cierre Caja</t>
        </is>
      </c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3" t="inlineStr">
        <is>
          <t>Del 26/01/2023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98" t="inlineStr">
        <is>
          <t>Cierre Caja</t>
        </is>
      </c>
      <c r="B204" s="98" t="inlineStr">
        <is>
          <t>Fecha</t>
        </is>
      </c>
      <c r="C204" s="98" t="inlineStr">
        <is>
          <t>Cajero</t>
        </is>
      </c>
      <c r="D204" s="98" t="inlineStr">
        <is>
          <t>Nro Voucher</t>
        </is>
      </c>
      <c r="E204" s="98" t="inlineStr">
        <is>
          <t>Nro Cuenta</t>
        </is>
      </c>
      <c r="F204" s="98" t="inlineStr">
        <is>
          <t>Tipo Ingreso</t>
        </is>
      </c>
      <c r="G204" s="99" t="n"/>
      <c r="H204" s="100" t="n"/>
      <c r="I204" s="98" t="inlineStr">
        <is>
          <t>TIPO DE INGRESO</t>
        </is>
      </c>
      <c r="J204" s="98" t="inlineStr">
        <is>
          <t>Cobrador</t>
        </is>
      </c>
    </row>
    <row r="205">
      <c r="A205" s="101" t="n"/>
      <c r="B205" s="101" t="n"/>
      <c r="C205" s="101" t="n"/>
      <c r="D205" s="101" t="n"/>
      <c r="E205" s="101" t="n"/>
      <c r="F205" s="4" t="inlineStr">
        <is>
          <t>EFECTIVO</t>
        </is>
      </c>
      <c r="G205" s="4" t="inlineStr">
        <is>
          <t>CHEQUE</t>
        </is>
      </c>
      <c r="H205" s="4" t="inlineStr">
        <is>
          <t>TRANSFERENCIA</t>
        </is>
      </c>
      <c r="I205" s="101" t="n"/>
      <c r="J205" s="101" t="n"/>
    </row>
    <row r="206">
      <c r="A206" s="5" t="inlineStr">
        <is>
          <t>CCAJ-SC57/20/23</t>
        </is>
      </c>
      <c r="B206" s="6" t="n">
        <v>44952.7932297338</v>
      </c>
      <c r="C206" s="5" t="inlineStr">
        <is>
          <t>3844 OSCAR ANDRES LEON ZAPATA</t>
        </is>
      </c>
      <c r="D206" s="7" t="n"/>
      <c r="E206" s="8" t="n"/>
      <c r="F206" s="9" t="n">
        <v>1443.32</v>
      </c>
      <c r="I206" s="10" t="inlineStr">
        <is>
          <t>EFECTIVO</t>
        </is>
      </c>
      <c r="J206" s="5" t="inlineStr">
        <is>
          <t>3844 OSCAR ANDRES LEON ZAPATA</t>
        </is>
      </c>
    </row>
    <row r="207">
      <c r="A207" s="11" t="inlineStr">
        <is>
          <t>SAP</t>
        </is>
      </c>
      <c r="B207" s="3" t="n"/>
      <c r="C207" s="3" t="n"/>
      <c r="D207" s="7" t="n"/>
      <c r="E207" s="8" t="n"/>
      <c r="H207" s="9" t="n"/>
      <c r="I207" s="10" t="n"/>
      <c r="J207" s="5" t="n"/>
    </row>
    <row r="208" ht="15.75" customHeight="1">
      <c r="A208" s="13" t="inlineStr">
        <is>
          <t>FECHA</t>
        </is>
      </c>
      <c r="B208" s="13" t="inlineStr">
        <is>
          <t>CIERRE DE CAJA</t>
        </is>
      </c>
      <c r="C208" s="13" t="inlineStr">
        <is>
          <t>IMPORTE</t>
        </is>
      </c>
      <c r="D208" s="28" t="n">
        <v>112672313</v>
      </c>
      <c r="E208" s="14" t="n">
        <v>112672353</v>
      </c>
      <c r="H208" s="9" t="n"/>
      <c r="I208" s="10" t="n"/>
      <c r="J208" s="5" t="n"/>
    </row>
    <row r="211">
      <c r="A211" s="1" t="inlineStr">
        <is>
          <t>Cierre Caja</t>
        </is>
      </c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3" t="inlineStr">
        <is>
          <t>Del 27/01/2023</t>
        </is>
      </c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98" t="inlineStr">
        <is>
          <t>Cierre Caja</t>
        </is>
      </c>
      <c r="B213" s="98" t="inlineStr">
        <is>
          <t>Fecha</t>
        </is>
      </c>
      <c r="C213" s="98" t="inlineStr">
        <is>
          <t>Cajero</t>
        </is>
      </c>
      <c r="D213" s="98" t="inlineStr">
        <is>
          <t>Nro Voucher</t>
        </is>
      </c>
      <c r="E213" s="98" t="inlineStr">
        <is>
          <t>Nro Cuenta</t>
        </is>
      </c>
      <c r="F213" s="98" t="inlineStr">
        <is>
          <t>Tipo Ingreso</t>
        </is>
      </c>
      <c r="G213" s="99" t="n"/>
      <c r="H213" s="100" t="n"/>
      <c r="I213" s="98" t="inlineStr">
        <is>
          <t>TIPO DE INGRESO</t>
        </is>
      </c>
      <c r="J213" s="98" t="inlineStr">
        <is>
          <t>Cobrador</t>
        </is>
      </c>
    </row>
    <row r="214">
      <c r="A214" s="101" t="n"/>
      <c r="B214" s="101" t="n"/>
      <c r="C214" s="101" t="n"/>
      <c r="D214" s="101" t="n"/>
      <c r="E214" s="101" t="n"/>
      <c r="F214" s="4" t="inlineStr">
        <is>
          <t>EFECTIVO</t>
        </is>
      </c>
      <c r="G214" s="4" t="inlineStr">
        <is>
          <t>CHEQUE</t>
        </is>
      </c>
      <c r="H214" s="4" t="inlineStr">
        <is>
          <t>TRANSFERENCIA</t>
        </is>
      </c>
      <c r="I214" s="101" t="n"/>
      <c r="J214" s="101" t="n"/>
    </row>
    <row r="215">
      <c r="A215" s="5" t="inlineStr">
        <is>
          <t>CCAJ-SC57/21/23</t>
        </is>
      </c>
      <c r="B215" s="6" t="n">
        <v>44953.79260614583</v>
      </c>
      <c r="C215" s="5" t="inlineStr">
        <is>
          <t>3844 OSCAR ANDRES LEON ZAPATA</t>
        </is>
      </c>
      <c r="D215" s="7" t="n"/>
      <c r="E215" s="8" t="n"/>
      <c r="F215" s="9" t="n">
        <v>446.85</v>
      </c>
      <c r="I215" s="10" t="inlineStr">
        <is>
          <t>EFECTIVO</t>
        </is>
      </c>
      <c r="J215" s="5" t="inlineStr">
        <is>
          <t>3844 OSCAR ANDRES LEON ZAPATA</t>
        </is>
      </c>
    </row>
    <row r="216">
      <c r="A216" s="11" t="inlineStr">
        <is>
          <t>SAP</t>
        </is>
      </c>
      <c r="B216" s="3" t="n"/>
      <c r="C216" s="3" t="n"/>
      <c r="D216" s="7" t="n"/>
      <c r="E216" s="8" t="n"/>
      <c r="H216" s="9" t="n"/>
      <c r="I216" s="5" t="n"/>
      <c r="J216" s="8" t="n"/>
    </row>
    <row r="217" ht="15.75" customHeight="1">
      <c r="A217" s="13" t="inlineStr">
        <is>
          <t>FECHA</t>
        </is>
      </c>
      <c r="B217" s="13" t="inlineStr">
        <is>
          <t>CIERRE DE CAJA</t>
        </is>
      </c>
      <c r="C217" s="13" t="inlineStr">
        <is>
          <t>IMPORTE</t>
        </is>
      </c>
      <c r="D217" s="28" t="n">
        <v>112672315</v>
      </c>
      <c r="E217" s="14" t="n">
        <v>112672354</v>
      </c>
      <c r="H217" s="9" t="n"/>
      <c r="I217" s="5" t="n"/>
      <c r="J217" s="8" t="n"/>
    </row>
    <row r="218">
      <c r="A218" s="5" t="n"/>
      <c r="B218" s="6" t="n"/>
      <c r="C218" s="5" t="n"/>
      <c r="D218" s="7" t="n"/>
      <c r="E218" s="8" t="n"/>
      <c r="H218" s="9" t="n"/>
      <c r="I218" s="5" t="n"/>
      <c r="J218" s="8" t="n"/>
    </row>
    <row r="219">
      <c r="A219" s="5" t="n"/>
      <c r="B219" s="6" t="n"/>
      <c r="C219" s="5" t="n"/>
      <c r="D219" s="7" t="n"/>
      <c r="E219" s="8" t="n"/>
      <c r="H219" s="9" t="n"/>
      <c r="I219" s="5" t="n"/>
      <c r="J219" s="8" t="n"/>
    </row>
    <row r="220">
      <c r="A220" s="1" t="inlineStr">
        <is>
          <t>Cierre Caja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3" t="inlineStr">
        <is>
          <t>Del 28/01/2023</t>
        </is>
      </c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98" t="inlineStr">
        <is>
          <t>Cierre Caja</t>
        </is>
      </c>
      <c r="B222" s="98" t="inlineStr">
        <is>
          <t>Fecha</t>
        </is>
      </c>
      <c r="C222" s="98" t="inlineStr">
        <is>
          <t>Cajero</t>
        </is>
      </c>
      <c r="D222" s="98" t="inlineStr">
        <is>
          <t>Nro Voucher</t>
        </is>
      </c>
      <c r="E222" s="98" t="inlineStr">
        <is>
          <t>Nro Cuenta</t>
        </is>
      </c>
      <c r="F222" s="98" t="inlineStr">
        <is>
          <t>Tipo Ingreso</t>
        </is>
      </c>
      <c r="G222" s="99" t="n"/>
      <c r="H222" s="100" t="n"/>
      <c r="I222" s="98" t="inlineStr">
        <is>
          <t>TIPO DE INGRESO</t>
        </is>
      </c>
      <c r="J222" s="98" t="inlineStr">
        <is>
          <t>Cobrador</t>
        </is>
      </c>
    </row>
    <row r="223">
      <c r="A223" s="101" t="n"/>
      <c r="B223" s="101" t="n"/>
      <c r="C223" s="101" t="n"/>
      <c r="D223" s="101" t="n"/>
      <c r="E223" s="101" t="n"/>
      <c r="F223" s="4" t="inlineStr">
        <is>
          <t>EFECTIVO</t>
        </is>
      </c>
      <c r="G223" s="4" t="inlineStr">
        <is>
          <t>CHEQUE</t>
        </is>
      </c>
      <c r="H223" s="4" t="inlineStr">
        <is>
          <t>TRANSFERENCIA</t>
        </is>
      </c>
      <c r="I223" s="101" t="n"/>
      <c r="J223" s="101" t="n"/>
    </row>
    <row r="224">
      <c r="A224" s="5" t="inlineStr">
        <is>
          <t>CCAJ-SC57/22/23</t>
        </is>
      </c>
      <c r="B224" s="6" t="n">
        <v>44954.58587171296</v>
      </c>
      <c r="C224" s="5" t="inlineStr">
        <is>
          <t>3844 OSCAR ANDRES LEON ZAPATA</t>
        </is>
      </c>
      <c r="D224" s="7" t="n"/>
      <c r="E224" s="8" t="n"/>
      <c r="F224" s="9" t="n">
        <v>978.48</v>
      </c>
      <c r="I224" s="10" t="inlineStr">
        <is>
          <t>EFECTIVO</t>
        </is>
      </c>
      <c r="J224" s="5" t="inlineStr">
        <is>
          <t>3844 OSCAR ANDRES LEON ZAPATA</t>
        </is>
      </c>
    </row>
    <row r="225">
      <c r="A225" s="11" t="inlineStr">
        <is>
          <t>SAP</t>
        </is>
      </c>
      <c r="B225" s="3" t="n"/>
      <c r="C225" s="3" t="n"/>
      <c r="D225" s="7" t="n"/>
      <c r="E225" s="8" t="n"/>
      <c r="H225" s="9" t="n"/>
      <c r="I225" s="5" t="n"/>
      <c r="J225" s="8" t="n"/>
    </row>
    <row r="226" ht="15.75" customHeight="1">
      <c r="A226" s="13" t="inlineStr">
        <is>
          <t>FECHA</t>
        </is>
      </c>
      <c r="B226" s="13" t="inlineStr">
        <is>
          <t>CIERRE DE CAJA</t>
        </is>
      </c>
      <c r="C226" s="13" t="inlineStr">
        <is>
          <t>IMPORTE</t>
        </is>
      </c>
      <c r="D226" s="28" t="n">
        <v>112673674</v>
      </c>
      <c r="E226" s="14" t="n">
        <v>112677395</v>
      </c>
      <c r="H226" s="9" t="n"/>
      <c r="I226" s="5" t="n"/>
      <c r="J226" s="8" t="n"/>
    </row>
    <row r="229">
      <c r="A229" s="1" t="inlineStr">
        <is>
          <t>Cierre Caja</t>
        </is>
      </c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3" t="inlineStr">
        <is>
          <t>Del 30/01/2023</t>
        </is>
      </c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98" t="inlineStr">
        <is>
          <t>Cierre Caja</t>
        </is>
      </c>
      <c r="B231" s="98" t="inlineStr">
        <is>
          <t>Fecha</t>
        </is>
      </c>
      <c r="C231" s="98" t="inlineStr">
        <is>
          <t>Cajero</t>
        </is>
      </c>
      <c r="D231" s="98" t="inlineStr">
        <is>
          <t>Nro Voucher</t>
        </is>
      </c>
      <c r="E231" s="98" t="inlineStr">
        <is>
          <t>Nro Cuenta</t>
        </is>
      </c>
      <c r="F231" s="98" t="inlineStr">
        <is>
          <t>Tipo Ingreso</t>
        </is>
      </c>
      <c r="G231" s="99" t="n"/>
      <c r="H231" s="100" t="n"/>
      <c r="I231" s="98" t="inlineStr">
        <is>
          <t>TIPO DE INGRESO</t>
        </is>
      </c>
      <c r="J231" s="98" t="inlineStr">
        <is>
          <t>Cobrador</t>
        </is>
      </c>
    </row>
    <row r="232">
      <c r="A232" s="101" t="n"/>
      <c r="B232" s="101" t="n"/>
      <c r="C232" s="101" t="n"/>
      <c r="D232" s="101" t="n"/>
      <c r="E232" s="101" t="n"/>
      <c r="F232" s="4" t="inlineStr">
        <is>
          <t>EFECTIVO</t>
        </is>
      </c>
      <c r="G232" s="4" t="inlineStr">
        <is>
          <t>CHEQUE</t>
        </is>
      </c>
      <c r="H232" s="4" t="inlineStr">
        <is>
          <t>TRANSFERENCIA</t>
        </is>
      </c>
      <c r="I232" s="101" t="n"/>
      <c r="J232" s="101" t="n"/>
    </row>
    <row r="233">
      <c r="A233" s="5" t="inlineStr">
        <is>
          <t>CCAJ-SC57/23/23</t>
        </is>
      </c>
      <c r="B233" s="6" t="n">
        <v>44956.79298555556</v>
      </c>
      <c r="C233" s="5" t="inlineStr">
        <is>
          <t>3844 OSCAR ANDRES LEON ZAPATA</t>
        </is>
      </c>
      <c r="D233" s="7" t="n"/>
      <c r="E233" s="8" t="n"/>
      <c r="F233" s="9" t="n">
        <v>1742.96</v>
      </c>
      <c r="I233" s="10" t="inlineStr">
        <is>
          <t>EFECTIVO</t>
        </is>
      </c>
      <c r="J233" s="5" t="inlineStr">
        <is>
          <t>3844 OSCAR ANDRES LEON ZAPATA</t>
        </is>
      </c>
    </row>
    <row r="234">
      <c r="A234" s="11" t="inlineStr">
        <is>
          <t>SAP</t>
        </is>
      </c>
      <c r="B234" s="3" t="n"/>
      <c r="C234" s="3" t="n"/>
      <c r="D234" s="7" t="n"/>
      <c r="E234" s="8" t="n"/>
      <c r="G234" s="9" t="n"/>
      <c r="I234" s="10" t="n"/>
      <c r="J234" s="8" t="n"/>
    </row>
    <row r="235" ht="15.75" customHeight="1">
      <c r="A235" s="13" t="inlineStr">
        <is>
          <t>FECHA</t>
        </is>
      </c>
      <c r="B235" s="13" t="inlineStr">
        <is>
          <t>CIERRE DE CAJA</t>
        </is>
      </c>
      <c r="C235" s="13" t="inlineStr">
        <is>
          <t>IMPORTE</t>
        </is>
      </c>
      <c r="D235" s="28" t="n">
        <v>112691567</v>
      </c>
      <c r="E235" s="14" t="n">
        <v>112691877</v>
      </c>
      <c r="G235" s="9" t="n"/>
      <c r="I235" s="10" t="n"/>
      <c r="J235" s="8" t="n"/>
    </row>
    <row r="236" ht="15.75" customHeight="1">
      <c r="D236" s="69" t="n">
        <v>112691629</v>
      </c>
      <c r="E236" s="34" t="n">
        <v>112691848</v>
      </c>
      <c r="F236" s="35" t="inlineStr">
        <is>
          <t>REV</t>
        </is>
      </c>
    </row>
    <row r="237">
      <c r="A237" s="17" t="inlineStr">
        <is>
          <t>reversion debido a que el Boot 5 realizo doble traslado</t>
        </is>
      </c>
      <c r="B237" s="17" t="n"/>
      <c r="C237" s="17" t="n"/>
    </row>
    <row r="239">
      <c r="A239" s="1" t="inlineStr">
        <is>
          <t>Cierre Caja</t>
        </is>
      </c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3" t="inlineStr">
        <is>
          <t>Del 31/01/2023</t>
        </is>
      </c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98" t="inlineStr">
        <is>
          <t>Cierre Caja</t>
        </is>
      </c>
      <c r="B241" s="98" t="inlineStr">
        <is>
          <t>Fecha</t>
        </is>
      </c>
      <c r="C241" s="98" t="inlineStr">
        <is>
          <t>Cajero</t>
        </is>
      </c>
      <c r="D241" s="98" t="inlineStr">
        <is>
          <t>Nro Voucher</t>
        </is>
      </c>
      <c r="E241" s="98" t="inlineStr">
        <is>
          <t>Nro Cuenta</t>
        </is>
      </c>
      <c r="F241" s="98" t="inlineStr">
        <is>
          <t>Tipo Ingreso</t>
        </is>
      </c>
      <c r="G241" s="99" t="n"/>
      <c r="H241" s="100" t="n"/>
      <c r="I241" s="98" t="inlineStr">
        <is>
          <t>TIPO DE INGRESO</t>
        </is>
      </c>
      <c r="J241" s="98" t="inlineStr">
        <is>
          <t>Cobrador</t>
        </is>
      </c>
    </row>
    <row r="242">
      <c r="A242" s="101" t="n"/>
      <c r="B242" s="101" t="n"/>
      <c r="C242" s="101" t="n"/>
      <c r="D242" s="101" t="n"/>
      <c r="E242" s="101" t="n"/>
      <c r="F242" s="4" t="inlineStr">
        <is>
          <t>EFECTIVO</t>
        </is>
      </c>
      <c r="G242" s="4" t="inlineStr">
        <is>
          <t>CHEQUE</t>
        </is>
      </c>
      <c r="H242" s="4" t="inlineStr">
        <is>
          <t>TRANSFERENCIA</t>
        </is>
      </c>
      <c r="I242" s="101" t="n"/>
      <c r="J242" s="101" t="n"/>
    </row>
    <row r="243">
      <c r="A243" s="40" t="inlineStr">
        <is>
          <t>cierre de caja nuevo, no tiene efectivo solo fondos para cambios.</t>
        </is>
      </c>
      <c r="B243" s="52" t="n"/>
      <c r="C243" s="40" t="n"/>
      <c r="D243" s="10" t="n"/>
      <c r="E243" s="8" t="n"/>
      <c r="F243" s="9" t="n"/>
      <c r="I243" s="10" t="n"/>
      <c r="J243" s="8" t="n"/>
    </row>
    <row r="244">
      <c r="A244" s="11" t="inlineStr">
        <is>
          <t>SAP</t>
        </is>
      </c>
      <c r="B244" s="3" t="n"/>
      <c r="C244" s="3" t="n"/>
      <c r="D244" s="7" t="n"/>
      <c r="E244" s="8" t="n"/>
      <c r="G244" s="9" t="n"/>
      <c r="I244" s="10" t="n"/>
      <c r="J244" s="5" t="n"/>
    </row>
    <row r="245">
      <c r="A245" s="13" t="inlineStr">
        <is>
          <t>FECHA</t>
        </is>
      </c>
      <c r="B245" s="13" t="inlineStr">
        <is>
          <t>CIERRE DE CAJA</t>
        </is>
      </c>
      <c r="C245" s="13" t="inlineStr">
        <is>
          <t>IMPORTE</t>
        </is>
      </c>
      <c r="D245" s="7" t="n"/>
      <c r="E245" s="8" t="n"/>
      <c r="G245" s="9" t="n"/>
      <c r="I245" s="10" t="n"/>
      <c r="J245" s="5" t="n"/>
    </row>
    <row r="251">
      <c r="A251" s="1" t="inlineStr">
        <is>
          <t>Cierre Caja</t>
        </is>
      </c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3" t="inlineStr">
        <is>
          <t>Del 01/02/2023</t>
        </is>
      </c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98" t="inlineStr">
        <is>
          <t>Cierre Caja</t>
        </is>
      </c>
      <c r="B253" s="98" t="inlineStr">
        <is>
          <t>Fecha</t>
        </is>
      </c>
      <c r="C253" s="98" t="inlineStr">
        <is>
          <t>Cajero</t>
        </is>
      </c>
      <c r="D253" s="98" t="inlineStr">
        <is>
          <t>Nro Voucher</t>
        </is>
      </c>
      <c r="E253" s="98" t="inlineStr">
        <is>
          <t>Nro Cuenta</t>
        </is>
      </c>
      <c r="F253" s="98" t="inlineStr">
        <is>
          <t>Tipo Ingreso</t>
        </is>
      </c>
      <c r="G253" s="99" t="n"/>
      <c r="H253" s="100" t="n"/>
      <c r="I253" s="98" t="inlineStr">
        <is>
          <t>TIPO DE INGRESO</t>
        </is>
      </c>
      <c r="J253" s="98" t="inlineStr">
        <is>
          <t>Cobrador</t>
        </is>
      </c>
    </row>
    <row r="254">
      <c r="A254" s="101" t="n"/>
      <c r="B254" s="101" t="n"/>
      <c r="C254" s="101" t="n"/>
      <c r="D254" s="101" t="n"/>
      <c r="E254" s="101" t="n"/>
      <c r="F254" s="4" t="inlineStr">
        <is>
          <t>EFECTIVO</t>
        </is>
      </c>
      <c r="G254" s="4" t="inlineStr">
        <is>
          <t>CHEQUE</t>
        </is>
      </c>
      <c r="H254" s="4" t="inlineStr">
        <is>
          <t>TRANSFERENCIA</t>
        </is>
      </c>
      <c r="I254" s="101" t="n"/>
      <c r="J254" s="101" t="n"/>
    </row>
    <row r="255">
      <c r="A255" s="5" t="inlineStr">
        <is>
          <t>CCAJ-SC57/25/23</t>
        </is>
      </c>
      <c r="B255" s="6" t="n">
        <v>44958.79263957176</v>
      </c>
      <c r="C255" s="5" t="inlineStr">
        <is>
          <t>3844 OSCAR ANDRES LEON ZAPATA</t>
        </is>
      </c>
      <c r="D255" s="7" t="n"/>
      <c r="E255" s="8" t="n"/>
      <c r="F255" s="9" t="n">
        <v>149.1</v>
      </c>
      <c r="I255" s="10" t="inlineStr">
        <is>
          <t>EFECTIVO</t>
        </is>
      </c>
      <c r="J255" s="5" t="inlineStr">
        <is>
          <t>3844 OSCAR ANDRES LEON ZAPATA</t>
        </is>
      </c>
    </row>
    <row r="256">
      <c r="A256" s="5" t="inlineStr">
        <is>
          <t>CCAJ-SC57/25/23</t>
        </is>
      </c>
      <c r="B256" s="6" t="n">
        <v>44958.79263957176</v>
      </c>
      <c r="C256" s="5" t="inlineStr">
        <is>
          <t>3844 OSCAR ANDRES LEON ZAPATA</t>
        </is>
      </c>
      <c r="D256" s="7" t="n"/>
      <c r="E256" s="8" t="n"/>
      <c r="H256" s="9" t="n">
        <v>715.9400000000001</v>
      </c>
      <c r="I256" s="10" t="inlineStr">
        <is>
          <t>CÓDIGO QR</t>
        </is>
      </c>
      <c r="J256" s="5" t="inlineStr">
        <is>
          <t>3844 OSCAR ANDRES LEON ZAPATA</t>
        </is>
      </c>
    </row>
    <row r="257">
      <c r="A257" s="11" t="inlineStr">
        <is>
          <t>SAP</t>
        </is>
      </c>
      <c r="B257" s="3" t="n"/>
      <c r="C257" s="3" t="n"/>
      <c r="D257" s="7" t="n"/>
      <c r="E257" s="8" t="n"/>
      <c r="H257" s="9" t="n"/>
      <c r="I257" s="10" t="n"/>
      <c r="J257" s="8" t="n"/>
    </row>
    <row r="258" ht="15.75" customHeight="1">
      <c r="A258" s="13" t="inlineStr">
        <is>
          <t>FECHA</t>
        </is>
      </c>
      <c r="B258" s="13" t="inlineStr">
        <is>
          <t>CIERRE DE CAJA</t>
        </is>
      </c>
      <c r="C258" s="13" t="inlineStr">
        <is>
          <t>IMPORTE</t>
        </is>
      </c>
      <c r="D258" s="69" t="n">
        <v>112695137</v>
      </c>
      <c r="E258" s="14" t="n">
        <v>112695350</v>
      </c>
      <c r="H258" s="9" t="n"/>
      <c r="I258" s="10" t="n"/>
      <c r="J258" s="8" t="n"/>
    </row>
    <row r="259">
      <c r="A259" s="5" t="n"/>
      <c r="B259" s="6" t="n"/>
      <c r="C259" s="5" t="n"/>
      <c r="D259" s="81" t="inlineStr">
        <is>
          <t>BOOT</t>
        </is>
      </c>
      <c r="E259" s="8" t="n"/>
      <c r="H259" s="9" t="n"/>
      <c r="I259" s="10" t="n"/>
      <c r="J259" s="8" t="n"/>
    </row>
    <row r="261">
      <c r="A261" s="1" t="inlineStr">
        <is>
          <t>Cierre Caja</t>
        </is>
      </c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3" t="inlineStr">
        <is>
          <t>Del 02/02/2023</t>
        </is>
      </c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98" t="inlineStr">
        <is>
          <t>Cierre Caja</t>
        </is>
      </c>
      <c r="B263" s="98" t="inlineStr">
        <is>
          <t>Fecha</t>
        </is>
      </c>
      <c r="C263" s="98" t="inlineStr">
        <is>
          <t>Cajero</t>
        </is>
      </c>
      <c r="D263" s="98" t="inlineStr">
        <is>
          <t>Nro Voucher</t>
        </is>
      </c>
      <c r="E263" s="98" t="inlineStr">
        <is>
          <t>Nro Cuenta</t>
        </is>
      </c>
      <c r="F263" s="98" t="inlineStr">
        <is>
          <t>Tipo Ingreso</t>
        </is>
      </c>
      <c r="G263" s="99" t="n"/>
      <c r="H263" s="100" t="n"/>
      <c r="I263" s="98" t="inlineStr">
        <is>
          <t>TIPO DE INGRESO</t>
        </is>
      </c>
      <c r="J263" s="98" t="inlineStr">
        <is>
          <t>Cobrador</t>
        </is>
      </c>
    </row>
    <row r="264">
      <c r="A264" s="101" t="n"/>
      <c r="B264" s="101" t="n"/>
      <c r="C264" s="101" t="n"/>
      <c r="D264" s="101" t="n"/>
      <c r="E264" s="101" t="n"/>
      <c r="F264" s="4" t="inlineStr">
        <is>
          <t>EFECTIVO</t>
        </is>
      </c>
      <c r="G264" s="4" t="inlineStr">
        <is>
          <t>CHEQUE</t>
        </is>
      </c>
      <c r="H264" s="4" t="inlineStr">
        <is>
          <t>TRANSFERENCIA</t>
        </is>
      </c>
      <c r="I264" s="101" t="n"/>
      <c r="J264" s="101" t="n"/>
    </row>
    <row r="265">
      <c r="A265" s="5" t="inlineStr">
        <is>
          <t>CCAJ-SC57/26/23</t>
        </is>
      </c>
      <c r="B265" s="6" t="n">
        <v>44959.79309717593</v>
      </c>
      <c r="C265" s="5" t="inlineStr">
        <is>
          <t>3844 OSCAR ANDRES LEON ZAPATA</t>
        </is>
      </c>
      <c r="D265" s="7" t="n"/>
      <c r="E265" s="8" t="n"/>
      <c r="F265" s="9" t="n">
        <v>1304.7</v>
      </c>
      <c r="I265" s="10" t="inlineStr">
        <is>
          <t>EFECTIVO</t>
        </is>
      </c>
      <c r="J265" s="5" t="inlineStr">
        <is>
          <t>3844 OSCAR ANDRES LEON ZAPATA</t>
        </is>
      </c>
    </row>
    <row r="266">
      <c r="A266" s="11" t="inlineStr">
        <is>
          <t>SAP</t>
        </is>
      </c>
      <c r="B266" s="3" t="n"/>
      <c r="C266" s="3" t="n"/>
      <c r="D266" s="7" t="n"/>
      <c r="E266" s="8" t="n"/>
      <c r="H266" s="9" t="n"/>
      <c r="I266" s="10" t="n"/>
      <c r="J266" s="5" t="n"/>
    </row>
    <row r="267" ht="15.75" customHeight="1">
      <c r="A267" s="13" t="inlineStr">
        <is>
          <t>FECHA</t>
        </is>
      </c>
      <c r="B267" s="13" t="inlineStr">
        <is>
          <t>CIERRE DE CAJA</t>
        </is>
      </c>
      <c r="C267" s="13" t="inlineStr">
        <is>
          <t>IMPORTE</t>
        </is>
      </c>
      <c r="D267" s="69" t="n">
        <v>112728641</v>
      </c>
      <c r="E267" s="14" t="n">
        <v>112728976</v>
      </c>
      <c r="H267" s="9" t="n"/>
      <c r="I267" s="10" t="n"/>
      <c r="J267" s="5" t="n"/>
    </row>
    <row r="268">
      <c r="D268" s="81" t="inlineStr">
        <is>
          <t>BOOT</t>
        </is>
      </c>
    </row>
    <row r="270">
      <c r="A270" s="1" t="inlineStr">
        <is>
          <t>Cierre Caja</t>
        </is>
      </c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3" t="inlineStr">
        <is>
          <t>Del 03/02/2023</t>
        </is>
      </c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98" t="inlineStr">
        <is>
          <t>Cierre Caja</t>
        </is>
      </c>
      <c r="B272" s="98" t="inlineStr">
        <is>
          <t>Fecha</t>
        </is>
      </c>
      <c r="C272" s="98" t="inlineStr">
        <is>
          <t>Cajero</t>
        </is>
      </c>
      <c r="D272" s="98" t="inlineStr">
        <is>
          <t>Nro Voucher</t>
        </is>
      </c>
      <c r="E272" s="98" t="inlineStr">
        <is>
          <t>Nro Cuenta</t>
        </is>
      </c>
      <c r="F272" s="98" t="inlineStr">
        <is>
          <t>Tipo Ingreso</t>
        </is>
      </c>
      <c r="G272" s="99" t="n"/>
      <c r="H272" s="100" t="n"/>
      <c r="I272" s="98" t="inlineStr">
        <is>
          <t>TIPO DE INGRESO</t>
        </is>
      </c>
      <c r="J272" s="98" t="inlineStr">
        <is>
          <t>Cobrador</t>
        </is>
      </c>
    </row>
    <row r="273">
      <c r="A273" s="101" t="n"/>
      <c r="B273" s="101" t="n"/>
      <c r="C273" s="101" t="n"/>
      <c r="D273" s="101" t="n"/>
      <c r="E273" s="101" t="n"/>
      <c r="F273" s="4" t="inlineStr">
        <is>
          <t>EFECTIVO</t>
        </is>
      </c>
      <c r="G273" s="4" t="inlineStr">
        <is>
          <t>CHEQUE</t>
        </is>
      </c>
      <c r="H273" s="4" t="inlineStr">
        <is>
          <t>TRANSFERENCIA</t>
        </is>
      </c>
      <c r="I273" s="101" t="n"/>
      <c r="J273" s="101" t="n"/>
    </row>
    <row r="274">
      <c r="A274" s="5" t="inlineStr">
        <is>
          <t>CCAJ-SC57/27/23</t>
        </is>
      </c>
      <c r="B274" s="6" t="n">
        <v>44960.7939772338</v>
      </c>
      <c r="C274" s="5" t="inlineStr">
        <is>
          <t>3844 OSCAR ANDRES LEON ZAPATA</t>
        </is>
      </c>
      <c r="D274" s="7" t="n"/>
      <c r="E274" s="8" t="n"/>
      <c r="F274" s="9" t="n">
        <v>1633.26</v>
      </c>
      <c r="I274" s="10" t="inlineStr">
        <is>
          <t>EFECTIVO</t>
        </is>
      </c>
      <c r="J274" s="5" t="inlineStr">
        <is>
          <t>3844 OSCAR ANDRES LEON ZAPATA</t>
        </is>
      </c>
    </row>
    <row r="275">
      <c r="A275" s="11" t="inlineStr">
        <is>
          <t>SAP</t>
        </is>
      </c>
      <c r="B275" s="3" t="n"/>
      <c r="C275" s="3" t="n"/>
      <c r="D275" s="7" t="n"/>
      <c r="E275" s="8" t="n"/>
      <c r="H275" s="9" t="n"/>
      <c r="I275" s="10" t="n"/>
      <c r="J275" s="5" t="n"/>
    </row>
    <row r="276" ht="15.75" customHeight="1">
      <c r="A276" s="13" t="inlineStr">
        <is>
          <t>FECHA</t>
        </is>
      </c>
      <c r="B276" s="13" t="inlineStr">
        <is>
          <t>CIERRE DE CAJA</t>
        </is>
      </c>
      <c r="C276" s="13" t="inlineStr">
        <is>
          <t>IMPORTE</t>
        </is>
      </c>
      <c r="D276" s="69" t="n">
        <v>112728711</v>
      </c>
      <c r="E276" s="14" t="n">
        <v>112728977</v>
      </c>
      <c r="H276" s="9" t="n"/>
      <c r="I276" s="10" t="n"/>
      <c r="J276" s="5" t="n"/>
    </row>
    <row r="277">
      <c r="A277" s="5" t="n"/>
      <c r="B277" s="6" t="n"/>
      <c r="C277" s="5" t="n"/>
      <c r="D277" s="81" t="inlineStr">
        <is>
          <t>BOOT</t>
        </is>
      </c>
      <c r="E277" s="8" t="n"/>
      <c r="H277" s="9" t="n"/>
      <c r="I277" s="10" t="n"/>
      <c r="J277" s="5" t="n"/>
    </row>
    <row r="278">
      <c r="A278" s="5" t="n"/>
      <c r="B278" s="6" t="n"/>
      <c r="C278" s="5" t="n"/>
      <c r="D278" s="7" t="n"/>
      <c r="E278" s="8" t="n"/>
      <c r="H278" s="9" t="n"/>
      <c r="I278" s="10" t="n"/>
      <c r="J278" s="5" t="n"/>
    </row>
    <row r="279">
      <c r="A279" s="1" t="inlineStr">
        <is>
          <t>Cierre Caja</t>
        </is>
      </c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3" t="inlineStr">
        <is>
          <t>Del 04/02/2023</t>
        </is>
      </c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98" t="inlineStr">
        <is>
          <t>Cierre Caja</t>
        </is>
      </c>
      <c r="B281" s="98" t="inlineStr">
        <is>
          <t>Fecha</t>
        </is>
      </c>
      <c r="C281" s="98" t="inlineStr">
        <is>
          <t>Cajero</t>
        </is>
      </c>
      <c r="D281" s="98" t="inlineStr">
        <is>
          <t>Nro Voucher</t>
        </is>
      </c>
      <c r="E281" s="98" t="inlineStr">
        <is>
          <t>Nro Cuenta</t>
        </is>
      </c>
      <c r="F281" s="98" t="inlineStr">
        <is>
          <t>Tipo Ingreso</t>
        </is>
      </c>
      <c r="G281" s="99" t="n"/>
      <c r="H281" s="100" t="n"/>
      <c r="I281" s="98" t="inlineStr">
        <is>
          <t>TIPO DE INGRESO</t>
        </is>
      </c>
      <c r="J281" s="98" t="inlineStr">
        <is>
          <t>Cobrador</t>
        </is>
      </c>
    </row>
    <row r="282">
      <c r="A282" s="101" t="n"/>
      <c r="B282" s="101" t="n"/>
      <c r="C282" s="101" t="n"/>
      <c r="D282" s="101" t="n"/>
      <c r="E282" s="101" t="n"/>
      <c r="F282" s="4" t="inlineStr">
        <is>
          <t>EFECTIVO</t>
        </is>
      </c>
      <c r="G282" s="4" t="inlineStr">
        <is>
          <t>CHEQUE</t>
        </is>
      </c>
      <c r="H282" s="4" t="inlineStr">
        <is>
          <t>TRANSFERENCIA</t>
        </is>
      </c>
      <c r="I282" s="101" t="n"/>
      <c r="J282" s="101" t="n"/>
    </row>
    <row r="283">
      <c r="A283" s="5" t="inlineStr">
        <is>
          <t>CCAJ-SC57/28/23</t>
        </is>
      </c>
      <c r="B283" s="6" t="n">
        <v>44961.58527606481</v>
      </c>
      <c r="C283" s="5" t="inlineStr">
        <is>
          <t>3844 OSCAR ANDRES LEON ZAPATA</t>
        </is>
      </c>
      <c r="D283" s="7" t="n"/>
      <c r="E283" s="8" t="n"/>
      <c r="F283" s="9" t="n">
        <v>362.51</v>
      </c>
      <c r="I283" s="10" t="inlineStr">
        <is>
          <t>EFECTIVO</t>
        </is>
      </c>
      <c r="J283" s="5" t="inlineStr">
        <is>
          <t>3844 OSCAR ANDRES LEON ZAPATA</t>
        </is>
      </c>
    </row>
    <row r="284">
      <c r="A284" s="11" t="inlineStr">
        <is>
          <t>SAP</t>
        </is>
      </c>
      <c r="B284" s="3" t="n"/>
      <c r="C284" s="3" t="n"/>
      <c r="D284" s="7" t="n"/>
      <c r="E284" s="8" t="n"/>
      <c r="H284" s="9" t="n"/>
      <c r="I284" s="10" t="n"/>
      <c r="J284" s="5" t="n"/>
    </row>
    <row r="285" ht="15.75" customHeight="1">
      <c r="A285" s="13" t="inlineStr">
        <is>
          <t>FECHA</t>
        </is>
      </c>
      <c r="B285" s="13" t="inlineStr">
        <is>
          <t>CIERRE DE CAJA</t>
        </is>
      </c>
      <c r="C285" s="13" t="inlineStr">
        <is>
          <t>IMPORTE</t>
        </is>
      </c>
      <c r="D285" s="69" t="n">
        <v>112728617</v>
      </c>
      <c r="E285" s="14" t="n">
        <v>112728978</v>
      </c>
      <c r="H285" s="9" t="n"/>
      <c r="I285" s="10" t="n"/>
      <c r="J285" s="5" t="n"/>
    </row>
    <row r="286">
      <c r="D286" s="81" t="inlineStr">
        <is>
          <t>BOOT</t>
        </is>
      </c>
    </row>
    <row r="288">
      <c r="A288" s="1" t="inlineStr">
        <is>
          <t>Cierre Caja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3" t="inlineStr">
        <is>
          <t>Del 06/02/2023</t>
        </is>
      </c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98" t="inlineStr">
        <is>
          <t>Cierre Caja</t>
        </is>
      </c>
      <c r="B290" s="98" t="inlineStr">
        <is>
          <t>Fecha</t>
        </is>
      </c>
      <c r="C290" s="98" t="inlineStr">
        <is>
          <t>Cajero</t>
        </is>
      </c>
      <c r="D290" s="98" t="inlineStr">
        <is>
          <t>Nro Voucher</t>
        </is>
      </c>
      <c r="E290" s="98" t="inlineStr">
        <is>
          <t>Nro Cuenta</t>
        </is>
      </c>
      <c r="F290" s="98" t="inlineStr">
        <is>
          <t>Tipo Ingreso</t>
        </is>
      </c>
      <c r="G290" s="99" t="n"/>
      <c r="H290" s="100" t="n"/>
      <c r="I290" s="98" t="inlineStr">
        <is>
          <t>TIPO DE INGRESO</t>
        </is>
      </c>
      <c r="J290" s="98" t="inlineStr">
        <is>
          <t>Cobrador</t>
        </is>
      </c>
    </row>
    <row r="291">
      <c r="A291" s="101" t="n"/>
      <c r="B291" s="101" t="n"/>
      <c r="C291" s="101" t="n"/>
      <c r="D291" s="101" t="n"/>
      <c r="E291" s="101" t="n"/>
      <c r="F291" s="4" t="inlineStr">
        <is>
          <t>EFECTIVO</t>
        </is>
      </c>
      <c r="G291" s="4" t="inlineStr">
        <is>
          <t>CHEQUE</t>
        </is>
      </c>
      <c r="H291" s="4" t="inlineStr">
        <is>
          <t>TRANSFERENCIA</t>
        </is>
      </c>
      <c r="I291" s="101" t="n"/>
      <c r="J291" s="101" t="n"/>
    </row>
    <row r="292">
      <c r="A292" s="5" t="inlineStr">
        <is>
          <t>CCAJ-SC57/29/23</t>
        </is>
      </c>
      <c r="B292" s="6" t="n">
        <v>44963.79300560185</v>
      </c>
      <c r="C292" s="5" t="inlineStr">
        <is>
          <t>3844 OSCAR ANDRES LEON ZAPATA</t>
        </is>
      </c>
      <c r="D292" s="7" t="n"/>
      <c r="E292" s="8" t="n"/>
      <c r="F292" s="9" t="n">
        <v>1302.36</v>
      </c>
      <c r="I292" s="10" t="inlineStr">
        <is>
          <t>EFECTIVO</t>
        </is>
      </c>
      <c r="J292" s="5" t="inlineStr">
        <is>
          <t>3844 OSCAR ANDRES LEON ZAPATA</t>
        </is>
      </c>
    </row>
    <row r="293">
      <c r="A293" s="11" t="inlineStr">
        <is>
          <t>SAP</t>
        </is>
      </c>
      <c r="B293" s="3" t="n"/>
      <c r="C293" s="3" t="n"/>
      <c r="D293" s="7" t="n"/>
      <c r="E293" s="8" t="n"/>
      <c r="H293" s="9" t="n"/>
      <c r="I293" s="10" t="n"/>
      <c r="J293" s="5" t="n"/>
    </row>
    <row r="294">
      <c r="A294" s="13" t="inlineStr">
        <is>
          <t>FECHA</t>
        </is>
      </c>
      <c r="B294" s="13" t="inlineStr">
        <is>
          <t>CIERRE DE CAJA</t>
        </is>
      </c>
      <c r="C294" s="13" t="inlineStr">
        <is>
          <t>IMPORTE</t>
        </is>
      </c>
      <c r="D294" s="7" t="n"/>
      <c r="E294" s="8" t="n"/>
      <c r="H294" s="9" t="n"/>
      <c r="I294" s="10" t="n"/>
      <c r="J294" s="5" t="n"/>
    </row>
  </sheetData>
  <mergeCells count="256">
    <mergeCell ref="A281:A282"/>
    <mergeCell ref="B281:B282"/>
    <mergeCell ref="C281:C282"/>
    <mergeCell ref="D281:D282"/>
    <mergeCell ref="E281:E282"/>
    <mergeCell ref="F281:H281"/>
    <mergeCell ref="I281:I282"/>
    <mergeCell ref="J281:J282"/>
    <mergeCell ref="A272:A273"/>
    <mergeCell ref="B272:B273"/>
    <mergeCell ref="C272:C273"/>
    <mergeCell ref="D272:D273"/>
    <mergeCell ref="E272:E273"/>
    <mergeCell ref="F272:H272"/>
    <mergeCell ref="I272:I273"/>
    <mergeCell ref="J272:J273"/>
    <mergeCell ref="A263:A264"/>
    <mergeCell ref="B263:B264"/>
    <mergeCell ref="C263:C264"/>
    <mergeCell ref="D263:D264"/>
    <mergeCell ref="E263:E264"/>
    <mergeCell ref="F263:H263"/>
    <mergeCell ref="I263:I264"/>
    <mergeCell ref="J263:J264"/>
    <mergeCell ref="I231:I232"/>
    <mergeCell ref="J231:J232"/>
    <mergeCell ref="A231:A232"/>
    <mergeCell ref="B231:B232"/>
    <mergeCell ref="C231:C232"/>
    <mergeCell ref="D231:D232"/>
    <mergeCell ref="E231:E232"/>
    <mergeCell ref="F231:H231"/>
    <mergeCell ref="A213:A214"/>
    <mergeCell ref="B213:B214"/>
    <mergeCell ref="C213:C214"/>
    <mergeCell ref="D213:D214"/>
    <mergeCell ref="E213:E214"/>
    <mergeCell ref="F213:H213"/>
    <mergeCell ref="I213:I214"/>
    <mergeCell ref="J213:J214"/>
    <mergeCell ref="A222:A223"/>
    <mergeCell ref="B222:B223"/>
    <mergeCell ref="C222:C223"/>
    <mergeCell ref="D222:D223"/>
    <mergeCell ref="E222:E223"/>
    <mergeCell ref="F222:H222"/>
    <mergeCell ref="I222:I223"/>
    <mergeCell ref="J222:J223"/>
    <mergeCell ref="A177:A178"/>
    <mergeCell ref="B177:B178"/>
    <mergeCell ref="C177:C178"/>
    <mergeCell ref="D177:D178"/>
    <mergeCell ref="E177:E178"/>
    <mergeCell ref="F177:H177"/>
    <mergeCell ref="I177:I178"/>
    <mergeCell ref="J177:J178"/>
    <mergeCell ref="I195:I196"/>
    <mergeCell ref="J195:J196"/>
    <mergeCell ref="A195:A196"/>
    <mergeCell ref="B195:B196"/>
    <mergeCell ref="C195:C196"/>
    <mergeCell ref="D195:D196"/>
    <mergeCell ref="E195:E196"/>
    <mergeCell ref="F195:H195"/>
    <mergeCell ref="I186:I187"/>
    <mergeCell ref="J186:J187"/>
    <mergeCell ref="A186:A187"/>
    <mergeCell ref="B186:B187"/>
    <mergeCell ref="C186:C187"/>
    <mergeCell ref="D186:D187"/>
    <mergeCell ref="E186:E187"/>
    <mergeCell ref="F186:H186"/>
    <mergeCell ref="I158:I159"/>
    <mergeCell ref="J158:J159"/>
    <mergeCell ref="A168:A169"/>
    <mergeCell ref="B168:B169"/>
    <mergeCell ref="C168:C169"/>
    <mergeCell ref="D168:D169"/>
    <mergeCell ref="E168:E169"/>
    <mergeCell ref="F168:H168"/>
    <mergeCell ref="I168:I169"/>
    <mergeCell ref="J168:J169"/>
    <mergeCell ref="A158:A159"/>
    <mergeCell ref="B158:B159"/>
    <mergeCell ref="C158:C159"/>
    <mergeCell ref="D158:D159"/>
    <mergeCell ref="E158:E159"/>
    <mergeCell ref="F158:H158"/>
    <mergeCell ref="I85:I86"/>
    <mergeCell ref="J85:J86"/>
    <mergeCell ref="A85:A86"/>
    <mergeCell ref="B85:B86"/>
    <mergeCell ref="C85:C86"/>
    <mergeCell ref="D85:D86"/>
    <mergeCell ref="E85:E86"/>
    <mergeCell ref="F85:H85"/>
    <mergeCell ref="I121:I122"/>
    <mergeCell ref="J121:J122"/>
    <mergeCell ref="A121:A122"/>
    <mergeCell ref="B121:B122"/>
    <mergeCell ref="C121:C122"/>
    <mergeCell ref="D121:D122"/>
    <mergeCell ref="E121:E122"/>
    <mergeCell ref="F121:H121"/>
    <mergeCell ref="I94:I95"/>
    <mergeCell ref="J94:J95"/>
    <mergeCell ref="A94:A95"/>
    <mergeCell ref="B94:B95"/>
    <mergeCell ref="C94:C95"/>
    <mergeCell ref="D94:D95"/>
    <mergeCell ref="E94:E95"/>
    <mergeCell ref="F94:H94"/>
    <mergeCell ref="I3:I4"/>
    <mergeCell ref="J3:J4"/>
    <mergeCell ref="A22:A23"/>
    <mergeCell ref="B22:B23"/>
    <mergeCell ref="C22:C23"/>
    <mergeCell ref="D22:D23"/>
    <mergeCell ref="E22:E23"/>
    <mergeCell ref="F22:H22"/>
    <mergeCell ref="I22:I23"/>
    <mergeCell ref="J22:J23"/>
    <mergeCell ref="A3:A4"/>
    <mergeCell ref="B3:B4"/>
    <mergeCell ref="C3:C4"/>
    <mergeCell ref="D3:D4"/>
    <mergeCell ref="E3:E4"/>
    <mergeCell ref="F3:H3"/>
    <mergeCell ref="F40:H40"/>
    <mergeCell ref="I40:I41"/>
    <mergeCell ref="J40:J41"/>
    <mergeCell ref="A40:A41"/>
    <mergeCell ref="B40:B41"/>
    <mergeCell ref="C40:C41"/>
    <mergeCell ref="D40:D41"/>
    <mergeCell ref="E40:E41"/>
    <mergeCell ref="I13:I14"/>
    <mergeCell ref="J13:J14"/>
    <mergeCell ref="A13:A14"/>
    <mergeCell ref="B13:B14"/>
    <mergeCell ref="C13:C14"/>
    <mergeCell ref="D13:D14"/>
    <mergeCell ref="E13:E14"/>
    <mergeCell ref="F13:H13"/>
    <mergeCell ref="E31:E32"/>
    <mergeCell ref="F31:H31"/>
    <mergeCell ref="I31:I32"/>
    <mergeCell ref="J31:J32"/>
    <mergeCell ref="A31:A32"/>
    <mergeCell ref="B31:B32"/>
    <mergeCell ref="C31:C32"/>
    <mergeCell ref="D31:D32"/>
    <mergeCell ref="A49:A50"/>
    <mergeCell ref="B49:B50"/>
    <mergeCell ref="C49:C50"/>
    <mergeCell ref="D49:D50"/>
    <mergeCell ref="E49:E50"/>
    <mergeCell ref="F58:H58"/>
    <mergeCell ref="I58:I59"/>
    <mergeCell ref="J58:J59"/>
    <mergeCell ref="I49:I50"/>
    <mergeCell ref="J49:J50"/>
    <mergeCell ref="F49:H49"/>
    <mergeCell ref="A58:A59"/>
    <mergeCell ref="B58:B59"/>
    <mergeCell ref="C58:C59"/>
    <mergeCell ref="D58:D59"/>
    <mergeCell ref="E58:E59"/>
    <mergeCell ref="I67:I68"/>
    <mergeCell ref="J67:J68"/>
    <mergeCell ref="A67:A68"/>
    <mergeCell ref="B67:B68"/>
    <mergeCell ref="C67:C68"/>
    <mergeCell ref="D67:D68"/>
    <mergeCell ref="E67:E68"/>
    <mergeCell ref="F67:H67"/>
    <mergeCell ref="E76:E77"/>
    <mergeCell ref="F76:H76"/>
    <mergeCell ref="I76:I77"/>
    <mergeCell ref="J76:J77"/>
    <mergeCell ref="A76:A77"/>
    <mergeCell ref="B76:B77"/>
    <mergeCell ref="C76:C77"/>
    <mergeCell ref="D76:D77"/>
    <mergeCell ref="I140:I141"/>
    <mergeCell ref="J140:J141"/>
    <mergeCell ref="A140:A141"/>
    <mergeCell ref="B140:B141"/>
    <mergeCell ref="C140:C141"/>
    <mergeCell ref="D140:D141"/>
    <mergeCell ref="E140:E141"/>
    <mergeCell ref="F140:H140"/>
    <mergeCell ref="F103:H103"/>
    <mergeCell ref="I103:I104"/>
    <mergeCell ref="J103:J104"/>
    <mergeCell ref="A103:A104"/>
    <mergeCell ref="B103:B104"/>
    <mergeCell ref="C103:C104"/>
    <mergeCell ref="D103:D104"/>
    <mergeCell ref="E103:E104"/>
    <mergeCell ref="I112:I113"/>
    <mergeCell ref="J112:J113"/>
    <mergeCell ref="A112:A113"/>
    <mergeCell ref="B112:B113"/>
    <mergeCell ref="C112:C113"/>
    <mergeCell ref="D112:D113"/>
    <mergeCell ref="E112:E113"/>
    <mergeCell ref="F112:H112"/>
    <mergeCell ref="A241:A242"/>
    <mergeCell ref="B241:B242"/>
    <mergeCell ref="C241:C242"/>
    <mergeCell ref="D241:D242"/>
    <mergeCell ref="E241:E242"/>
    <mergeCell ref="F241:H241"/>
    <mergeCell ref="I241:I242"/>
    <mergeCell ref="J241:J242"/>
    <mergeCell ref="I131:I132"/>
    <mergeCell ref="J131:J132"/>
    <mergeCell ref="A131:A132"/>
    <mergeCell ref="B131:B132"/>
    <mergeCell ref="C131:C132"/>
    <mergeCell ref="D131:D132"/>
    <mergeCell ref="E131:E132"/>
    <mergeCell ref="F131:H131"/>
    <mergeCell ref="I149:I150"/>
    <mergeCell ref="J149:J150"/>
    <mergeCell ref="A149:A150"/>
    <mergeCell ref="B149:B150"/>
    <mergeCell ref="C149:C150"/>
    <mergeCell ref="D149:D150"/>
    <mergeCell ref="E149:E150"/>
    <mergeCell ref="F149:H149"/>
    <mergeCell ref="I290:I291"/>
    <mergeCell ref="J290:J291"/>
    <mergeCell ref="A290:A291"/>
    <mergeCell ref="B290:B291"/>
    <mergeCell ref="C290:C291"/>
    <mergeCell ref="D290:D291"/>
    <mergeCell ref="E290:E291"/>
    <mergeCell ref="F290:H290"/>
    <mergeCell ref="A204:A205"/>
    <mergeCell ref="B204:B205"/>
    <mergeCell ref="C204:C205"/>
    <mergeCell ref="D204:D205"/>
    <mergeCell ref="E204:E205"/>
    <mergeCell ref="F204:H204"/>
    <mergeCell ref="I204:I205"/>
    <mergeCell ref="J204:J205"/>
    <mergeCell ref="A253:A254"/>
    <mergeCell ref="B253:B254"/>
    <mergeCell ref="C253:C254"/>
    <mergeCell ref="D253:D254"/>
    <mergeCell ref="E253:E254"/>
    <mergeCell ref="F253:H253"/>
    <mergeCell ref="I253:I254"/>
    <mergeCell ref="J253:J2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2023-01-04T12:30:55Z</dcterms:created>
  <dcterms:modified xsi:type="dcterms:W3CDTF">2023-02-09T04:07:37Z</dcterms:modified>
  <cp:lastModifiedBy>Cristhiam Luis Llerena Medina</cp:lastModifiedBy>
</cp:coreProperties>
</file>