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espochedu-my.sharepoint.com/personal/cristhian_chimbo_espoch_edu_ec/Documents/ESPOCH INSTITUCIONAL/GESTION DE PROYETOS DE SOFTWARE/Trabajos Enviados/"/>
    </mc:Choice>
  </mc:AlternateContent>
  <xr:revisionPtr revIDLastSave="0" documentId="8_{BBBA7680-582C-4A49-954D-3DFB83574BFD}" xr6:coauthVersionLast="47" xr6:coauthVersionMax="47" xr10:uidLastSave="{00000000-0000-0000-0000-000000000000}"/>
  <bookViews>
    <workbookView xWindow="-120" yWindow="-120" windowWidth="29040" windowHeight="15720" xr2:uid="{47B44263-29F1-4084-953E-6EBAAEC1EB82}"/>
  </bookViews>
  <sheets>
    <sheet name="Plan. de 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H53" i="1"/>
  <c r="G53" i="1"/>
  <c r="F53" i="1"/>
  <c r="E53" i="1"/>
  <c r="I52" i="1"/>
  <c r="K52" i="1" s="1"/>
  <c r="K51" i="1"/>
  <c r="I51" i="1"/>
  <c r="I50" i="1"/>
  <c r="K50" i="1" s="1"/>
  <c r="K49" i="1"/>
  <c r="I49" i="1"/>
  <c r="K48" i="1"/>
  <c r="I48" i="1"/>
  <c r="K47" i="1"/>
  <c r="I47" i="1"/>
  <c r="I46" i="1"/>
  <c r="K46" i="1" s="1"/>
  <c r="K45" i="1"/>
  <c r="I45" i="1"/>
  <c r="K44" i="1"/>
  <c r="I44" i="1"/>
  <c r="K43" i="1"/>
  <c r="I42" i="1"/>
  <c r="K42" i="1" s="1"/>
  <c r="K41" i="1"/>
  <c r="I41" i="1"/>
  <c r="I40" i="1"/>
  <c r="K40" i="1" s="1"/>
  <c r="K39" i="1"/>
  <c r="I39" i="1"/>
  <c r="I38" i="1"/>
  <c r="K38" i="1" s="1"/>
  <c r="I37" i="1"/>
  <c r="K37" i="1" s="1"/>
  <c r="I36" i="1"/>
  <c r="K36" i="1" s="1"/>
  <c r="K35" i="1"/>
  <c r="I34" i="1"/>
  <c r="K34" i="1" s="1"/>
  <c r="K33" i="1"/>
  <c r="I33" i="1"/>
  <c r="I32" i="1"/>
  <c r="K32" i="1" s="1"/>
  <c r="I31" i="1"/>
  <c r="K31" i="1" s="1"/>
  <c r="I30" i="1"/>
  <c r="K30" i="1" s="1"/>
  <c r="K29" i="1"/>
  <c r="I29" i="1"/>
  <c r="I28" i="1"/>
  <c r="K28" i="1" s="1"/>
  <c r="I27" i="1"/>
  <c r="K27" i="1" s="1"/>
  <c r="I26" i="1"/>
  <c r="K26" i="1" s="1"/>
  <c r="K25" i="1"/>
  <c r="I25" i="1"/>
  <c r="I24" i="1"/>
  <c r="K24" i="1" s="1"/>
  <c r="I23" i="1"/>
  <c r="K23" i="1" s="1"/>
  <c r="I22" i="1"/>
  <c r="K22" i="1" s="1"/>
  <c r="K21" i="1"/>
  <c r="I21" i="1"/>
  <c r="I20" i="1"/>
  <c r="K20" i="1" s="1"/>
  <c r="I19" i="1"/>
  <c r="K19" i="1" s="1"/>
  <c r="K18" i="1"/>
  <c r="I17" i="1"/>
  <c r="K17" i="1" s="1"/>
  <c r="K16" i="1"/>
  <c r="I16" i="1"/>
  <c r="K15" i="1"/>
  <c r="I15" i="1"/>
  <c r="I14" i="1"/>
  <c r="K14" i="1" s="1"/>
  <c r="I13" i="1"/>
  <c r="K13" i="1" s="1"/>
  <c r="K12" i="1"/>
  <c r="I12" i="1"/>
  <c r="K11" i="1"/>
  <c r="K10" i="1"/>
  <c r="K9" i="1"/>
  <c r="K8" i="1"/>
  <c r="I8" i="1"/>
  <c r="I7" i="1"/>
  <c r="K7" i="1" s="1"/>
  <c r="I6" i="1"/>
  <c r="K6" i="1" s="1"/>
  <c r="I5" i="1"/>
  <c r="K5" i="1" s="1"/>
  <c r="J5" i="1" l="1"/>
  <c r="J6" i="1" l="1"/>
  <c r="L5" i="1"/>
  <c r="J7" i="1" l="1"/>
  <c r="L6" i="1"/>
  <c r="L7" i="1" l="1"/>
  <c r="J8" i="1"/>
  <c r="L8" i="1" l="1"/>
  <c r="J9" i="1"/>
  <c r="J10" i="1" l="1"/>
  <c r="L9" i="1"/>
  <c r="J11" i="1" l="1"/>
  <c r="L10" i="1"/>
  <c r="J12" i="1" l="1"/>
  <c r="L11" i="1"/>
  <c r="L12" i="1" l="1"/>
  <c r="J13" i="1"/>
  <c r="J14" i="1" l="1"/>
  <c r="L13" i="1"/>
  <c r="J15" i="1" l="1"/>
  <c r="L14" i="1"/>
  <c r="J16" i="1" l="1"/>
  <c r="L15" i="1"/>
  <c r="L16" i="1" l="1"/>
  <c r="J17" i="1"/>
  <c r="L17" i="1" l="1"/>
  <c r="J18" i="1"/>
  <c r="J19" i="1" l="1"/>
  <c r="L18" i="1"/>
  <c r="J20" i="1" l="1"/>
  <c r="L19" i="1"/>
  <c r="L20" i="1" l="1"/>
  <c r="J21" i="1"/>
  <c r="J22" i="1" l="1"/>
  <c r="L21" i="1"/>
  <c r="J23" i="1" l="1"/>
  <c r="L22" i="1"/>
  <c r="J24" i="1" l="1"/>
  <c r="L23" i="1"/>
  <c r="L24" i="1" l="1"/>
  <c r="J25" i="1"/>
  <c r="L25" i="1" l="1"/>
  <c r="J26" i="1"/>
  <c r="J27" i="1" l="1"/>
  <c r="L26" i="1"/>
  <c r="J28" i="1" l="1"/>
  <c r="L27" i="1"/>
  <c r="L28" i="1" l="1"/>
  <c r="J29" i="1"/>
  <c r="L29" i="1" l="1"/>
  <c r="J30" i="1"/>
  <c r="J31" i="1" l="1"/>
  <c r="L30" i="1"/>
  <c r="J32" i="1" l="1"/>
  <c r="L31" i="1"/>
  <c r="L32" i="1" l="1"/>
  <c r="J33" i="1"/>
  <c r="L33" i="1" l="1"/>
  <c r="J34" i="1"/>
  <c r="J35" i="1" l="1"/>
  <c r="L34" i="1"/>
  <c r="J36" i="1" l="1"/>
  <c r="L35" i="1"/>
  <c r="J37" i="1" l="1"/>
  <c r="L36" i="1"/>
  <c r="L37" i="1" l="1"/>
  <c r="J38" i="1"/>
  <c r="J39" i="1" l="1"/>
  <c r="L38" i="1"/>
  <c r="J40" i="1" l="1"/>
  <c r="L39" i="1"/>
  <c r="J41" i="1" l="1"/>
  <c r="L40" i="1"/>
  <c r="L41" i="1" l="1"/>
  <c r="J42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L49" i="1" l="1"/>
  <c r="J50" i="1"/>
  <c r="J51" i="1" l="1"/>
  <c r="L50" i="1"/>
  <c r="J52" i="1" l="1"/>
  <c r="L52" i="1" s="1"/>
  <c r="L51" i="1"/>
</calcChain>
</file>

<file path=xl/sharedStrings.xml><?xml version="1.0" encoding="utf-8"?>
<sst xmlns="http://schemas.openxmlformats.org/spreadsheetml/2006/main" count="121" uniqueCount="113">
  <si>
    <t>ID</t>
  </si>
  <si>
    <t>Descripcion</t>
  </si>
  <si>
    <t>Depen.</t>
  </si>
  <si>
    <t>N. Integrantes</t>
  </si>
  <si>
    <t>Roberto J.</t>
  </si>
  <si>
    <t>Cristian C.</t>
  </si>
  <si>
    <t>Jermin V.</t>
  </si>
  <si>
    <t>Joseph G.</t>
  </si>
  <si>
    <t>T. horas equipo</t>
  </si>
  <si>
    <t>Horas Acum</t>
  </si>
  <si>
    <t>VALOR GANADO</t>
  </si>
  <si>
    <t>VALOR ACUMULADO</t>
  </si>
  <si>
    <t>Proyecto</t>
  </si>
  <si>
    <t>1.1</t>
  </si>
  <si>
    <t>Gestion</t>
  </si>
  <si>
    <t>1.1.1</t>
  </si>
  <si>
    <t>Estudio de factibilidad</t>
  </si>
  <si>
    <t>1.1.2</t>
  </si>
  <si>
    <t>Acta constitutiva</t>
  </si>
  <si>
    <t>1.1.3</t>
  </si>
  <si>
    <t>SOW</t>
  </si>
  <si>
    <t>1.1.4</t>
  </si>
  <si>
    <t>Plan de gestion</t>
  </si>
  <si>
    <t>1.2</t>
  </si>
  <si>
    <t>Requisitos</t>
  </si>
  <si>
    <t>1.2.1</t>
  </si>
  <si>
    <t>Requisitos funcionales</t>
  </si>
  <si>
    <t>1.2.1.1</t>
  </si>
  <si>
    <t>Especificacion de caso de uso 1: Busqueda avanzada</t>
  </si>
  <si>
    <t>1.2.1.2</t>
  </si>
  <si>
    <t>Especificacion de caso de uso 2: Generar reportes personalizado</t>
  </si>
  <si>
    <t>1.2.1.3</t>
  </si>
  <si>
    <t>Especificacion de caso de uso 3: Gestionar ganado</t>
  </si>
  <si>
    <t>1.2.1.4</t>
  </si>
  <si>
    <t>Especificacion de caso de uso 4: Generar alertas de salud</t>
  </si>
  <si>
    <t>1.2.1.5</t>
  </si>
  <si>
    <t>Especificacion de caso de uso 5: Registrar vacunas, tratamientos y historial medico</t>
  </si>
  <si>
    <t>1.2.1.6</t>
  </si>
  <si>
    <t>Especificacion de caso de uso 6: Registrar cuenta de usuario</t>
  </si>
  <si>
    <t>1.2.2</t>
  </si>
  <si>
    <t>Requisitos no funcionales</t>
  </si>
  <si>
    <t>1.2.2.1</t>
  </si>
  <si>
    <t>De seguridad</t>
  </si>
  <si>
    <t>1.2.2.2</t>
  </si>
  <si>
    <t>De disponibilidad</t>
  </si>
  <si>
    <t>1.2.2.3</t>
  </si>
  <si>
    <t>De accesibilidad</t>
  </si>
  <si>
    <t>1.2.2.4</t>
  </si>
  <si>
    <t>Rendimiento</t>
  </si>
  <si>
    <t>1.3</t>
  </si>
  <si>
    <t>Diseño</t>
  </si>
  <si>
    <t>1.3.1</t>
  </si>
  <si>
    <t>Diseño de alto nivel</t>
  </si>
  <si>
    <t>1.3.1.1</t>
  </si>
  <si>
    <t>Arquitectura</t>
  </si>
  <si>
    <t>1.3.1.2</t>
  </si>
  <si>
    <t>Prototipo</t>
  </si>
  <si>
    <t>1.3.2</t>
  </si>
  <si>
    <t>Diseño Detallado</t>
  </si>
  <si>
    <t>1.3.2.1</t>
  </si>
  <si>
    <t>Diseño de digrama de caso de uso 1: Busqueda avanzada</t>
  </si>
  <si>
    <t>1.3.2.2</t>
  </si>
  <si>
    <t>Diseño de digrama de caso de uso 2: Generar reportes personalizado</t>
  </si>
  <si>
    <t>1.3.2.3</t>
  </si>
  <si>
    <t>Diseño de digrama de caso de uso 3: Gestionar ganado</t>
  </si>
  <si>
    <t>1.3.2.4</t>
  </si>
  <si>
    <t>Diseño de digrama de caso de uso 4: Generar alertas de salud</t>
  </si>
  <si>
    <t>1.3.2.5</t>
  </si>
  <si>
    <t>Diseño de digrama de caso de uso 5: Registrar vacunas, tratamientos y historial médico</t>
  </si>
  <si>
    <t>1.3.2.6</t>
  </si>
  <si>
    <t>Diseño de digrama de caso de uso 6: Registrar cuenta de usuario</t>
  </si>
  <si>
    <t>1.4</t>
  </si>
  <si>
    <t>Desarrollo</t>
  </si>
  <si>
    <t>1.4.1</t>
  </si>
  <si>
    <t>Codificación</t>
  </si>
  <si>
    <t>1.4.1.1</t>
  </si>
  <si>
    <t>Codificación de caso de uso 1: Busqueda avanzada</t>
  </si>
  <si>
    <t>1.4.1.2</t>
  </si>
  <si>
    <t>Codificación de caso de uso 2: Generar reportes personalizados</t>
  </si>
  <si>
    <t>1.4.1.3</t>
  </si>
  <si>
    <t>Codificación caso de uso 3: Gestionar ganado</t>
  </si>
  <si>
    <t>1.4.1.4</t>
  </si>
  <si>
    <t>Codificación de caso de uso 4: Generar alertas de salud</t>
  </si>
  <si>
    <t>1.4.1.5</t>
  </si>
  <si>
    <t>Codificación de caso de uso 5: Registrar vacunas, tratamientos y historial médico</t>
  </si>
  <si>
    <t>1.4.1.6</t>
  </si>
  <si>
    <t>Codificación de caso de uso 6: Registrar cuenta de usuario</t>
  </si>
  <si>
    <t>1.5</t>
  </si>
  <si>
    <t>Pruebas y mantenimiento</t>
  </si>
  <si>
    <t>1.5.1</t>
  </si>
  <si>
    <t>Pruebas Unitarias</t>
  </si>
  <si>
    <t>1.5.1.1</t>
  </si>
  <si>
    <t>Prueba de caso de uso 1: Busqueda avanzada</t>
  </si>
  <si>
    <t>1.5.1.2</t>
  </si>
  <si>
    <t>Prueba de caso de uso 2: Generar reportes personalizados</t>
  </si>
  <si>
    <t>1.5.1.3</t>
  </si>
  <si>
    <t>Prueba de caso de uso 3: Gestionar ganado</t>
  </si>
  <si>
    <t>1.5.1.4</t>
  </si>
  <si>
    <t>Prueba de caso de uso 4: Generar alertas de salud</t>
  </si>
  <si>
    <t>1.5.1.5</t>
  </si>
  <si>
    <t>Prueba caso de uso 5: Registrar vacunas, tratamientos y historial médico</t>
  </si>
  <si>
    <t>1.5.1.6</t>
  </si>
  <si>
    <t>Diseño de digrama de caso de uso 6: Registrar un animal</t>
  </si>
  <si>
    <t>1.6</t>
  </si>
  <si>
    <t xml:space="preserve">Puesta en produccion </t>
  </si>
  <si>
    <t>1.6.1</t>
  </si>
  <si>
    <t>Configuración del servidor todas las funciones</t>
  </si>
  <si>
    <t>1.6.2</t>
  </si>
  <si>
    <t>Manual de usuario</t>
  </si>
  <si>
    <t>TOTAL HORAS DE PERSONAS</t>
  </si>
  <si>
    <t>TOTAL</t>
  </si>
  <si>
    <r>
      <rPr>
        <sz val="11"/>
        <color rgb="FF000000"/>
        <rFont val="Aptos Narrow"/>
        <scheme val="minor"/>
      </rPr>
      <t xml:space="preserve">TDEV.  </t>
    </r>
    <r>
      <rPr>
        <i/>
        <sz val="11"/>
        <color rgb="FF000000"/>
        <rFont val="Aptos Narrow"/>
        <scheme val="minor"/>
      </rPr>
      <t>MES</t>
    </r>
  </si>
  <si>
    <t>Hombres-Mes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</si>
</sst>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</font>
    <font>
      <sz val="11"/>
      <color rgb="FFFF0000"/>
      <name val="Aptos Narrow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i/>
      <sz val="11"/>
      <color rgb="FF000000"/>
      <name val="Aptos Narrow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3" fillId="3" borderId="4" xfId="0" applyFont="1" applyFill="1" applyBorder="1"/>
    <xf numFmtId="0" fontId="3" fillId="3" borderId="0" xfId="0" applyFont="1" applyFill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0" xfId="0" applyFont="1" applyFill="1"/>
    <xf numFmtId="0" fontId="0" fillId="4" borderId="6" xfId="0" applyFill="1" applyBorder="1"/>
    <xf numFmtId="0" fontId="2" fillId="5" borderId="4" xfId="0" applyFont="1" applyFill="1" applyBorder="1"/>
    <xf numFmtId="0" fontId="2" fillId="5" borderId="0" xfId="0" applyFont="1" applyFill="1"/>
    <xf numFmtId="0" fontId="0" fillId="5" borderId="0" xfId="0" applyFill="1"/>
    <xf numFmtId="0" fontId="4" fillId="0" borderId="4" xfId="0" applyFont="1" applyBorder="1"/>
    <xf numFmtId="0" fontId="4" fillId="0" borderId="0" xfId="0" applyFont="1"/>
    <xf numFmtId="0" fontId="1" fillId="3" borderId="0" xfId="0" applyFont="1" applyFill="1"/>
    <xf numFmtId="0" fontId="1" fillId="3" borderId="4" xfId="0" applyFont="1" applyFill="1" applyBorder="1"/>
    <xf numFmtId="0" fontId="3" fillId="0" borderId="4" xfId="0" applyFont="1" applyBorder="1"/>
    <xf numFmtId="0" fontId="3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0" fontId="0" fillId="2" borderId="11" xfId="0" applyFill="1" applyBorder="1"/>
    <xf numFmtId="0" fontId="0" fillId="0" borderId="0" xfId="0" applyAlignment="1">
      <alignment horizontal="center"/>
    </xf>
    <xf numFmtId="0" fontId="5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69BA-62B5-419D-B194-C64ADE247222}">
  <dimension ref="A2:T56"/>
  <sheetViews>
    <sheetView tabSelected="1" zoomScaleNormal="100" workbookViewId="0">
      <selection activeCell="M46" sqref="M46"/>
    </sheetView>
  </sheetViews>
  <sheetFormatPr baseColWidth="10" defaultColWidth="11.42578125" defaultRowHeight="15" x14ac:dyDescent="0.25"/>
  <cols>
    <col min="2" max="2" width="79.5703125" bestFit="1" customWidth="1"/>
    <col min="4" max="4" width="14.85546875" customWidth="1"/>
    <col min="9" max="9" width="16.5703125" customWidth="1"/>
    <col min="10" max="10" width="13.5703125" customWidth="1"/>
    <col min="11" max="11" width="15" bestFit="1" customWidth="1"/>
    <col min="12" max="12" width="18.7109375" bestFit="1" customWidth="1"/>
  </cols>
  <sheetData>
    <row r="2" spans="1:12" s="6" customForma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5" t="s">
        <v>11</v>
      </c>
    </row>
    <row r="3" spans="1:12" x14ac:dyDescent="0.25">
      <c r="A3" s="7">
        <v>1</v>
      </c>
      <c r="B3" s="8" t="s">
        <v>12</v>
      </c>
      <c r="K3" s="9"/>
      <c r="L3" s="10"/>
    </row>
    <row r="4" spans="1:12" s="13" customFormat="1" x14ac:dyDescent="0.25">
      <c r="A4" s="11" t="s">
        <v>13</v>
      </c>
      <c r="B4" s="12" t="s">
        <v>14</v>
      </c>
      <c r="K4" s="14"/>
      <c r="L4" s="15"/>
    </row>
    <row r="5" spans="1:12" x14ac:dyDescent="0.25">
      <c r="A5" s="16" t="s">
        <v>15</v>
      </c>
      <c r="B5" s="8" t="s">
        <v>16</v>
      </c>
      <c r="D5">
        <v>3</v>
      </c>
      <c r="E5">
        <v>7</v>
      </c>
      <c r="F5">
        <v>17</v>
      </c>
      <c r="G5">
        <v>8</v>
      </c>
      <c r="H5">
        <v>10</v>
      </c>
      <c r="I5">
        <f>SUM(E5+F5+G5+H5)</f>
        <v>42</v>
      </c>
      <c r="J5">
        <f>SUM(I5)</f>
        <v>42</v>
      </c>
      <c r="K5" s="9">
        <f>(I5/2733)*100</f>
        <v>1.5367727771679474</v>
      </c>
      <c r="L5" s="10">
        <f>(J5/2733)*100</f>
        <v>1.5367727771679474</v>
      </c>
    </row>
    <row r="6" spans="1:12" x14ac:dyDescent="0.25">
      <c r="A6" s="16" t="s">
        <v>17</v>
      </c>
      <c r="B6" s="8" t="s">
        <v>18</v>
      </c>
      <c r="C6" t="s">
        <v>15</v>
      </c>
      <c r="D6">
        <v>4</v>
      </c>
      <c r="E6">
        <v>10</v>
      </c>
      <c r="F6">
        <v>10</v>
      </c>
      <c r="G6">
        <v>10</v>
      </c>
      <c r="H6">
        <v>9</v>
      </c>
      <c r="I6">
        <f>SUM(E6+F6+G6+H6)</f>
        <v>39</v>
      </c>
      <c r="J6">
        <f t="shared" ref="J6:J52" si="0">SUM(J5+I6)</f>
        <v>81</v>
      </c>
      <c r="K6" s="9">
        <f t="shared" ref="K6:L52" si="1">(I6/2733)*100</f>
        <v>1.4270032930845227</v>
      </c>
      <c r="L6" s="10">
        <f t="shared" si="1"/>
        <v>2.9637760702524698</v>
      </c>
    </row>
    <row r="7" spans="1:12" x14ac:dyDescent="0.25">
      <c r="A7" s="16" t="s">
        <v>19</v>
      </c>
      <c r="B7" s="8" t="s">
        <v>20</v>
      </c>
      <c r="C7" t="s">
        <v>17</v>
      </c>
      <c r="D7">
        <v>4</v>
      </c>
      <c r="E7">
        <v>10</v>
      </c>
      <c r="F7">
        <v>10</v>
      </c>
      <c r="G7">
        <v>10</v>
      </c>
      <c r="H7">
        <v>9</v>
      </c>
      <c r="I7">
        <f>SUM(D7+F7+G7+H7)</f>
        <v>33</v>
      </c>
      <c r="J7">
        <f t="shared" si="0"/>
        <v>114</v>
      </c>
      <c r="K7" s="9">
        <f t="shared" si="1"/>
        <v>1.2074643249176729</v>
      </c>
      <c r="L7" s="10">
        <f t="shared" si="1"/>
        <v>4.1712403951701429</v>
      </c>
    </row>
    <row r="8" spans="1:12" x14ac:dyDescent="0.25">
      <c r="A8" s="16" t="s">
        <v>21</v>
      </c>
      <c r="B8" s="8" t="s">
        <v>22</v>
      </c>
      <c r="C8" t="s">
        <v>19</v>
      </c>
      <c r="D8">
        <v>4</v>
      </c>
      <c r="E8">
        <v>10</v>
      </c>
      <c r="F8">
        <v>10</v>
      </c>
      <c r="G8">
        <v>10</v>
      </c>
      <c r="H8">
        <v>9</v>
      </c>
      <c r="I8">
        <f>SUM(E8+F8+G8+H8)</f>
        <v>39</v>
      </c>
      <c r="J8">
        <f t="shared" si="0"/>
        <v>153</v>
      </c>
      <c r="K8" s="9">
        <f t="shared" si="1"/>
        <v>1.4270032930845227</v>
      </c>
      <c r="L8" s="10">
        <f t="shared" si="1"/>
        <v>5.5982436882546649</v>
      </c>
    </row>
    <row r="9" spans="1:12" s="13" customFormat="1" x14ac:dyDescent="0.25">
      <c r="A9" s="11" t="s">
        <v>23</v>
      </c>
      <c r="B9" s="12" t="s">
        <v>24</v>
      </c>
      <c r="J9">
        <f t="shared" si="0"/>
        <v>153</v>
      </c>
      <c r="K9" s="9">
        <f t="shared" si="1"/>
        <v>0</v>
      </c>
      <c r="L9" s="10">
        <f t="shared" si="1"/>
        <v>5.5982436882546649</v>
      </c>
    </row>
    <row r="10" spans="1:12" s="13" customFormat="1" x14ac:dyDescent="0.25">
      <c r="A10" s="17" t="s">
        <v>25</v>
      </c>
      <c r="B10" s="18" t="s">
        <v>26</v>
      </c>
      <c r="J10">
        <f t="shared" si="0"/>
        <v>153</v>
      </c>
      <c r="K10" s="9">
        <f t="shared" si="1"/>
        <v>0</v>
      </c>
      <c r="L10" s="10">
        <f t="shared" si="1"/>
        <v>5.5982436882546649</v>
      </c>
    </row>
    <row r="11" spans="1:12" x14ac:dyDescent="0.25">
      <c r="A11" s="16" t="s">
        <v>25</v>
      </c>
      <c r="B11" s="8" t="s">
        <v>26</v>
      </c>
      <c r="J11">
        <f t="shared" si="0"/>
        <v>153</v>
      </c>
      <c r="K11" s="9">
        <f t="shared" si="1"/>
        <v>0</v>
      </c>
      <c r="L11" s="10">
        <f t="shared" si="1"/>
        <v>5.5982436882546649</v>
      </c>
    </row>
    <row r="12" spans="1:12" x14ac:dyDescent="0.25">
      <c r="A12" s="16" t="s">
        <v>27</v>
      </c>
      <c r="B12" s="8" t="s">
        <v>28</v>
      </c>
      <c r="C12" t="s">
        <v>21</v>
      </c>
      <c r="D12">
        <v>1</v>
      </c>
      <c r="E12">
        <v>0</v>
      </c>
      <c r="F12">
        <v>0</v>
      </c>
      <c r="G12">
        <v>0</v>
      </c>
      <c r="H12">
        <v>15</v>
      </c>
      <c r="I12">
        <f t="shared" ref="I12:I17" si="2">SUM(E12+F12+G12+H12)</f>
        <v>15</v>
      </c>
      <c r="J12">
        <f t="shared" si="0"/>
        <v>168</v>
      </c>
      <c r="K12" s="9">
        <f t="shared" si="1"/>
        <v>0.54884742041712409</v>
      </c>
      <c r="L12" s="10">
        <f t="shared" si="1"/>
        <v>6.1470911086717894</v>
      </c>
    </row>
    <row r="13" spans="1:12" x14ac:dyDescent="0.25">
      <c r="A13" s="16" t="s">
        <v>29</v>
      </c>
      <c r="B13" s="8" t="s">
        <v>30</v>
      </c>
      <c r="C13" t="s">
        <v>29</v>
      </c>
      <c r="D13">
        <v>4</v>
      </c>
      <c r="E13">
        <v>0</v>
      </c>
      <c r="F13">
        <v>18</v>
      </c>
      <c r="G13">
        <v>18</v>
      </c>
      <c r="H13">
        <v>15</v>
      </c>
      <c r="I13">
        <f t="shared" si="2"/>
        <v>51</v>
      </c>
      <c r="J13">
        <f t="shared" si="0"/>
        <v>219</v>
      </c>
      <c r="K13" s="9">
        <f t="shared" si="1"/>
        <v>1.8660812294182216</v>
      </c>
      <c r="L13" s="10">
        <f t="shared" si="1"/>
        <v>8.0131723380900102</v>
      </c>
    </row>
    <row r="14" spans="1:12" x14ac:dyDescent="0.25">
      <c r="A14" s="16" t="s">
        <v>31</v>
      </c>
      <c r="B14" s="8" t="s">
        <v>32</v>
      </c>
      <c r="C14" t="s">
        <v>31</v>
      </c>
      <c r="D14">
        <v>2</v>
      </c>
      <c r="E14">
        <v>7</v>
      </c>
      <c r="F14">
        <v>0</v>
      </c>
      <c r="G14">
        <v>0</v>
      </c>
      <c r="H14">
        <v>17</v>
      </c>
      <c r="I14">
        <f t="shared" si="2"/>
        <v>24</v>
      </c>
      <c r="J14">
        <f t="shared" si="0"/>
        <v>243</v>
      </c>
      <c r="K14" s="9">
        <f t="shared" si="1"/>
        <v>0.87815587266739847</v>
      </c>
      <c r="L14" s="10">
        <f t="shared" si="1"/>
        <v>8.8913282107574094</v>
      </c>
    </row>
    <row r="15" spans="1:12" x14ac:dyDescent="0.25">
      <c r="A15" s="9" t="s">
        <v>33</v>
      </c>
      <c r="B15" t="s">
        <v>34</v>
      </c>
      <c r="D15">
        <v>4</v>
      </c>
      <c r="E15">
        <v>0</v>
      </c>
      <c r="F15">
        <v>17</v>
      </c>
      <c r="G15">
        <v>18</v>
      </c>
      <c r="H15">
        <v>18</v>
      </c>
      <c r="I15">
        <f t="shared" si="2"/>
        <v>53</v>
      </c>
      <c r="J15">
        <f t="shared" si="0"/>
        <v>296</v>
      </c>
      <c r="K15" s="9">
        <f t="shared" si="1"/>
        <v>1.9392608854738382</v>
      </c>
      <c r="L15" s="10">
        <f t="shared" si="1"/>
        <v>10.830589096231249</v>
      </c>
    </row>
    <row r="16" spans="1:12" x14ac:dyDescent="0.25">
      <c r="A16" s="9" t="s">
        <v>35</v>
      </c>
      <c r="B16" t="s">
        <v>36</v>
      </c>
      <c r="D16">
        <v>4</v>
      </c>
      <c r="E16">
        <v>8</v>
      </c>
      <c r="F16">
        <v>18</v>
      </c>
      <c r="G16">
        <v>18</v>
      </c>
      <c r="H16">
        <v>20</v>
      </c>
      <c r="I16">
        <f t="shared" si="2"/>
        <v>64</v>
      </c>
      <c r="J16">
        <f t="shared" si="0"/>
        <v>360</v>
      </c>
      <c r="K16" s="9">
        <f t="shared" si="1"/>
        <v>2.3417489937797291</v>
      </c>
      <c r="L16" s="10">
        <f t="shared" si="1"/>
        <v>13.172338090010976</v>
      </c>
    </row>
    <row r="17" spans="1:20" x14ac:dyDescent="0.25">
      <c r="A17" s="9" t="s">
        <v>37</v>
      </c>
      <c r="B17" t="s">
        <v>38</v>
      </c>
      <c r="D17">
        <v>4</v>
      </c>
      <c r="E17">
        <v>8</v>
      </c>
      <c r="F17">
        <v>20</v>
      </c>
      <c r="G17">
        <v>18</v>
      </c>
      <c r="H17">
        <v>15</v>
      </c>
      <c r="I17">
        <f t="shared" si="2"/>
        <v>61</v>
      </c>
      <c r="J17">
        <f t="shared" si="0"/>
        <v>421</v>
      </c>
      <c r="K17" s="9">
        <f t="shared" si="1"/>
        <v>2.2319795096963047</v>
      </c>
      <c r="L17" s="10">
        <f t="shared" si="1"/>
        <v>15.404317599707282</v>
      </c>
      <c r="T17" s="19"/>
    </row>
    <row r="18" spans="1:20" x14ac:dyDescent="0.25">
      <c r="A18" s="20" t="s">
        <v>39</v>
      </c>
      <c r="B18" s="21" t="s">
        <v>40</v>
      </c>
      <c r="C18" s="22"/>
      <c r="D18" s="22"/>
      <c r="E18" s="22"/>
      <c r="F18" s="22"/>
      <c r="G18" s="22"/>
      <c r="H18" s="22"/>
      <c r="I18" s="22"/>
      <c r="J18">
        <f t="shared" si="0"/>
        <v>421</v>
      </c>
      <c r="K18" s="9">
        <f t="shared" si="1"/>
        <v>0</v>
      </c>
      <c r="L18" s="10">
        <f t="shared" si="1"/>
        <v>15.404317599707282</v>
      </c>
    </row>
    <row r="19" spans="1:20" x14ac:dyDescent="0.25">
      <c r="A19" s="16" t="s">
        <v>41</v>
      </c>
      <c r="B19" s="8" t="s">
        <v>42</v>
      </c>
      <c r="D19">
        <v>4</v>
      </c>
      <c r="E19">
        <v>16</v>
      </c>
      <c r="F19">
        <v>17</v>
      </c>
      <c r="G19">
        <v>18</v>
      </c>
      <c r="H19">
        <v>17</v>
      </c>
      <c r="I19">
        <f t="shared" ref="I19:I33" si="3">SUM(E19+F19+G19+H19)</f>
        <v>68</v>
      </c>
      <c r="J19">
        <f t="shared" si="0"/>
        <v>489</v>
      </c>
      <c r="K19" s="9">
        <f t="shared" si="1"/>
        <v>2.4881083058909623</v>
      </c>
      <c r="L19" s="10">
        <f t="shared" si="1"/>
        <v>17.892425905598245</v>
      </c>
    </row>
    <row r="20" spans="1:20" x14ac:dyDescent="0.25">
      <c r="A20" s="16" t="s">
        <v>43</v>
      </c>
      <c r="B20" s="8" t="s">
        <v>44</v>
      </c>
      <c r="D20">
        <v>4</v>
      </c>
      <c r="E20">
        <v>16</v>
      </c>
      <c r="F20">
        <v>17</v>
      </c>
      <c r="G20">
        <v>17</v>
      </c>
      <c r="H20">
        <v>17</v>
      </c>
      <c r="I20">
        <f t="shared" si="3"/>
        <v>67</v>
      </c>
      <c r="J20">
        <f t="shared" si="0"/>
        <v>556</v>
      </c>
      <c r="K20" s="9">
        <f t="shared" si="1"/>
        <v>2.451518477863154</v>
      </c>
      <c r="L20" s="10">
        <f t="shared" si="1"/>
        <v>20.343944383461398</v>
      </c>
    </row>
    <row r="21" spans="1:20" x14ac:dyDescent="0.25">
      <c r="A21" s="16" t="s">
        <v>45</v>
      </c>
      <c r="B21" s="8" t="s">
        <v>46</v>
      </c>
      <c r="D21">
        <v>4</v>
      </c>
      <c r="E21">
        <v>8</v>
      </c>
      <c r="F21">
        <v>17</v>
      </c>
      <c r="G21">
        <v>16</v>
      </c>
      <c r="H21">
        <v>18</v>
      </c>
      <c r="I21">
        <f t="shared" si="3"/>
        <v>59</v>
      </c>
      <c r="J21">
        <f t="shared" si="0"/>
        <v>615</v>
      </c>
      <c r="K21" s="9">
        <f t="shared" si="1"/>
        <v>2.1587998536406876</v>
      </c>
      <c r="L21" s="10">
        <f t="shared" si="1"/>
        <v>22.502744237102085</v>
      </c>
    </row>
    <row r="22" spans="1:20" x14ac:dyDescent="0.25">
      <c r="A22" s="16" t="s">
        <v>47</v>
      </c>
      <c r="B22" s="8" t="s">
        <v>48</v>
      </c>
      <c r="D22">
        <v>4</v>
      </c>
      <c r="E22">
        <v>8</v>
      </c>
      <c r="F22">
        <v>17</v>
      </c>
      <c r="G22">
        <v>17</v>
      </c>
      <c r="H22">
        <v>17</v>
      </c>
      <c r="I22">
        <f t="shared" si="3"/>
        <v>59</v>
      </c>
      <c r="J22">
        <f t="shared" si="0"/>
        <v>674</v>
      </c>
      <c r="K22" s="9">
        <f t="shared" si="1"/>
        <v>2.1587998536406876</v>
      </c>
      <c r="L22" s="10">
        <f t="shared" si="1"/>
        <v>24.661544090742773</v>
      </c>
    </row>
    <row r="23" spans="1:20" s="13" customFormat="1" x14ac:dyDescent="0.25">
      <c r="A23" s="11" t="s">
        <v>49</v>
      </c>
      <c r="B23" s="12" t="s">
        <v>50</v>
      </c>
      <c r="I23" s="13">
        <f t="shared" si="3"/>
        <v>0</v>
      </c>
      <c r="J23">
        <f t="shared" si="0"/>
        <v>674</v>
      </c>
      <c r="K23" s="9">
        <f t="shared" si="1"/>
        <v>0</v>
      </c>
      <c r="L23" s="10">
        <f t="shared" si="1"/>
        <v>24.661544090742773</v>
      </c>
    </row>
    <row r="24" spans="1:20" x14ac:dyDescent="0.25">
      <c r="A24" s="23" t="s">
        <v>51</v>
      </c>
      <c r="B24" s="24" t="s">
        <v>52</v>
      </c>
      <c r="D24">
        <v>4</v>
      </c>
      <c r="E24">
        <v>8</v>
      </c>
      <c r="F24">
        <v>18</v>
      </c>
      <c r="G24">
        <v>18</v>
      </c>
      <c r="H24">
        <v>18</v>
      </c>
      <c r="I24">
        <f t="shared" si="3"/>
        <v>62</v>
      </c>
      <c r="J24">
        <f t="shared" si="0"/>
        <v>736</v>
      </c>
      <c r="K24" s="9">
        <f t="shared" si="1"/>
        <v>2.2685693377241125</v>
      </c>
      <c r="L24" s="10">
        <f t="shared" si="1"/>
        <v>26.930113428466885</v>
      </c>
    </row>
    <row r="25" spans="1:20" x14ac:dyDescent="0.25">
      <c r="A25" s="23" t="s">
        <v>53</v>
      </c>
      <c r="B25" s="24" t="s">
        <v>54</v>
      </c>
      <c r="D25">
        <v>3</v>
      </c>
      <c r="E25">
        <v>18</v>
      </c>
      <c r="F25">
        <v>18</v>
      </c>
      <c r="G25">
        <v>0</v>
      </c>
      <c r="H25">
        <v>18</v>
      </c>
      <c r="I25">
        <f t="shared" si="3"/>
        <v>54</v>
      </c>
      <c r="J25">
        <f t="shared" si="0"/>
        <v>790</v>
      </c>
      <c r="K25" s="9">
        <f t="shared" si="1"/>
        <v>1.9758507135016465</v>
      </c>
      <c r="L25" s="10">
        <f t="shared" si="1"/>
        <v>28.905964141968532</v>
      </c>
    </row>
    <row r="26" spans="1:20" x14ac:dyDescent="0.25">
      <c r="A26" s="23" t="s">
        <v>55</v>
      </c>
      <c r="B26" s="24" t="s">
        <v>56</v>
      </c>
      <c r="D26">
        <v>4</v>
      </c>
      <c r="E26">
        <v>8</v>
      </c>
      <c r="F26">
        <v>18</v>
      </c>
      <c r="G26">
        <v>17</v>
      </c>
      <c r="H26">
        <v>18</v>
      </c>
      <c r="I26">
        <f t="shared" si="3"/>
        <v>61</v>
      </c>
      <c r="J26">
        <f t="shared" si="0"/>
        <v>851</v>
      </c>
      <c r="K26" s="9">
        <f t="shared" si="1"/>
        <v>2.2319795096963047</v>
      </c>
      <c r="L26" s="10">
        <f t="shared" si="1"/>
        <v>31.137943651664834</v>
      </c>
    </row>
    <row r="27" spans="1:20" x14ac:dyDescent="0.25">
      <c r="A27" s="23" t="s">
        <v>57</v>
      </c>
      <c r="B27" s="24" t="s">
        <v>58</v>
      </c>
      <c r="D27">
        <v>4</v>
      </c>
      <c r="E27">
        <v>17</v>
      </c>
      <c r="F27">
        <v>17</v>
      </c>
      <c r="G27">
        <v>17</v>
      </c>
      <c r="H27">
        <v>18</v>
      </c>
      <c r="I27">
        <f t="shared" si="3"/>
        <v>69</v>
      </c>
      <c r="J27">
        <f t="shared" si="0"/>
        <v>920</v>
      </c>
      <c r="K27" s="9">
        <f t="shared" si="1"/>
        <v>2.5246981339187706</v>
      </c>
      <c r="L27" s="10">
        <f t="shared" si="1"/>
        <v>33.66264178558361</v>
      </c>
    </row>
    <row r="28" spans="1:20" x14ac:dyDescent="0.25">
      <c r="A28" s="23" t="s">
        <v>59</v>
      </c>
      <c r="B28" s="24" t="s">
        <v>60</v>
      </c>
      <c r="D28">
        <v>4</v>
      </c>
      <c r="E28">
        <v>17</v>
      </c>
      <c r="F28">
        <v>14</v>
      </c>
      <c r="G28">
        <v>18</v>
      </c>
      <c r="H28">
        <v>18</v>
      </c>
      <c r="I28">
        <f t="shared" si="3"/>
        <v>67</v>
      </c>
      <c r="J28">
        <f t="shared" si="0"/>
        <v>987</v>
      </c>
      <c r="K28" s="9">
        <f t="shared" si="1"/>
        <v>2.451518477863154</v>
      </c>
      <c r="L28" s="10">
        <f t="shared" si="1"/>
        <v>36.114160263446763</v>
      </c>
    </row>
    <row r="29" spans="1:20" x14ac:dyDescent="0.25">
      <c r="A29" s="23" t="s">
        <v>61</v>
      </c>
      <c r="B29" s="24" t="s">
        <v>62</v>
      </c>
      <c r="D29">
        <v>3</v>
      </c>
      <c r="E29">
        <v>17</v>
      </c>
      <c r="F29">
        <v>0</v>
      </c>
      <c r="G29">
        <v>17</v>
      </c>
      <c r="H29">
        <v>17</v>
      </c>
      <c r="I29">
        <f t="shared" si="3"/>
        <v>51</v>
      </c>
      <c r="J29">
        <f t="shared" si="0"/>
        <v>1038</v>
      </c>
      <c r="K29" s="9">
        <f t="shared" si="1"/>
        <v>1.8660812294182216</v>
      </c>
      <c r="L29" s="10">
        <f t="shared" si="1"/>
        <v>37.980241492864984</v>
      </c>
    </row>
    <row r="30" spans="1:20" x14ac:dyDescent="0.25">
      <c r="A30" s="23" t="s">
        <v>63</v>
      </c>
      <c r="B30" s="24" t="s">
        <v>64</v>
      </c>
      <c r="D30">
        <v>3</v>
      </c>
      <c r="E30">
        <v>17</v>
      </c>
      <c r="F30">
        <v>0</v>
      </c>
      <c r="G30">
        <v>15</v>
      </c>
      <c r="H30">
        <v>20</v>
      </c>
      <c r="I30">
        <f t="shared" si="3"/>
        <v>52</v>
      </c>
      <c r="J30">
        <f t="shared" si="0"/>
        <v>1090</v>
      </c>
      <c r="K30" s="9">
        <f t="shared" si="1"/>
        <v>1.9026710574460302</v>
      </c>
      <c r="L30" s="10">
        <f t="shared" si="1"/>
        <v>39.882912550311012</v>
      </c>
    </row>
    <row r="31" spans="1:20" x14ac:dyDescent="0.25">
      <c r="A31" s="23" t="s">
        <v>65</v>
      </c>
      <c r="B31" t="s">
        <v>66</v>
      </c>
      <c r="D31">
        <v>4</v>
      </c>
      <c r="E31">
        <v>17</v>
      </c>
      <c r="F31">
        <v>17</v>
      </c>
      <c r="G31">
        <v>17</v>
      </c>
      <c r="H31">
        <v>10</v>
      </c>
      <c r="I31">
        <f t="shared" si="3"/>
        <v>61</v>
      </c>
      <c r="J31">
        <f t="shared" si="0"/>
        <v>1151</v>
      </c>
      <c r="K31" s="9">
        <f t="shared" si="1"/>
        <v>2.2319795096963047</v>
      </c>
      <c r="L31" s="10">
        <f t="shared" si="1"/>
        <v>42.114892060007321</v>
      </c>
    </row>
    <row r="32" spans="1:20" x14ac:dyDescent="0.25">
      <c r="A32" s="23" t="s">
        <v>67</v>
      </c>
      <c r="B32" t="s">
        <v>68</v>
      </c>
      <c r="D32">
        <v>4</v>
      </c>
      <c r="E32">
        <v>17</v>
      </c>
      <c r="F32">
        <v>17</v>
      </c>
      <c r="G32">
        <v>20</v>
      </c>
      <c r="H32">
        <v>10</v>
      </c>
      <c r="I32">
        <f t="shared" si="3"/>
        <v>64</v>
      </c>
      <c r="J32">
        <f t="shared" si="0"/>
        <v>1215</v>
      </c>
      <c r="K32" s="9">
        <f t="shared" si="1"/>
        <v>2.3417489937797291</v>
      </c>
      <c r="L32" s="10">
        <f t="shared" si="1"/>
        <v>44.456641053787052</v>
      </c>
    </row>
    <row r="33" spans="1:12" x14ac:dyDescent="0.25">
      <c r="A33" s="23" t="s">
        <v>69</v>
      </c>
      <c r="B33" t="s">
        <v>70</v>
      </c>
      <c r="D33">
        <v>4</v>
      </c>
      <c r="E33">
        <v>17</v>
      </c>
      <c r="F33">
        <v>14</v>
      </c>
      <c r="G33">
        <v>18</v>
      </c>
      <c r="H33">
        <v>18</v>
      </c>
      <c r="I33">
        <f t="shared" si="3"/>
        <v>67</v>
      </c>
      <c r="J33">
        <f t="shared" si="0"/>
        <v>1282</v>
      </c>
      <c r="K33" s="9">
        <f t="shared" si="1"/>
        <v>2.451518477863154</v>
      </c>
      <c r="L33" s="10">
        <f t="shared" si="1"/>
        <v>46.908159531650199</v>
      </c>
    </row>
    <row r="34" spans="1:12" s="13" customFormat="1" x14ac:dyDescent="0.25">
      <c r="A34" s="11" t="s">
        <v>71</v>
      </c>
      <c r="B34" s="25" t="s">
        <v>72</v>
      </c>
      <c r="I34" s="13">
        <f>SUM(E34+F34+G34+H34)</f>
        <v>0</v>
      </c>
      <c r="J34">
        <f t="shared" si="0"/>
        <v>1282</v>
      </c>
      <c r="K34" s="9">
        <f t="shared" si="1"/>
        <v>0</v>
      </c>
      <c r="L34" s="10">
        <f t="shared" si="1"/>
        <v>46.908159531650199</v>
      </c>
    </row>
    <row r="35" spans="1:12" x14ac:dyDescent="0.25">
      <c r="A35" s="9" t="s">
        <v>73</v>
      </c>
      <c r="B35" t="s">
        <v>74</v>
      </c>
      <c r="J35">
        <f t="shared" si="0"/>
        <v>1282</v>
      </c>
      <c r="K35" s="9">
        <f t="shared" si="1"/>
        <v>0</v>
      </c>
      <c r="L35" s="10">
        <f t="shared" si="1"/>
        <v>46.908159531650199</v>
      </c>
    </row>
    <row r="36" spans="1:12" x14ac:dyDescent="0.25">
      <c r="A36" s="23" t="s">
        <v>75</v>
      </c>
      <c r="B36" t="s">
        <v>76</v>
      </c>
      <c r="D36">
        <v>4</v>
      </c>
      <c r="E36">
        <v>30</v>
      </c>
      <c r="F36">
        <v>20</v>
      </c>
      <c r="G36">
        <v>20</v>
      </c>
      <c r="H36">
        <v>20</v>
      </c>
      <c r="I36">
        <f t="shared" ref="I36:I52" si="4">SUM(E36+F36+G36+H36)</f>
        <v>90</v>
      </c>
      <c r="J36">
        <f t="shared" si="0"/>
        <v>1372</v>
      </c>
      <c r="K36" s="9">
        <f t="shared" si="1"/>
        <v>3.2930845225027441</v>
      </c>
      <c r="L36" s="10">
        <f t="shared" si="1"/>
        <v>50.201244054152951</v>
      </c>
    </row>
    <row r="37" spans="1:12" x14ac:dyDescent="0.25">
      <c r="A37" s="23" t="s">
        <v>77</v>
      </c>
      <c r="B37" t="s">
        <v>78</v>
      </c>
      <c r="D37">
        <v>4</v>
      </c>
      <c r="E37">
        <v>35</v>
      </c>
      <c r="F37">
        <v>40</v>
      </c>
      <c r="G37">
        <v>30</v>
      </c>
      <c r="H37">
        <v>40</v>
      </c>
      <c r="I37">
        <f t="shared" si="4"/>
        <v>145</v>
      </c>
      <c r="J37">
        <f t="shared" si="0"/>
        <v>1517</v>
      </c>
      <c r="K37" s="9">
        <f t="shared" si="1"/>
        <v>5.3055250640321985</v>
      </c>
      <c r="L37" s="10">
        <f t="shared" si="1"/>
        <v>55.50676911818514</v>
      </c>
    </row>
    <row r="38" spans="1:12" x14ac:dyDescent="0.25">
      <c r="A38" s="23" t="s">
        <v>79</v>
      </c>
      <c r="B38" t="s">
        <v>80</v>
      </c>
      <c r="D38">
        <v>4</v>
      </c>
      <c r="E38">
        <v>40</v>
      </c>
      <c r="F38">
        <v>30</v>
      </c>
      <c r="G38">
        <v>30</v>
      </c>
      <c r="H38">
        <v>45</v>
      </c>
      <c r="I38">
        <f t="shared" si="4"/>
        <v>145</v>
      </c>
      <c r="J38">
        <f t="shared" si="0"/>
        <v>1662</v>
      </c>
      <c r="K38" s="9">
        <f t="shared" si="1"/>
        <v>5.3055250640321985</v>
      </c>
      <c r="L38" s="10">
        <f t="shared" si="1"/>
        <v>60.812294182217343</v>
      </c>
    </row>
    <row r="39" spans="1:12" x14ac:dyDescent="0.25">
      <c r="A39" s="23" t="s">
        <v>81</v>
      </c>
      <c r="B39" t="s">
        <v>82</v>
      </c>
      <c r="D39">
        <v>4</v>
      </c>
      <c r="E39">
        <v>30</v>
      </c>
      <c r="F39">
        <v>40</v>
      </c>
      <c r="G39">
        <v>30</v>
      </c>
      <c r="H39">
        <v>40</v>
      </c>
      <c r="I39">
        <f t="shared" si="4"/>
        <v>140</v>
      </c>
      <c r="J39">
        <f t="shared" si="0"/>
        <v>1802</v>
      </c>
      <c r="K39" s="9">
        <f t="shared" si="1"/>
        <v>5.1225759238931579</v>
      </c>
      <c r="L39" s="10">
        <f t="shared" si="1"/>
        <v>65.934870106110495</v>
      </c>
    </row>
    <row r="40" spans="1:12" x14ac:dyDescent="0.25">
      <c r="A40" s="23" t="s">
        <v>83</v>
      </c>
      <c r="B40" t="s">
        <v>84</v>
      </c>
      <c r="D40">
        <v>4</v>
      </c>
      <c r="E40">
        <v>40</v>
      </c>
      <c r="F40">
        <v>40</v>
      </c>
      <c r="G40">
        <v>40</v>
      </c>
      <c r="H40">
        <v>40</v>
      </c>
      <c r="I40">
        <f t="shared" si="4"/>
        <v>160</v>
      </c>
      <c r="J40">
        <f t="shared" si="0"/>
        <v>1962</v>
      </c>
      <c r="K40" s="9">
        <f t="shared" si="1"/>
        <v>5.854372484449323</v>
      </c>
      <c r="L40" s="10">
        <f t="shared" si="1"/>
        <v>71.789242590559823</v>
      </c>
    </row>
    <row r="41" spans="1:12" x14ac:dyDescent="0.25">
      <c r="A41" s="23" t="s">
        <v>85</v>
      </c>
      <c r="B41" t="s">
        <v>86</v>
      </c>
      <c r="D41">
        <v>4</v>
      </c>
      <c r="E41">
        <v>50</v>
      </c>
      <c r="F41">
        <v>40</v>
      </c>
      <c r="G41">
        <v>30</v>
      </c>
      <c r="H41">
        <v>40</v>
      </c>
      <c r="I41">
        <f t="shared" si="4"/>
        <v>160</v>
      </c>
      <c r="J41">
        <f t="shared" si="0"/>
        <v>2122</v>
      </c>
      <c r="K41" s="9">
        <f t="shared" si="1"/>
        <v>5.854372484449323</v>
      </c>
      <c r="L41" s="10">
        <f t="shared" si="1"/>
        <v>77.643615075009137</v>
      </c>
    </row>
    <row r="42" spans="1:12" s="13" customFormat="1" x14ac:dyDescent="0.25">
      <c r="A42" s="26" t="s">
        <v>87</v>
      </c>
      <c r="B42" s="12" t="s">
        <v>88</v>
      </c>
      <c r="I42" s="13">
        <f t="shared" si="4"/>
        <v>0</v>
      </c>
      <c r="J42">
        <f t="shared" si="0"/>
        <v>2122</v>
      </c>
      <c r="K42" s="9">
        <f t="shared" si="1"/>
        <v>0</v>
      </c>
      <c r="L42" s="10">
        <f t="shared" si="1"/>
        <v>77.643615075009137</v>
      </c>
    </row>
    <row r="43" spans="1:12" x14ac:dyDescent="0.25">
      <c r="A43" s="9" t="s">
        <v>89</v>
      </c>
      <c r="B43" t="s">
        <v>90</v>
      </c>
      <c r="J43">
        <f t="shared" si="0"/>
        <v>2122</v>
      </c>
      <c r="K43" s="9">
        <f t="shared" si="1"/>
        <v>0</v>
      </c>
      <c r="L43" s="10">
        <f t="shared" si="1"/>
        <v>77.643615075009137</v>
      </c>
    </row>
    <row r="44" spans="1:12" x14ac:dyDescent="0.25">
      <c r="A44" s="23" t="s">
        <v>91</v>
      </c>
      <c r="B44" t="s">
        <v>92</v>
      </c>
      <c r="D44">
        <v>4</v>
      </c>
      <c r="E44">
        <v>40</v>
      </c>
      <c r="F44">
        <v>30</v>
      </c>
      <c r="G44">
        <v>30</v>
      </c>
      <c r="H44">
        <v>46</v>
      </c>
      <c r="I44">
        <f>SUM(E44+F44+G44+H44)</f>
        <v>146</v>
      </c>
      <c r="J44">
        <f t="shared" si="0"/>
        <v>2268</v>
      </c>
      <c r="K44" s="9">
        <f t="shared" si="1"/>
        <v>5.3421148920600068</v>
      </c>
      <c r="L44" s="10">
        <f t="shared" si="1"/>
        <v>82.985729967069162</v>
      </c>
    </row>
    <row r="45" spans="1:12" x14ac:dyDescent="0.25">
      <c r="A45" s="23" t="s">
        <v>93</v>
      </c>
      <c r="B45" t="s">
        <v>94</v>
      </c>
      <c r="D45">
        <v>4</v>
      </c>
      <c r="E45">
        <v>54</v>
      </c>
      <c r="F45">
        <v>8</v>
      </c>
      <c r="G45">
        <v>14</v>
      </c>
      <c r="H45">
        <v>8</v>
      </c>
      <c r="I45">
        <f t="shared" si="4"/>
        <v>84</v>
      </c>
      <c r="J45">
        <f t="shared" si="0"/>
        <v>2352</v>
      </c>
      <c r="K45" s="9">
        <f t="shared" si="1"/>
        <v>3.0735455543358947</v>
      </c>
      <c r="L45" s="10">
        <f t="shared" si="1"/>
        <v>86.059275521405056</v>
      </c>
    </row>
    <row r="46" spans="1:12" x14ac:dyDescent="0.25">
      <c r="A46" s="23" t="s">
        <v>95</v>
      </c>
      <c r="B46" t="s">
        <v>96</v>
      </c>
      <c r="D46">
        <v>4</v>
      </c>
      <c r="E46">
        <v>10</v>
      </c>
      <c r="F46">
        <v>10</v>
      </c>
      <c r="G46">
        <v>10</v>
      </c>
      <c r="H46">
        <v>10</v>
      </c>
      <c r="I46">
        <f t="shared" si="4"/>
        <v>40</v>
      </c>
      <c r="J46">
        <f t="shared" si="0"/>
        <v>2392</v>
      </c>
      <c r="K46" s="9">
        <f t="shared" si="1"/>
        <v>1.4635931211123308</v>
      </c>
      <c r="L46" s="10">
        <f t="shared" si="1"/>
        <v>87.522868642517381</v>
      </c>
    </row>
    <row r="47" spans="1:12" x14ac:dyDescent="0.25">
      <c r="A47" s="23" t="s">
        <v>97</v>
      </c>
      <c r="B47" t="s">
        <v>98</v>
      </c>
      <c r="D47">
        <v>4</v>
      </c>
      <c r="E47">
        <v>20</v>
      </c>
      <c r="F47">
        <v>15</v>
      </c>
      <c r="G47">
        <v>15</v>
      </c>
      <c r="H47">
        <v>15</v>
      </c>
      <c r="I47">
        <f t="shared" si="4"/>
        <v>65</v>
      </c>
      <c r="J47">
        <f t="shared" si="0"/>
        <v>2457</v>
      </c>
      <c r="K47" s="9">
        <f t="shared" si="1"/>
        <v>2.3783388218075374</v>
      </c>
      <c r="L47" s="10">
        <f t="shared" si="1"/>
        <v>89.901207464324912</v>
      </c>
    </row>
    <row r="48" spans="1:12" x14ac:dyDescent="0.25">
      <c r="A48" s="23" t="s">
        <v>99</v>
      </c>
      <c r="B48" t="s">
        <v>100</v>
      </c>
      <c r="D48">
        <v>4</v>
      </c>
      <c r="E48">
        <v>10</v>
      </c>
      <c r="F48">
        <v>10</v>
      </c>
      <c r="G48">
        <v>10</v>
      </c>
      <c r="H48">
        <v>15</v>
      </c>
      <c r="I48">
        <f t="shared" si="4"/>
        <v>45</v>
      </c>
      <c r="J48">
        <f t="shared" si="0"/>
        <v>2502</v>
      </c>
      <c r="K48" s="9">
        <f t="shared" si="1"/>
        <v>1.646542261251372</v>
      </c>
      <c r="L48" s="10">
        <f t="shared" si="1"/>
        <v>91.547749725576296</v>
      </c>
    </row>
    <row r="49" spans="1:12" x14ac:dyDescent="0.25">
      <c r="A49" s="23" t="s">
        <v>101</v>
      </c>
      <c r="B49" t="s">
        <v>102</v>
      </c>
      <c r="D49">
        <v>4</v>
      </c>
      <c r="E49">
        <v>10</v>
      </c>
      <c r="F49">
        <v>16</v>
      </c>
      <c r="G49">
        <v>8</v>
      </c>
      <c r="H49">
        <v>12</v>
      </c>
      <c r="I49">
        <f t="shared" si="4"/>
        <v>46</v>
      </c>
      <c r="J49">
        <f t="shared" si="0"/>
        <v>2548</v>
      </c>
      <c r="K49" s="9">
        <f t="shared" si="1"/>
        <v>1.6831320892791803</v>
      </c>
      <c r="L49" s="10">
        <f t="shared" si="1"/>
        <v>93.230881814855465</v>
      </c>
    </row>
    <row r="50" spans="1:12" x14ac:dyDescent="0.25">
      <c r="A50" s="27" t="s">
        <v>103</v>
      </c>
      <c r="B50" s="28" t="s">
        <v>104</v>
      </c>
      <c r="D50">
        <v>4</v>
      </c>
      <c r="E50">
        <v>10</v>
      </c>
      <c r="F50">
        <v>20</v>
      </c>
      <c r="G50">
        <v>18</v>
      </c>
      <c r="H50">
        <v>25</v>
      </c>
      <c r="I50">
        <f t="shared" si="4"/>
        <v>73</v>
      </c>
      <c r="J50">
        <f t="shared" si="0"/>
        <v>2621</v>
      </c>
      <c r="K50" s="9">
        <f t="shared" si="1"/>
        <v>2.6710574460300034</v>
      </c>
      <c r="L50" s="10">
        <f t="shared" si="1"/>
        <v>95.90193926088547</v>
      </c>
    </row>
    <row r="51" spans="1:12" x14ac:dyDescent="0.25">
      <c r="A51" s="9" t="s">
        <v>105</v>
      </c>
      <c r="B51" t="s">
        <v>106</v>
      </c>
      <c r="D51">
        <v>4</v>
      </c>
      <c r="E51">
        <v>10</v>
      </c>
      <c r="F51">
        <v>10</v>
      </c>
      <c r="G51">
        <v>20</v>
      </c>
      <c r="H51">
        <v>20</v>
      </c>
      <c r="I51">
        <f t="shared" si="4"/>
        <v>60</v>
      </c>
      <c r="J51">
        <f t="shared" si="0"/>
        <v>2681</v>
      </c>
      <c r="K51" s="9">
        <f t="shared" si="1"/>
        <v>2.1953896816684964</v>
      </c>
      <c r="L51" s="10">
        <f t="shared" si="1"/>
        <v>98.097328942553972</v>
      </c>
    </row>
    <row r="52" spans="1:12" x14ac:dyDescent="0.25">
      <c r="A52" s="9" t="s">
        <v>107</v>
      </c>
      <c r="B52" t="s">
        <v>108</v>
      </c>
      <c r="D52">
        <v>4</v>
      </c>
      <c r="E52">
        <v>10</v>
      </c>
      <c r="F52">
        <v>10</v>
      </c>
      <c r="G52">
        <v>20</v>
      </c>
      <c r="H52">
        <v>12</v>
      </c>
      <c r="I52">
        <f t="shared" si="4"/>
        <v>52</v>
      </c>
      <c r="J52">
        <f t="shared" si="0"/>
        <v>2733</v>
      </c>
      <c r="K52" s="29">
        <f t="shared" si="1"/>
        <v>1.9026710574460302</v>
      </c>
      <c r="L52" s="30">
        <f t="shared" si="1"/>
        <v>100</v>
      </c>
    </row>
    <row r="53" spans="1:12" x14ac:dyDescent="0.25">
      <c r="A53" s="29"/>
      <c r="B53" s="31"/>
      <c r="C53" s="32" t="s">
        <v>109</v>
      </c>
      <c r="D53" s="33"/>
      <c r="E53" s="34">
        <f>SUM(E5:E52)</f>
        <v>660</v>
      </c>
      <c r="F53" s="34">
        <f>SUM(F5:F52)</f>
        <v>660</v>
      </c>
      <c r="G53" s="34">
        <f>SUM(G5:G52)</f>
        <v>660</v>
      </c>
      <c r="H53" s="34">
        <f>SUM(H5:H46)</f>
        <v>660</v>
      </c>
      <c r="I53" s="35" t="s">
        <v>110</v>
      </c>
      <c r="J53" s="19">
        <v>2733</v>
      </c>
    </row>
    <row r="54" spans="1:12" x14ac:dyDescent="0.25">
      <c r="C54" s="36"/>
      <c r="D54" s="36"/>
      <c r="E54" s="36"/>
      <c r="F54" s="36"/>
      <c r="G54" s="36"/>
    </row>
    <row r="55" spans="1:12" x14ac:dyDescent="0.25">
      <c r="H55" s="37" t="s">
        <v>111</v>
      </c>
      <c r="I55" s="38"/>
      <c r="J55" s="39">
        <v>17.081299999999999</v>
      </c>
    </row>
    <row r="56" spans="1:12" x14ac:dyDescent="0.25">
      <c r="C56" s="40"/>
      <c r="H56" s="38" t="s">
        <v>112</v>
      </c>
      <c r="I56" s="38"/>
      <c r="J56" s="39">
        <f>SUM(J55*4)</f>
        <v>68.325199999999995</v>
      </c>
    </row>
  </sheetData>
  <mergeCells count="3">
    <mergeCell ref="C53:D53"/>
    <mergeCell ref="H55:I55"/>
    <mergeCell ref="H56:I56"/>
  </mergeCells>
  <pageMargins left="0.25" right="0.25" top="0.75" bottom="0.75" header="0.3" footer="0.3"/>
  <pageSetup paperSize="8" scale="8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Plan. de 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PAUL CHIMBO ORTIZ</dc:creator>
  <cp:lastModifiedBy>CRISTHIAN PAUL CHIMBO ORTIZ</cp:lastModifiedBy>
  <dcterms:created xsi:type="dcterms:W3CDTF">2025-02-10T00:10:26Z</dcterms:created>
  <dcterms:modified xsi:type="dcterms:W3CDTF">2025-02-10T00:10:55Z</dcterms:modified>
</cp:coreProperties>
</file>