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8" i="1"/>
  <c r="L19" i="1"/>
  <c r="L17" i="1"/>
  <c r="I20" i="1"/>
  <c r="J20" i="1" s="1"/>
  <c r="K18" i="1"/>
  <c r="K19" i="1"/>
  <c r="I18" i="1"/>
  <c r="I19" i="1"/>
  <c r="K17" i="1"/>
  <c r="I17" i="1"/>
  <c r="J17" i="1" s="1"/>
  <c r="J18" i="1"/>
  <c r="J19" i="1"/>
  <c r="H18" i="1"/>
  <c r="H19" i="1"/>
  <c r="H20" i="1"/>
  <c r="H17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J2" i="1"/>
  <c r="K2" i="1" s="1"/>
  <c r="I2" i="1"/>
  <c r="F2" i="1"/>
  <c r="D2" i="1"/>
  <c r="K20" i="1" l="1"/>
</calcChain>
</file>

<file path=xl/sharedStrings.xml><?xml version="1.0" encoding="utf-8"?>
<sst xmlns="http://schemas.openxmlformats.org/spreadsheetml/2006/main" count="18" uniqueCount="15">
  <si>
    <t>R2[k]</t>
  </si>
  <si>
    <t>R1[k]</t>
  </si>
  <si>
    <t>k</t>
  </si>
  <si>
    <t>ADC_Ref[V]</t>
  </si>
  <si>
    <t>Umax[V]</t>
  </si>
  <si>
    <t>ADC</t>
  </si>
  <si>
    <t>Result[mV]</t>
  </si>
  <si>
    <t>K_U</t>
  </si>
  <si>
    <t>MAX ADC</t>
  </si>
  <si>
    <t>PGA</t>
  </si>
  <si>
    <t>Sensor sen[V/In]</t>
  </si>
  <si>
    <t>Sensor In[A]</t>
  </si>
  <si>
    <t>ADC range</t>
  </si>
  <si>
    <t>K_I</t>
  </si>
  <si>
    <t>Result[mA]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</si>
</sst>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workbookViewId="0">
      <selection activeCell="K17" sqref="K17"/>
    </sheetView>
  </sheetViews>
  <sheetFormatPr defaultRowHeight="14.4" x14ac:dyDescent="0.3"/>
  <cols>
    <col min="3" max="3" width="14.5546875" bestFit="1" customWidth="1"/>
    <col min="4" max="4" width="12.21875" customWidth="1"/>
    <col min="5" max="5" width="10.6640625" bestFit="1" customWidth="1"/>
    <col min="6" max="6" width="12.44140625" customWidth="1"/>
    <col min="8" max="8" width="9.44140625" bestFit="1" customWidth="1"/>
    <col min="9" max="10" width="15.21875" customWidth="1"/>
    <col min="11" max="11" width="16.44140625" customWidth="1"/>
    <col min="12" max="12" width="20" customWidth="1"/>
  </cols>
  <sheetData>
    <row r="1" spans="2:17" x14ac:dyDescent="0.3">
      <c r="B1" s="2" t="s">
        <v>1</v>
      </c>
      <c r="C1" s="2" t="s">
        <v>0</v>
      </c>
      <c r="D1" s="3" t="s">
        <v>2</v>
      </c>
      <c r="E1" s="2" t="s">
        <v>3</v>
      </c>
      <c r="F1" s="3" t="s">
        <v>4</v>
      </c>
      <c r="G1" s="2" t="s">
        <v>5</v>
      </c>
      <c r="H1" s="2" t="s">
        <v>8</v>
      </c>
      <c r="I1" s="3"/>
      <c r="J1" s="3"/>
      <c r="K1" s="3" t="s">
        <v>7</v>
      </c>
      <c r="L1" s="3" t="s">
        <v>6</v>
      </c>
      <c r="M1" s="1"/>
      <c r="N1" s="1"/>
      <c r="O1" s="1"/>
      <c r="P1" s="1"/>
      <c r="Q1" s="1"/>
    </row>
    <row r="2" spans="2:17" x14ac:dyDescent="0.3">
      <c r="B2" s="1">
        <v>3.214</v>
      </c>
      <c r="C2" s="1">
        <v>50.08</v>
      </c>
      <c r="D2" s="1">
        <f>B2/C2</f>
        <v>6.4177316293929712E-2</v>
      </c>
      <c r="E2" s="1">
        <v>2.048</v>
      </c>
      <c r="F2" s="1">
        <f>E2/D2</f>
        <v>31.911586807716244</v>
      </c>
      <c r="G2" s="1">
        <v>32767</v>
      </c>
      <c r="H2" s="1">
        <v>32767</v>
      </c>
      <c r="I2" s="1">
        <f>F2*100000000</f>
        <v>3191158680.7716246</v>
      </c>
      <c r="J2" s="1">
        <f>($I$2/$H$2)</f>
        <v>97389.406438539518</v>
      </c>
      <c r="K2" s="4">
        <f>ROUND(J2, 0)</f>
        <v>97389</v>
      </c>
      <c r="L2" s="1">
        <f>($K$2*G2)/100000</f>
        <v>31911.45363</v>
      </c>
      <c r="M2" s="1"/>
      <c r="N2" s="1"/>
      <c r="O2" s="1"/>
      <c r="P2" s="1"/>
      <c r="Q2" s="1"/>
    </row>
    <row r="3" spans="2:17" x14ac:dyDescent="0.3">
      <c r="G3">
        <v>100</v>
      </c>
      <c r="L3" s="1">
        <f t="shared" ref="L3:L14" si="0">($K$2*G3)/100000</f>
        <v>97.388999999999996</v>
      </c>
    </row>
    <row r="4" spans="2:17" x14ac:dyDescent="0.3">
      <c r="G4">
        <v>200</v>
      </c>
      <c r="L4" s="1">
        <f t="shared" si="0"/>
        <v>194.77799999999999</v>
      </c>
    </row>
    <row r="5" spans="2:17" x14ac:dyDescent="0.3">
      <c r="G5">
        <v>300</v>
      </c>
      <c r="L5" s="1">
        <f t="shared" si="0"/>
        <v>292.16699999999997</v>
      </c>
    </row>
    <row r="6" spans="2:17" x14ac:dyDescent="0.3">
      <c r="G6">
        <v>500</v>
      </c>
      <c r="L6" s="1">
        <f t="shared" si="0"/>
        <v>486.94499999999999</v>
      </c>
    </row>
    <row r="7" spans="2:17" x14ac:dyDescent="0.3">
      <c r="G7">
        <v>1000</v>
      </c>
      <c r="L7" s="1">
        <f t="shared" si="0"/>
        <v>973.89</v>
      </c>
    </row>
    <row r="8" spans="2:17" x14ac:dyDescent="0.3">
      <c r="G8">
        <v>2000</v>
      </c>
      <c r="L8" s="1">
        <f t="shared" si="0"/>
        <v>1947.78</v>
      </c>
    </row>
    <row r="9" spans="2:17" x14ac:dyDescent="0.3">
      <c r="G9">
        <v>5000</v>
      </c>
      <c r="L9" s="1">
        <f t="shared" si="0"/>
        <v>4869.45</v>
      </c>
    </row>
    <row r="10" spans="2:17" x14ac:dyDescent="0.3">
      <c r="G10">
        <v>10000</v>
      </c>
      <c r="L10" s="1">
        <f t="shared" si="0"/>
        <v>9738.9</v>
      </c>
    </row>
    <row r="11" spans="2:17" x14ac:dyDescent="0.3">
      <c r="G11">
        <v>15000</v>
      </c>
      <c r="L11" s="1">
        <f t="shared" si="0"/>
        <v>14608.35</v>
      </c>
    </row>
    <row r="12" spans="2:17" x14ac:dyDescent="0.3">
      <c r="G12">
        <v>20000</v>
      </c>
      <c r="L12" s="1">
        <f t="shared" si="0"/>
        <v>19477.8</v>
      </c>
    </row>
    <row r="13" spans="2:17" x14ac:dyDescent="0.3">
      <c r="G13">
        <v>25000</v>
      </c>
      <c r="L13" s="1">
        <f t="shared" si="0"/>
        <v>24347.25</v>
      </c>
    </row>
    <row r="14" spans="2:17" x14ac:dyDescent="0.3">
      <c r="G14">
        <v>30000</v>
      </c>
      <c r="L14" s="1">
        <f t="shared" si="0"/>
        <v>29216.7</v>
      </c>
    </row>
    <row r="16" spans="2:17" x14ac:dyDescent="0.3">
      <c r="B16" s="2" t="s">
        <v>9</v>
      </c>
      <c r="C16" s="2" t="s">
        <v>10</v>
      </c>
      <c r="D16" s="2" t="s">
        <v>11</v>
      </c>
      <c r="E16" s="2" t="s">
        <v>3</v>
      </c>
      <c r="F16" s="2" t="s">
        <v>8</v>
      </c>
      <c r="G16" s="2" t="s">
        <v>5</v>
      </c>
      <c r="H16" s="3" t="s">
        <v>12</v>
      </c>
      <c r="I16" s="3"/>
      <c r="J16" s="5"/>
      <c r="K16" s="3" t="s">
        <v>13</v>
      </c>
      <c r="L16" s="3" t="s">
        <v>14</v>
      </c>
    </row>
    <row r="17" spans="2:12" x14ac:dyDescent="0.3">
      <c r="B17" s="1">
        <v>1</v>
      </c>
      <c r="C17" s="1">
        <v>0.46</v>
      </c>
      <c r="D17" s="1">
        <v>40</v>
      </c>
      <c r="E17" s="1">
        <v>2.048</v>
      </c>
      <c r="F17" s="1">
        <v>32767</v>
      </c>
      <c r="G17" s="1">
        <v>32767</v>
      </c>
      <c r="H17" s="1">
        <f>$E$17/B17</f>
        <v>2.048</v>
      </c>
      <c r="I17" s="1">
        <f>((H17/$C$17)*$D$17)*10000000</f>
        <v>1780869565.2173913</v>
      </c>
      <c r="J17" s="1">
        <f>I17/$F$17</f>
        <v>54349.484701601956</v>
      </c>
      <c r="K17" s="1">
        <f>ROUND(J17,0)</f>
        <v>54349</v>
      </c>
      <c r="L17" s="1">
        <f>ROUND((J17*G17)/10000,0)</f>
        <v>178087</v>
      </c>
    </row>
    <row r="18" spans="2:12" x14ac:dyDescent="0.3">
      <c r="B18" s="1">
        <v>2</v>
      </c>
      <c r="C18" s="1"/>
      <c r="D18" s="1"/>
      <c r="E18" s="1"/>
      <c r="F18" s="1"/>
      <c r="G18" s="1">
        <v>32767</v>
      </c>
      <c r="H18" s="1">
        <f t="shared" ref="H18:H20" si="1">$E$17/B18</f>
        <v>1.024</v>
      </c>
      <c r="I18" s="1">
        <f t="shared" ref="I18:I20" si="2">((H18/$C$17)*$D$17)*10000000</f>
        <v>890434782.60869563</v>
      </c>
      <c r="J18" s="1">
        <f t="shared" ref="J18:J20" si="3">I18/$F$17</f>
        <v>27174.742350800978</v>
      </c>
      <c r="K18" s="1">
        <f t="shared" ref="K18:K20" si="4">ROUND(J18,0)</f>
        <v>27175</v>
      </c>
      <c r="L18" s="1">
        <f t="shared" ref="L18:L20" si="5">ROUND((J18*G18)/10000,0)</f>
        <v>89043</v>
      </c>
    </row>
    <row r="19" spans="2:12" x14ac:dyDescent="0.3">
      <c r="B19" s="1">
        <v>4</v>
      </c>
      <c r="C19" s="1"/>
      <c r="D19" s="1"/>
      <c r="E19" s="1"/>
      <c r="F19" s="1"/>
      <c r="G19" s="1">
        <v>32767</v>
      </c>
      <c r="H19" s="1">
        <f t="shared" si="1"/>
        <v>0.51200000000000001</v>
      </c>
      <c r="I19" s="1">
        <f t="shared" si="2"/>
        <v>445217391.30434781</v>
      </c>
      <c r="J19" s="1">
        <f t="shared" si="3"/>
        <v>13587.371175400489</v>
      </c>
      <c r="K19" s="1">
        <f t="shared" si="4"/>
        <v>13587</v>
      </c>
      <c r="L19" s="1">
        <f t="shared" si="5"/>
        <v>44522</v>
      </c>
    </row>
    <row r="20" spans="2:12" x14ac:dyDescent="0.3">
      <c r="B20" s="1">
        <v>8</v>
      </c>
      <c r="C20" s="1"/>
      <c r="D20" s="1"/>
      <c r="E20" s="1"/>
      <c r="F20" s="1"/>
      <c r="G20" s="1">
        <v>32767</v>
      </c>
      <c r="H20" s="1">
        <f t="shared" si="1"/>
        <v>0.25600000000000001</v>
      </c>
      <c r="I20" s="1">
        <f>((H20/$C$17)*$D$17)*100000000</f>
        <v>2226086956.521739</v>
      </c>
      <c r="J20" s="1">
        <f t="shared" si="3"/>
        <v>67936.855877002439</v>
      </c>
      <c r="K20" s="1">
        <f t="shared" si="4"/>
        <v>67937</v>
      </c>
      <c r="L20" s="1">
        <f>ROUND((J20*G20)/100000,0)</f>
        <v>22261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2017-02-02T22:02:01Z</dcterms:modified>
</cp:coreProperties>
</file>