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747E80D9-0380-475C-B595-33ED14C0536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- AYUDA -" sheetId="1" r:id="rId1"/>
    <sheet name="Desarrollo" sheetId="5" r:id="rId2"/>
    <sheet name="Admin" sheetId="2" r:id="rId3"/>
    <sheet name="Secretaria" sheetId="7" r:id="rId4"/>
    <sheet name="Soporte" sheetId="3" state="hidden" r:id="rId5"/>
  </sheets>
  <externalReferences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EM6bNup+XjeRkGxE4pBY2e4KZa+QR9Q/V9WP9j+sX/g="/>
    </ext>
  </extLst>
</workbook>
</file>

<file path=xl/calcChain.xml><?xml version="1.0" encoding="utf-8"?>
<calcChain xmlns="http://schemas.openxmlformats.org/spreadsheetml/2006/main">
  <c r="F19" i="5" l="1"/>
  <c r="E19" i="5"/>
  <c r="D19" i="5"/>
  <c r="B19" i="5"/>
  <c r="F18" i="5"/>
  <c r="K18" i="5" s="1"/>
  <c r="E18" i="5"/>
  <c r="J18" i="5" s="1"/>
  <c r="D18" i="5"/>
  <c r="B18" i="5"/>
  <c r="B18" i="2"/>
  <c r="B19" i="2"/>
  <c r="B13" i="7"/>
  <c r="B9" i="7"/>
  <c r="B17" i="5"/>
  <c r="B16" i="5"/>
  <c r="B10" i="5"/>
  <c r="B13" i="2"/>
  <c r="B12" i="2"/>
  <c r="B11" i="2"/>
  <c r="B10" i="2"/>
  <c r="B9" i="2"/>
  <c r="B10" i="7"/>
  <c r="F11" i="7"/>
  <c r="F14" i="7" s="1"/>
  <c r="E11" i="7"/>
  <c r="E14" i="7" s="1"/>
  <c r="D11" i="7"/>
  <c r="B11" i="7"/>
  <c r="I14" i="7"/>
  <c r="H14" i="7"/>
  <c r="G14" i="7"/>
  <c r="F13" i="7"/>
  <c r="E13" i="7"/>
  <c r="D13" i="7"/>
  <c r="F12" i="7"/>
  <c r="E12" i="7"/>
  <c r="D12" i="7"/>
  <c r="B12" i="7"/>
  <c r="F10" i="7"/>
  <c r="E10" i="7"/>
  <c r="D10" i="7"/>
  <c r="F9" i="7"/>
  <c r="E9" i="7"/>
  <c r="D9" i="7"/>
  <c r="F17" i="5"/>
  <c r="E17" i="5"/>
  <c r="D17" i="5"/>
  <c r="F16" i="5"/>
  <c r="E16" i="5"/>
  <c r="L16" i="5" s="1"/>
  <c r="D16" i="5"/>
  <c r="F15" i="5"/>
  <c r="E15" i="5"/>
  <c r="L15" i="5" s="1"/>
  <c r="D15" i="5"/>
  <c r="B15" i="5"/>
  <c r="F14" i="5"/>
  <c r="E14" i="5"/>
  <c r="D14" i="5"/>
  <c r="B14" i="5"/>
  <c r="F13" i="5"/>
  <c r="E13" i="5"/>
  <c r="L13" i="5" s="1"/>
  <c r="D13" i="5"/>
  <c r="B13" i="5"/>
  <c r="F12" i="5"/>
  <c r="E12" i="5"/>
  <c r="L12" i="5" s="1"/>
  <c r="D12" i="5"/>
  <c r="B12" i="5"/>
  <c r="F11" i="5"/>
  <c r="E11" i="5"/>
  <c r="D11" i="5"/>
  <c r="B11" i="5"/>
  <c r="F10" i="5"/>
  <c r="E10" i="5"/>
  <c r="D10" i="5"/>
  <c r="F9" i="5"/>
  <c r="E9" i="5"/>
  <c r="D9" i="5"/>
  <c r="B9" i="5"/>
  <c r="L17" i="5"/>
  <c r="I20" i="5"/>
  <c r="H20" i="5"/>
  <c r="G20" i="5"/>
  <c r="K13" i="5"/>
  <c r="F15" i="2"/>
  <c r="F19" i="2"/>
  <c r="E19" i="2"/>
  <c r="D19" i="2"/>
  <c r="E14" i="2"/>
  <c r="F14" i="2"/>
  <c r="D14" i="2"/>
  <c r="B14" i="2"/>
  <c r="F16" i="2"/>
  <c r="E16" i="2"/>
  <c r="L16" i="2" s="1"/>
  <c r="D16" i="2"/>
  <c r="B16" i="2"/>
  <c r="D13" i="2"/>
  <c r="F18" i="2"/>
  <c r="E18" i="2"/>
  <c r="D18" i="2"/>
  <c r="F17" i="2"/>
  <c r="E17" i="2"/>
  <c r="D17" i="2"/>
  <c r="B17" i="2"/>
  <c r="E15" i="2"/>
  <c r="D15" i="2"/>
  <c r="B15" i="2"/>
  <c r="D10" i="2"/>
  <c r="F13" i="2"/>
  <c r="E13" i="2"/>
  <c r="F12" i="2"/>
  <c r="E12" i="2"/>
  <c r="D12" i="2"/>
  <c r="F11" i="2"/>
  <c r="E11" i="2"/>
  <c r="D11" i="2"/>
  <c r="F10" i="2"/>
  <c r="E10" i="2"/>
  <c r="F9" i="2"/>
  <c r="E9" i="2"/>
  <c r="D9" i="2"/>
  <c r="I20" i="2"/>
  <c r="H20" i="2"/>
  <c r="G20" i="2"/>
  <c r="K19" i="5" l="1"/>
  <c r="L19" i="5"/>
  <c r="L18" i="5"/>
  <c r="L9" i="7"/>
  <c r="L11" i="7"/>
  <c r="L12" i="7"/>
  <c r="K9" i="7"/>
  <c r="L10" i="7"/>
  <c r="K11" i="7"/>
  <c r="K12" i="7"/>
  <c r="L13" i="7"/>
  <c r="J9" i="7"/>
  <c r="K10" i="7"/>
  <c r="J11" i="7"/>
  <c r="J12" i="7"/>
  <c r="K13" i="7"/>
  <c r="D14" i="7"/>
  <c r="J10" i="7"/>
  <c r="J13" i="7"/>
  <c r="J19" i="2"/>
  <c r="K9" i="5"/>
  <c r="J13" i="5"/>
  <c r="K14" i="5"/>
  <c r="K16" i="5"/>
  <c r="J15" i="5"/>
  <c r="K15" i="5"/>
  <c r="L14" i="5"/>
  <c r="J14" i="5"/>
  <c r="K11" i="5"/>
  <c r="E20" i="5"/>
  <c r="J11" i="5"/>
  <c r="L11" i="5"/>
  <c r="D20" i="5"/>
  <c r="K10" i="5"/>
  <c r="L10" i="5"/>
  <c r="F20" i="5"/>
  <c r="L9" i="5"/>
  <c r="J17" i="5"/>
  <c r="K17" i="5"/>
  <c r="J9" i="5"/>
  <c r="J12" i="5"/>
  <c r="J10" i="5"/>
  <c r="K12" i="5"/>
  <c r="J19" i="5"/>
  <c r="J16" i="5"/>
  <c r="K19" i="2"/>
  <c r="L19" i="2"/>
  <c r="L14" i="2"/>
  <c r="K14" i="2"/>
  <c r="J14" i="2"/>
  <c r="D20" i="2"/>
  <c r="L12" i="2"/>
  <c r="L11" i="2"/>
  <c r="L13" i="2"/>
  <c r="L15" i="2"/>
  <c r="L18" i="2"/>
  <c r="J18" i="2"/>
  <c r="K18" i="2"/>
  <c r="J15" i="2"/>
  <c r="K15" i="2"/>
  <c r="L10" i="2"/>
  <c r="K11" i="2"/>
  <c r="L17" i="2"/>
  <c r="J17" i="2"/>
  <c r="K17" i="2"/>
  <c r="J16" i="2"/>
  <c r="K16" i="2"/>
  <c r="E20" i="2"/>
  <c r="J13" i="2"/>
  <c r="K13" i="2"/>
  <c r="J12" i="2"/>
  <c r="K12" i="2"/>
  <c r="J11" i="2"/>
  <c r="F20" i="2"/>
  <c r="J10" i="2"/>
  <c r="K10" i="2"/>
  <c r="L9" i="2"/>
  <c r="J9" i="2"/>
  <c r="K9" i="2"/>
</calcChain>
</file>

<file path=xl/sharedStrings.xml><?xml version="1.0" encoding="utf-8"?>
<sst xmlns="http://schemas.openxmlformats.org/spreadsheetml/2006/main" count="91" uniqueCount="37">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</sst>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&quot;$&quot;\ #,##0.00;[Red]\-&quot;$&quot;\ #,##0.00"/>
    <numFmt numFmtId="165" formatCode="&quot;$&quot;\ #,##0.00"/>
  </numFmts>
  <fonts count="20" x14ac:knownFonts="1">
    <font>
      <sz val="8"/>
      <color theme="1"/>
      <name val="Arial"/>
      <scheme val="minor"/>
    </font>
    <font>
      <sz val="12"/>
      <color theme="1"/>
      <name val="Calibri"/>
      <family val="2"/>
    </font>
    <font>
      <sz val="8"/>
      <color theme="1"/>
      <name val="Arial"/>
      <family val="2"/>
    </font>
    <font>
      <b/>
      <sz val="22"/>
      <color rgb="FF3F3F3F"/>
      <name val="Calibri"/>
      <family val="2"/>
    </font>
    <font>
      <sz val="10"/>
      <color theme="1"/>
      <name val="Calibri"/>
      <family val="2"/>
    </font>
    <font>
      <sz val="16"/>
      <color rgb="FF7F7F7F"/>
      <name val="Calibri"/>
      <family val="2"/>
    </font>
    <font>
      <sz val="20"/>
      <color theme="1"/>
      <name val="Calibri"/>
      <family val="2"/>
    </font>
    <font>
      <b/>
      <sz val="14"/>
      <color theme="0"/>
      <name val="Calibri"/>
      <family val="2"/>
    </font>
    <font>
      <sz val="8"/>
      <name val="Arial"/>
      <family val="2"/>
    </font>
    <font>
      <b/>
      <sz val="14"/>
      <color rgb="FF8745EC"/>
      <name val="Calibri"/>
      <family val="2"/>
    </font>
    <font>
      <sz val="12"/>
      <color rgb="FF000000"/>
      <name val="Arial"/>
      <family val="2"/>
    </font>
    <font>
      <sz val="14"/>
      <color rgb="FF595959"/>
      <name val="Calibri"/>
      <family val="2"/>
    </font>
    <font>
      <b/>
      <sz val="14"/>
      <color rgb="FF7F7F7F"/>
      <name val="Calibri"/>
      <family val="2"/>
    </font>
    <font>
      <sz val="10"/>
      <color rgb="FFFF0000"/>
      <name val="Calibri"/>
      <family val="2"/>
    </font>
    <font>
      <b/>
      <sz val="14"/>
      <color rgb="FF595959"/>
      <name val="Calibri"/>
      <family val="2"/>
    </font>
    <font>
      <sz val="11"/>
      <color rgb="FF000000"/>
      <name val="Arial"/>
      <family val="2"/>
    </font>
    <font>
      <sz val="13"/>
      <color rgb="FF595959"/>
      <name val="Calibri"/>
      <family val="2"/>
    </font>
    <font>
      <sz val="8"/>
      <color theme="1"/>
      <name val="Arial"/>
      <family val="2"/>
      <scheme val="minor"/>
    </font>
    <font>
      <b/>
      <sz val="12"/>
      <color rgb="FF595959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 style="thin">
        <color rgb="FF7F7F7F"/>
      </right>
      <top style="thin">
        <color theme="0"/>
      </top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/>
      <diagonal/>
    </border>
    <border>
      <left style="thin">
        <color rgb="FF7F7F7F"/>
      </left>
      <right style="thin">
        <color rgb="FFA5A5A5"/>
      </right>
      <top/>
      <bottom/>
      <diagonal/>
    </border>
    <border>
      <left style="thin">
        <color rgb="FF7F7F7F"/>
      </left>
      <right style="thin">
        <color rgb="FFA5A5A5"/>
      </right>
      <top/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 style="thin">
        <color rgb="FF7F7F7F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9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2" fontId="11" fillId="0" borderId="10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5" fontId="12" fillId="6" borderId="7" xfId="0" applyNumberFormat="1" applyFont="1" applyFill="1" applyBorder="1" applyAlignment="1">
      <alignment horizontal="center"/>
    </xf>
    <xf numFmtId="165" fontId="12" fillId="6" borderId="8" xfId="0" applyNumberFormat="1" applyFont="1" applyFill="1" applyBorder="1" applyAlignment="1">
      <alignment horizontal="center"/>
    </xf>
    <xf numFmtId="165" fontId="12" fillId="6" borderId="9" xfId="0" applyNumberFormat="1" applyFont="1" applyFill="1" applyBorder="1" applyAlignment="1">
      <alignment horizontal="center"/>
    </xf>
    <xf numFmtId="165" fontId="12" fillId="6" borderId="11" xfId="0" applyNumberFormat="1" applyFont="1" applyFill="1" applyBorder="1" applyAlignment="1">
      <alignment horizontal="center"/>
    </xf>
    <xf numFmtId="0" fontId="13" fillId="0" borderId="0" xfId="0" applyFont="1"/>
    <xf numFmtId="165" fontId="11" fillId="3" borderId="13" xfId="0" applyNumberFormat="1" applyFont="1" applyFill="1" applyBorder="1" applyAlignment="1">
      <alignment horizontal="center" vertical="center"/>
    </xf>
    <xf numFmtId="2" fontId="11" fillId="3" borderId="13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165" fontId="14" fillId="6" borderId="1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9" fillId="0" borderId="16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65" fontId="11" fillId="0" borderId="19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horizontal="center" vertical="center"/>
    </xf>
    <xf numFmtId="165" fontId="11" fillId="0" borderId="22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" fontId="14" fillId="0" borderId="25" xfId="0" applyNumberFormat="1" applyFont="1" applyBorder="1" applyAlignment="1">
      <alignment horizontal="center" vertical="center"/>
    </xf>
    <xf numFmtId="4" fontId="14" fillId="0" borderId="26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0" borderId="30" xfId="0" applyNumberFormat="1" applyFont="1" applyBorder="1" applyAlignment="1">
      <alignment vertical="center" wrapText="1"/>
    </xf>
    <xf numFmtId="164" fontId="16" fillId="0" borderId="31" xfId="0" applyNumberFormat="1" applyFont="1" applyBorder="1" applyAlignment="1">
      <alignment vertical="center" wrapText="1"/>
    </xf>
    <xf numFmtId="164" fontId="15" fillId="0" borderId="32" xfId="0" applyNumberFormat="1" applyFont="1" applyBorder="1" applyAlignment="1">
      <alignment vertical="center" wrapText="1"/>
    </xf>
    <xf numFmtId="164" fontId="16" fillId="0" borderId="33" xfId="0" applyNumberFormat="1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/>
    </xf>
    <xf numFmtId="0" fontId="15" fillId="0" borderId="0" xfId="0" applyFont="1"/>
    <xf numFmtId="164" fontId="16" fillId="5" borderId="34" xfId="0" applyNumberFormat="1" applyFont="1" applyFill="1" applyBorder="1" applyAlignment="1">
      <alignment vertical="center" wrapText="1"/>
    </xf>
    <xf numFmtId="164" fontId="16" fillId="5" borderId="35" xfId="0" applyNumberFormat="1" applyFont="1" applyFill="1" applyBorder="1" applyAlignment="1">
      <alignment vertical="center" wrapText="1"/>
    </xf>
    <xf numFmtId="165" fontId="10" fillId="5" borderId="0" xfId="0" applyNumberFormat="1" applyFont="1" applyFill="1" applyAlignment="1">
      <alignment horizontal="center" wrapText="1"/>
    </xf>
    <xf numFmtId="42" fontId="14" fillId="6" borderId="13" xfId="1" applyNumberFormat="1" applyFont="1" applyFill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 wrapText="1"/>
    </xf>
    <xf numFmtId="165" fontId="14" fillId="3" borderId="13" xfId="0" applyNumberFormat="1" applyFont="1" applyFill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3" borderId="1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7" fillId="2" borderId="14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9" fillId="4" borderId="21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165" fontId="11" fillId="0" borderId="39" xfId="0" applyNumberFormat="1" applyFont="1" applyBorder="1" applyAlignment="1">
      <alignment horizontal="center" vertical="center"/>
    </xf>
    <xf numFmtId="165" fontId="11" fillId="0" borderId="40" xfId="0" applyNumberFormat="1" applyFont="1" applyBorder="1" applyAlignment="1">
      <alignment horizontal="center" vertical="center"/>
    </xf>
    <xf numFmtId="165" fontId="11" fillId="0" borderId="41" xfId="0" applyNumberFormat="1" applyFont="1" applyBorder="1" applyAlignment="1">
      <alignment horizontal="center" vertical="center"/>
    </xf>
    <xf numFmtId="165" fontId="11" fillId="0" borderId="42" xfId="0" applyNumberFormat="1" applyFont="1" applyBorder="1" applyAlignment="1">
      <alignment horizontal="center" vertical="center"/>
    </xf>
    <xf numFmtId="165" fontId="11" fillId="0" borderId="43" xfId="0" applyNumberFormat="1" applyFont="1" applyBorder="1" applyAlignment="1">
      <alignment horizontal="center" vertical="center"/>
    </xf>
    <xf numFmtId="165" fontId="11" fillId="0" borderId="44" xfId="0" applyNumberFormat="1" applyFont="1" applyBorder="1" applyAlignment="1">
      <alignment horizontal="center" vertical="center"/>
    </xf>
    <xf numFmtId="165" fontId="18" fillId="0" borderId="10" xfId="0" applyNumberFormat="1" applyFont="1" applyBorder="1" applyAlignment="1">
      <alignment vertical="center" wrapText="1"/>
    </xf>
    <xf numFmtId="165" fontId="19" fillId="5" borderId="0" xfId="0" applyNumberFormat="1" applyFont="1" applyFill="1" applyAlignment="1">
      <alignment vertical="center" wrapText="1"/>
    </xf>
    <xf numFmtId="2" fontId="11" fillId="0" borderId="10" xfId="0" applyNumberFormat="1" applyFont="1" applyBorder="1" applyAlignment="1">
      <alignment vertical="center" wrapText="1"/>
    </xf>
    <xf numFmtId="165" fontId="11" fillId="0" borderId="10" xfId="0" applyNumberFormat="1" applyFont="1" applyBorder="1" applyAlignment="1">
      <alignment vertical="center" wrapText="1"/>
    </xf>
    <xf numFmtId="165" fontId="12" fillId="6" borderId="7" xfId="0" applyNumberFormat="1" applyFont="1" applyFill="1" applyBorder="1" applyAlignment="1">
      <alignment wrapText="1"/>
    </xf>
    <xf numFmtId="165" fontId="12" fillId="6" borderId="8" xfId="0" applyNumberFormat="1" applyFont="1" applyFill="1" applyBorder="1" applyAlignment="1">
      <alignment wrapText="1"/>
    </xf>
    <xf numFmtId="165" fontId="12" fillId="6" borderId="9" xfId="0" applyNumberFormat="1" applyFont="1" applyFill="1" applyBorder="1" applyAlignment="1">
      <alignment wrapText="1"/>
    </xf>
    <xf numFmtId="165" fontId="18" fillId="0" borderId="12" xfId="0" applyNumberFormat="1" applyFont="1" applyBorder="1" applyAlignment="1">
      <alignment vertical="center" wrapText="1"/>
    </xf>
    <xf numFmtId="2" fontId="11" fillId="0" borderId="12" xfId="0" applyNumberFormat="1" applyFont="1" applyBorder="1" applyAlignment="1">
      <alignment vertical="center" wrapText="1"/>
    </xf>
    <xf numFmtId="165" fontId="11" fillId="0" borderId="12" xfId="0" applyNumberFormat="1" applyFont="1" applyBorder="1" applyAlignment="1">
      <alignment vertical="center" wrapText="1"/>
    </xf>
    <xf numFmtId="165" fontId="12" fillId="6" borderId="11" xfId="0" applyNumberFormat="1" applyFont="1" applyFill="1" applyBorder="1" applyAlignment="1">
      <alignment wrapText="1"/>
    </xf>
    <xf numFmtId="165" fontId="18" fillId="3" borderId="13" xfId="0" applyNumberFormat="1" applyFont="1" applyFill="1" applyBorder="1" applyAlignment="1">
      <alignment vertical="center" wrapText="1"/>
    </xf>
    <xf numFmtId="2" fontId="11" fillId="3" borderId="13" xfId="0" applyNumberFormat="1" applyFont="1" applyFill="1" applyBorder="1" applyAlignment="1">
      <alignment vertical="center" wrapText="1"/>
    </xf>
    <xf numFmtId="165" fontId="11" fillId="3" borderId="1" xfId="0" applyNumberFormat="1" applyFont="1" applyFill="1" applyBorder="1" applyAlignment="1">
      <alignment vertical="center" wrapText="1"/>
    </xf>
    <xf numFmtId="165" fontId="11" fillId="3" borderId="13" xfId="0" applyNumberFormat="1" applyFont="1" applyFill="1" applyBorder="1" applyAlignment="1">
      <alignment vertical="center" wrapText="1"/>
    </xf>
    <xf numFmtId="165" fontId="11" fillId="3" borderId="1" xfId="0" applyNumberFormat="1" applyFont="1" applyFill="1" applyBorder="1" applyAlignment="1">
      <alignment wrapText="1"/>
    </xf>
    <xf numFmtId="165" fontId="14" fillId="0" borderId="1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</cellXfs>
  <cellStyles count="2">
    <cellStyle name="Moneda" xfId="1" builtinId="4"/>
    <cellStyle name="Normal" xfId="0" builtinId="0"/>
  </cellStyles>
  <dxfs count="14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13"/>
      <tableStyleElement type="total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D4854AF5-9F24-4D81-BBB2-3CD927E2883A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A4CD5775-C195-4435-AD9E-7E6C434E2AEC}"/>
            </a:ext>
          </a:extLst>
        </xdr:cNvPr>
        <xdr:cNvSpPr txBox="1"/>
      </xdr:nvSpPr>
      <xdr:spPr>
        <a:xfrm>
          <a:off x="119538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sym typeface="Arial Rounded"/>
            </a:rPr>
            <a:t>ChronoGuard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841050" y="3551400"/>
          <a:ext cx="3009900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3EC234E8-0713-4EA0-9D7E-996AF95EF124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EC19F473-2AE7-4D2D-B547-6A64C1414688}"/>
            </a:ext>
          </a:extLst>
        </xdr:cNvPr>
        <xdr:cNvSpPr txBox="1"/>
      </xdr:nvSpPr>
      <xdr:spPr>
        <a:xfrm>
          <a:off x="119538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%20de%20cotizaciones%20(sistematizaci&#243;n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uadro%20de%20cotizaciones%20(sistematizaci&#243;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%20de%20cotizaciones%20CronoGuar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de cotizaciones  (servid"/>
      <sheetName val="cuadro de cotizaciones(monitor "/>
      <sheetName val="Cuadro de cotizaciones(teclado)"/>
      <sheetName val="cuadro de cotizaciones(mouse)"/>
      <sheetName val="equipo secretaria"/>
      <sheetName val="Plan de Internet(cliente)"/>
      <sheetName val="Cuadro de cotizaciones(antiviru"/>
      <sheetName val="Cuadro de Licencias (window 10)"/>
      <sheetName val="Cuadro de Licencias(office)  "/>
      <sheetName val="Cuadro de Licencias(window serv"/>
      <sheetName val="cuadro de Licencias(gestor de d"/>
      <sheetName val="Cuadro de Licencias(ReCap) "/>
      <sheetName val=" Cuadro de Licencias(visual est"/>
      <sheetName val="Copia de cuadro de Licencias(ho"/>
      <sheetName val="computador(desarrollo)"/>
      <sheetName val="monitor de apoyo(desarrollo)"/>
      <sheetName val="licencias domin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E6" t="str">
            <v>internet fibra optica</v>
          </cell>
          <cell r="I6">
            <v>195992</v>
          </cell>
        </row>
        <row r="7">
          <cell r="E7" t="str">
            <v>internet fibra optica</v>
          </cell>
          <cell r="I7">
            <v>264900</v>
          </cell>
        </row>
        <row r="8">
          <cell r="I8">
            <v>129000</v>
          </cell>
        </row>
      </sheetData>
      <sheetData sheetId="6" refreshError="1">
        <row r="2">
          <cell r="D2" t="str">
            <v xml:space="preserve">Bitdefender TOTAL SECURITY </v>
          </cell>
          <cell r="H2">
            <v>399960</v>
          </cell>
        </row>
        <row r="3">
          <cell r="H3">
            <v>120000</v>
          </cell>
        </row>
        <row r="4">
          <cell r="H4">
            <v>158751.9</v>
          </cell>
        </row>
      </sheetData>
      <sheetData sheetId="7" refreshError="1"/>
      <sheetData sheetId="8" refreshError="1">
        <row r="4">
          <cell r="D4" t="str">
            <v>Microsoft 365 Empresa Premium</v>
          </cell>
          <cell r="H4">
            <v>88000</v>
          </cell>
        </row>
        <row r="5">
          <cell r="H5">
            <v>1293600</v>
          </cell>
        </row>
        <row r="6">
          <cell r="H6">
            <v>80000</v>
          </cell>
        </row>
      </sheetData>
      <sheetData sheetId="9" refreshError="1">
        <row r="4">
          <cell r="H4">
            <v>30940</v>
          </cell>
        </row>
        <row r="5">
          <cell r="D5" t="str">
            <v xml:space="preserve">Windows Server </v>
          </cell>
          <cell r="H5">
            <v>166645.00000000003</v>
          </cell>
        </row>
        <row r="6">
          <cell r="H6">
            <v>412000</v>
          </cell>
        </row>
      </sheetData>
      <sheetData sheetId="10" refreshError="1">
        <row r="4">
          <cell r="D4" t="str">
            <v>SQL server 2019</v>
          </cell>
          <cell r="H4">
            <v>954866</v>
          </cell>
        </row>
        <row r="5">
          <cell r="H5">
            <v>1922504.2000000002</v>
          </cell>
        </row>
        <row r="6">
          <cell r="H6">
            <v>4470000</v>
          </cell>
        </row>
      </sheetData>
      <sheetData sheetId="11" refreshError="1">
        <row r="4">
          <cell r="D4" t="str">
            <v xml:space="preserve">ReCap Pro 2023 </v>
          </cell>
          <cell r="H4">
            <v>240000</v>
          </cell>
        </row>
        <row r="5">
          <cell r="H5">
            <v>1408801</v>
          </cell>
        </row>
        <row r="6">
          <cell r="H6">
            <v>32990</v>
          </cell>
        </row>
      </sheetData>
      <sheetData sheetId="12" refreshError="1">
        <row r="4">
          <cell r="D4" t="str">
            <v>visual estudio</v>
          </cell>
          <cell r="H4">
            <v>562050</v>
          </cell>
        </row>
        <row r="5">
          <cell r="H5">
            <v>1589731.09</v>
          </cell>
        </row>
        <row r="6">
          <cell r="H6">
            <v>331960</v>
          </cell>
        </row>
      </sheetData>
      <sheetData sheetId="13" refreshError="1"/>
      <sheetData sheetId="14" refreshError="1">
        <row r="6">
          <cell r="E6" t="str">
            <v>Dell Inspiron 27 7000 Series - pantalla táctil, Intel Core i7-1165G7 de 11ª generación, 16 GB de RAM 512 GB SSD+1 TB HDD</v>
          </cell>
          <cell r="I6">
            <v>4977920</v>
          </cell>
        </row>
        <row r="7">
          <cell r="I7">
            <v>8360000</v>
          </cell>
        </row>
        <row r="8">
          <cell r="I8">
            <v>3992018</v>
          </cell>
        </row>
      </sheetData>
      <sheetData sheetId="15" refreshError="1">
        <row r="6">
          <cell r="E6" t="str">
            <v xml:space="preserve">Sceptre - Monitor curvo de 24 pulgadas, 75Hz, </v>
          </cell>
          <cell r="I6">
            <v>479880</v>
          </cell>
        </row>
        <row r="7">
          <cell r="I7">
            <v>495920</v>
          </cell>
        </row>
        <row r="8">
          <cell r="I8">
            <v>800000</v>
          </cell>
        </row>
      </sheetData>
      <sheetData sheetId="16" refreshError="1">
        <row r="6">
          <cell r="E6" t="str">
            <v>.com</v>
          </cell>
          <cell r="I6">
            <v>52500</v>
          </cell>
        </row>
        <row r="7">
          <cell r="I7">
            <v>56000.000000000007</v>
          </cell>
        </row>
        <row r="8">
          <cell r="I8">
            <v>35960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de cotizaciones  (servid"/>
      <sheetName val="cuadro de cotizaciones(monitor "/>
      <sheetName val="Cuadro de cotizaciones(teclado)"/>
      <sheetName val="cuadro de cotizaciones(mouse)"/>
      <sheetName val="equipo secretaria"/>
      <sheetName val="Cuadro de cotizaciones(antiviru"/>
      <sheetName val="Cuadro de Licencias(office)  "/>
      <sheetName val="Cuadro de Licencias (window 10)"/>
      <sheetName val="Cuadro de Licencias(window serv"/>
      <sheetName val="cuadro de Licencias(gestor de d"/>
      <sheetName val="Cuadro de Licencias(ReCap) "/>
      <sheetName val=" Cuadro de Licencias(visual est"/>
      <sheetName val="Copia de cuadro de Licencias(ho"/>
      <sheetName val="computador(desarrollo)"/>
      <sheetName val="monitor de apoyo(desarrollo)"/>
    </sheetNames>
    <sheetDataSet>
      <sheetData sheetId="0" refreshError="1">
        <row r="6">
          <cell r="E6" t="str">
            <v>Servidor Lenovo Xeon E-2324G + Ram 16gb ST50</v>
          </cell>
          <cell r="I6">
            <v>6709900.0000000009</v>
          </cell>
        </row>
        <row r="7">
          <cell r="I7">
            <v>6709900.0000000009</v>
          </cell>
        </row>
        <row r="8">
          <cell r="F8">
            <v>4193277.3109243698</v>
          </cell>
        </row>
      </sheetData>
      <sheetData sheetId="1" refreshError="1">
        <row r="6">
          <cell r="E6" t="str">
            <v>Monitor ThinkVision T24m-20 de 23.8" - Raven Black</v>
          </cell>
          <cell r="I6">
            <v>689000.00000000012</v>
          </cell>
        </row>
        <row r="7">
          <cell r="I7">
            <v>974900</v>
          </cell>
        </row>
        <row r="8">
          <cell r="I8">
            <v>974900</v>
          </cell>
        </row>
      </sheetData>
      <sheetData sheetId="2" refreshError="1">
        <row r="6">
          <cell r="E6" t="str">
            <v>Teclado HP Alámbrico 150 Basic Negro</v>
          </cell>
          <cell r="I6">
            <v>59900.000000000007</v>
          </cell>
        </row>
        <row r="7">
          <cell r="I7">
            <v>64900</v>
          </cell>
        </row>
        <row r="8">
          <cell r="I8">
            <v>117300.00000000001</v>
          </cell>
        </row>
      </sheetData>
      <sheetData sheetId="3" refreshError="1">
        <row r="6">
          <cell r="E6" t="str">
            <v>Mouse ESENSES Inalámbrico Óptico Ergonómico Vertical WVM-400 Negro</v>
          </cell>
          <cell r="I6">
            <v>79900</v>
          </cell>
        </row>
        <row r="7">
          <cell r="I7">
            <v>79900</v>
          </cell>
        </row>
        <row r="8">
          <cell r="I8">
            <v>79900</v>
          </cell>
        </row>
      </sheetData>
      <sheetData sheetId="4" refreshError="1">
        <row r="4">
          <cell r="D4" t="str">
            <v xml:space="preserve">Lenovo Intel Core I7 </v>
          </cell>
          <cell r="H4">
            <v>2549900</v>
          </cell>
        </row>
        <row r="5">
          <cell r="H5">
            <v>2549900</v>
          </cell>
        </row>
        <row r="6">
          <cell r="H6">
            <v>3396000</v>
          </cell>
        </row>
      </sheetData>
      <sheetData sheetId="5" refreshError="1">
        <row r="2">
          <cell r="D2" t="str">
            <v xml:space="preserve">Bitdefender TOTAL SECURITY </v>
          </cell>
          <cell r="H2">
            <v>399960</v>
          </cell>
        </row>
        <row r="3">
          <cell r="H3">
            <v>120000</v>
          </cell>
        </row>
        <row r="4">
          <cell r="H4">
            <v>158751.9</v>
          </cell>
        </row>
      </sheetData>
      <sheetData sheetId="6" refreshError="1"/>
      <sheetData sheetId="7" refreshError="1"/>
      <sheetData sheetId="8" refreshError="1">
        <row r="4">
          <cell r="D4" t="str">
            <v xml:space="preserve">Windows Server </v>
          </cell>
          <cell r="H4">
            <v>30940</v>
          </cell>
        </row>
        <row r="5">
          <cell r="H5">
            <v>166645.00000000003</v>
          </cell>
        </row>
        <row r="6">
          <cell r="H6">
            <v>412000</v>
          </cell>
        </row>
      </sheetData>
      <sheetData sheetId="9" refreshError="1"/>
      <sheetData sheetId="10" refreshError="1"/>
      <sheetData sheetId="11" refreshError="1"/>
      <sheetData sheetId="12" refreshError="1">
        <row r="4">
          <cell r="D4" t="str">
            <v>zafiro</v>
          </cell>
          <cell r="H4">
            <v>96000.000000000015</v>
          </cell>
        </row>
        <row r="5">
          <cell r="H5">
            <v>80000</v>
          </cell>
        </row>
        <row r="6">
          <cell r="H6">
            <v>124600</v>
          </cell>
        </row>
      </sheetData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de cotizaciones  (servid"/>
      <sheetName val="cuadro de cotizaciones(monitor "/>
      <sheetName val="Cuadro de cotizaciones(teclado)"/>
      <sheetName val="cuadro de cotizaciones(mouse)"/>
      <sheetName val="equipo secretaria"/>
      <sheetName val="Plan de Internet(cliente)"/>
      <sheetName val="Cuadro de cotizaciones(antiviru"/>
      <sheetName val="Cuadro de Licencias (window 10)"/>
      <sheetName val="Cuadro de Licencias(office)  "/>
      <sheetName val="Cuadro de Licencias(window serv"/>
      <sheetName val="cuadro de Licencias(gestor de d"/>
      <sheetName val="Cuadro de Licencias(ReCap) "/>
      <sheetName val=" Cuadro de Licencias(visual est"/>
      <sheetName val="Copia de cuadro de Licencias(ho"/>
      <sheetName val="computador(desarrollo)"/>
      <sheetName val="monitor de apoyo(desarrollo)"/>
      <sheetName val="licencias dominio"/>
    </sheetNames>
    <sheetDataSet>
      <sheetData sheetId="0">
        <row r="6">
          <cell r="E6" t="str">
            <v xml:space="preserve">Servidor Lenovo Xeon </v>
          </cell>
        </row>
      </sheetData>
      <sheetData sheetId="1">
        <row r="6">
          <cell r="E6" t="str">
            <v xml:space="preserve">MonitorThinkVision </v>
          </cell>
        </row>
      </sheetData>
      <sheetData sheetId="2">
        <row r="6">
          <cell r="E6" t="str">
            <v xml:space="preserve">Teclado HP Alámbrico </v>
          </cell>
          <cell r="I6">
            <v>59900.000000000007</v>
          </cell>
        </row>
        <row r="7">
          <cell r="I7">
            <v>64900</v>
          </cell>
        </row>
        <row r="8">
          <cell r="I8">
            <v>117300.00000000001</v>
          </cell>
        </row>
      </sheetData>
      <sheetData sheetId="3">
        <row r="6">
          <cell r="E6" t="str">
            <v>Mouse ESENSES Inalámbrico</v>
          </cell>
          <cell r="I6">
            <v>79900</v>
          </cell>
        </row>
        <row r="7">
          <cell r="I7">
            <v>79900</v>
          </cell>
        </row>
        <row r="8">
          <cell r="I8">
            <v>79900</v>
          </cell>
        </row>
      </sheetData>
      <sheetData sheetId="4">
        <row r="6">
          <cell r="D6" t="str">
            <v xml:space="preserve">Lenovo Intel Core I7 </v>
          </cell>
        </row>
      </sheetData>
      <sheetData sheetId="5"/>
      <sheetData sheetId="6">
        <row r="2">
          <cell r="D2" t="str">
            <v>Bitdefender</v>
          </cell>
        </row>
        <row r="3">
          <cell r="D3" t="str">
            <v>Bitdefender</v>
          </cell>
        </row>
      </sheetData>
      <sheetData sheetId="7">
        <row r="4">
          <cell r="D4" t="str">
            <v>licencia window 10</v>
          </cell>
          <cell r="H4">
            <v>51900</v>
          </cell>
        </row>
        <row r="5">
          <cell r="H5">
            <v>55900</v>
          </cell>
        </row>
        <row r="6">
          <cell r="H6">
            <v>40000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D4" t="str">
            <v>Hosting</v>
          </cell>
        </row>
      </sheetData>
      <sheetData sheetId="14">
        <row r="7">
          <cell r="E7" t="str">
            <v>Dell Inspiron 27 7000 Series</v>
          </cell>
        </row>
      </sheetData>
      <sheetData sheetId="15">
        <row r="8">
          <cell r="E8" t="str">
            <v>Monitor curvo</v>
          </cell>
        </row>
      </sheetData>
      <sheetData sheetId="16">
        <row r="6">
          <cell r="E6" t="str">
            <v>Dominio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4D2C3-B400-40B4-89EB-D705482E7C3B}" name="Table_13" displayName="Table_13" ref="B8:L20">
  <tableColumns count="11">
    <tableColumn id="1" xr3:uid="{6FF4825A-71E8-41D0-A995-CECB8690721B}" name="PRODUCTO"/>
    <tableColumn id="2" xr3:uid="{6686D4F1-9A3A-4A6A-8F46-12DC6244614A}" name="CANTIDAD"/>
    <tableColumn id="3" xr3:uid="{B1AB6577-2D68-4B32-874C-16BEA6C60882}" name="PROVEEDOR 1"/>
    <tableColumn id="4" xr3:uid="{BA09CFD1-5A0E-45F9-9F0C-E609734D8E1C}" name="PROVEEDOR 2"/>
    <tableColumn id="5" xr3:uid="{8CDF917A-2804-42CF-A4EE-46809ADE62EC}" name="PROVEEDOR 3"/>
    <tableColumn id="6" xr3:uid="{552BB078-7439-4206-AB8A-A1248DD87664}" name="PROVEEDOR 4"/>
    <tableColumn id="7" xr3:uid="{43B30E2A-5DB3-48F3-B121-A89E4D86C31E}" name="PROVEEDOR 5"/>
    <tableColumn id="8" xr3:uid="{044547E2-8B2B-477E-9060-32ECEEA9061B}" name="PROVEEDOR 6"/>
    <tableColumn id="9" xr3:uid="{604CD58A-5FEC-45CA-AB3D-B5BA01574302}" name="PRECIO MÁS BAJO"/>
    <tableColumn id="10" xr3:uid="{2BC37495-B8E9-41E0-8BE0-C209FB3C339E}" name="PRECIO PROMEDIO"/>
    <tableColumn id="11" xr3:uid="{1FD8544F-B2D4-4461-86AB-07B69797679F}" name="PRECIO MÁS ALTO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L20">
  <tableColumns count="11">
    <tableColumn id="1" xr3:uid="{00000000-0010-0000-0000-000001000000}" name="PRODUCTO"/>
    <tableColumn id="2" xr3:uid="{00000000-0010-0000-0000-000002000000}" name="CANTIDAD"/>
    <tableColumn id="3" xr3:uid="{00000000-0010-0000-0000-000003000000}" name="PROVEEDOR 1"/>
    <tableColumn id="4" xr3:uid="{00000000-0010-0000-0000-000004000000}" name="PROVEEDOR 2"/>
    <tableColumn id="5" xr3:uid="{00000000-0010-0000-0000-000005000000}" name="PROVEEDOR 3"/>
    <tableColumn id="6" xr3:uid="{00000000-0010-0000-0000-000006000000}" name="PROVEEDOR 4"/>
    <tableColumn id="7" xr3:uid="{00000000-0010-0000-0000-000007000000}" name="PROVEEDOR 5"/>
    <tableColumn id="8" xr3:uid="{00000000-0010-0000-0000-000008000000}" name="PROVEEDOR 6"/>
    <tableColumn id="9" xr3:uid="{00000000-0010-0000-0000-000009000000}" name="PRECIO MÁS BAJO"/>
    <tableColumn id="10" xr3:uid="{00000000-0010-0000-0000-00000A000000}" name="PRECIO PROMEDIO"/>
    <tableColumn id="11" xr3:uid="{00000000-0010-0000-0000-00000B000000}" name="PRECIO MÁS ALTO"/>
  </tableColumns>
  <tableStyleInfo name="Serv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1063F-543D-42DA-8CF5-DAF002C689EF}" name="Table_14" displayName="Table_14" ref="B8:L14">
  <tableColumns count="11">
    <tableColumn id="1" xr3:uid="{C0225389-F7F5-4709-854A-62EF46DF6B2B}" name="PRODUCTO"/>
    <tableColumn id="2" xr3:uid="{7DF8C64D-023B-49F3-980D-64ED2D9FF7E0}" name="CANTIDAD"/>
    <tableColumn id="3" xr3:uid="{230BACE9-DC66-438E-8343-22CE31AFE102}" name="PROVEEDOR 1"/>
    <tableColumn id="4" xr3:uid="{2AFC20DF-2973-4A37-A1AB-2DF7D9469C55}" name="PROVEEDOR 2"/>
    <tableColumn id="5" xr3:uid="{4709AF99-BA9C-4D6B-85B9-F4D1EB210CDA}" name="PROVEEDOR 3"/>
    <tableColumn id="6" xr3:uid="{E4E4C668-E04C-40F6-B9E5-296FCE78FEAC}" name="PROVEEDOR 4"/>
    <tableColumn id="7" xr3:uid="{4064A80D-B4FB-4289-B2A1-E6C71C92104D}" name="PROVEEDOR 5"/>
    <tableColumn id="8" xr3:uid="{894FF4DA-5592-40F7-A58B-3FDBCDDB9CB0}" name="PROVEEDOR 6"/>
    <tableColumn id="9" xr3:uid="{2C34653F-3576-4A5F-BEF0-5D0BDBFFBB28}" name="PRECIO MÁS BAJO"/>
    <tableColumn id="10" xr3:uid="{4C31B362-C6B3-4B8D-8942-E734AFDAB4F7}" name="PRECIO PROMEDIO"/>
    <tableColumn id="11" xr3:uid="{51D2E863-009D-46BC-9CC5-DA9BDA82DB5F}" name="PRECIO MÁS ALTO"/>
  </tableColumns>
  <tableStyleInfo name="Ser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5" workbookViewId="0"/>
  </sheetViews>
  <sheetFormatPr baseColWidth="10" defaultColWidth="16.83203125" defaultRowHeight="15" customHeight="1" x14ac:dyDescent="0.2"/>
  <cols>
    <col min="1" max="1" width="4.83203125" customWidth="1"/>
    <col min="2" max="11" width="22.1640625" customWidth="1"/>
    <col min="12" max="26" width="12" customWidth="1"/>
  </cols>
  <sheetData>
    <row r="1" spans="1:2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25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D85D-D447-49EE-8D50-F46EA56C05CD}">
  <dimension ref="A1:Z995"/>
  <sheetViews>
    <sheetView showGridLines="0" topLeftCell="A15" zoomScaleNormal="100" workbookViewId="0">
      <selection activeCell="E20" sqref="E20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8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.7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5.5" customHeight="1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1.7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5.5" customHeight="1" thickBot="1" x14ac:dyDescent="0.35">
      <c r="A9" s="15"/>
      <c r="B9" s="54" t="str">
        <f>'[1]Plan de Internet(cliente)'!$E$6</f>
        <v>internet fibra optica</v>
      </c>
      <c r="C9" s="16">
        <v>1</v>
      </c>
      <c r="D9" s="17">
        <f>'[1]Plan de Internet(cliente)'!$I$6</f>
        <v>195992</v>
      </c>
      <c r="E9" s="17">
        <f>'[1]Plan de Internet(cliente)'!$I$7</f>
        <v>264900</v>
      </c>
      <c r="F9" s="17">
        <f>'[1]Plan de Internet(cliente)'!$I$8</f>
        <v>129000</v>
      </c>
      <c r="G9" s="17"/>
      <c r="H9" s="17"/>
      <c r="I9" s="17"/>
      <c r="J9" s="18">
        <f>MIN(Desarrollo!$D9:$I9)</f>
        <v>129000</v>
      </c>
      <c r="K9" s="19">
        <f>IFERROR(AVERAGE(Desarrollo!$D9:$I9),0)</f>
        <v>196630.66666666666</v>
      </c>
      <c r="L9" s="20">
        <f>MAX(Desarrollo!$D9:$I9)</f>
        <v>264900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55.5" customHeight="1" thickBot="1" x14ac:dyDescent="0.35">
      <c r="A10" s="15"/>
      <c r="B10" s="56" t="str">
        <f>'[3]Cuadro de cotizaciones(antiviru'!$D$2</f>
        <v>Bitdefender</v>
      </c>
      <c r="C10" s="16">
        <v>5</v>
      </c>
      <c r="D10" s="17">
        <f>'[1]Cuadro de cotizaciones(antiviru'!$H$2</f>
        <v>399960</v>
      </c>
      <c r="E10" s="17">
        <f>'[1]Cuadro de cotizaciones(antiviru'!$H$3</f>
        <v>120000</v>
      </c>
      <c r="F10" s="17">
        <f>'[1]Cuadro de cotizaciones(antiviru'!$H$4</f>
        <v>158751.9</v>
      </c>
      <c r="G10" s="17"/>
      <c r="H10" s="17"/>
      <c r="I10" s="17"/>
      <c r="J10" s="18">
        <f>MIN(Desarrollo!$D10:$I10)</f>
        <v>120000</v>
      </c>
      <c r="K10" s="19">
        <f>IFERROR(AVERAGE(Desarrollo!$D10:$I10),0)</f>
        <v>226237.30000000002</v>
      </c>
      <c r="L10" s="20">
        <f>MAX(Desarrollo!$D10:$I10)</f>
        <v>399960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55.5" customHeight="1" thickBot="1" x14ac:dyDescent="0.35">
      <c r="A11" s="15"/>
      <c r="B11" s="56" t="str">
        <f>'[1]Cuadro de Licencias(office)  '!$D$4</f>
        <v>Microsoft 365 Empresa Premium</v>
      </c>
      <c r="C11" s="16">
        <v>5</v>
      </c>
      <c r="D11" s="17">
        <f>'[1]Cuadro de Licencias(office)  '!$H$4</f>
        <v>88000</v>
      </c>
      <c r="E11" s="17">
        <f>'[1]Cuadro de Licencias(office)  '!$H$5</f>
        <v>1293600</v>
      </c>
      <c r="F11" s="17">
        <f>'[1]Cuadro de Licencias(office)  '!$H$6</f>
        <v>80000</v>
      </c>
      <c r="G11" s="17"/>
      <c r="H11" s="17"/>
      <c r="I11" s="17"/>
      <c r="J11" s="18">
        <f>MIN(Desarrollo!$D11:$I11)</f>
        <v>80000</v>
      </c>
      <c r="K11" s="19">
        <f>IFERROR(AVERAGE(Desarrollo!$D11:$I11),0)</f>
        <v>487200</v>
      </c>
      <c r="L11" s="20">
        <f>MAX(Desarrollo!$D11:$I11)</f>
        <v>1293600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55.5" customHeight="1" thickBot="1" x14ac:dyDescent="0.35">
      <c r="A12" s="15"/>
      <c r="B12" s="56" t="str">
        <f>'[1]Cuadro de Licencias(window serv'!$D$5</f>
        <v xml:space="preserve">Windows Server </v>
      </c>
      <c r="C12" s="16">
        <v>5</v>
      </c>
      <c r="D12" s="17">
        <f>'[1]Cuadro de Licencias(window serv'!$H$4</f>
        <v>30940</v>
      </c>
      <c r="E12" s="17">
        <f>'[1]Cuadro de Licencias(window serv'!$H$5</f>
        <v>166645.00000000003</v>
      </c>
      <c r="F12" s="17">
        <f>'[1]Cuadro de Licencias(window serv'!$H$6</f>
        <v>412000</v>
      </c>
      <c r="G12" s="17"/>
      <c r="H12" s="17"/>
      <c r="I12" s="17"/>
      <c r="J12" s="18">
        <f>MIN(Desarrollo!$D12:$I12)</f>
        <v>30940</v>
      </c>
      <c r="K12" s="19">
        <f>IFERROR(AVERAGE(Desarrollo!$D12:$I12),0)</f>
        <v>203195</v>
      </c>
      <c r="L12" s="20">
        <f>MAX(Desarrollo!$D12:$I12)</f>
        <v>412000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55.5" customHeight="1" thickBot="1" x14ac:dyDescent="0.35">
      <c r="A13" s="22"/>
      <c r="B13" s="58" t="str">
        <f>'[1]cuadro de Licencias(gestor de d'!$D$4</f>
        <v>SQL server 2019</v>
      </c>
      <c r="C13" s="50">
        <v>5</v>
      </c>
      <c r="D13" s="49">
        <f>'[1]cuadro de Licencias(gestor de d'!$H$4</f>
        <v>954866</v>
      </c>
      <c r="E13" s="49">
        <f>'[1]cuadro de Licencias(gestor de d'!$H$5</f>
        <v>1922504.2000000002</v>
      </c>
      <c r="F13" s="49">
        <f>'[1]cuadro de Licencias(gestor de d'!$H$6</f>
        <v>4470000</v>
      </c>
      <c r="G13" s="49"/>
      <c r="H13" s="49"/>
      <c r="I13" s="49"/>
      <c r="J13" s="21">
        <f>MIN(Desarrollo!$D13:$I13)</f>
        <v>954866</v>
      </c>
      <c r="K13" s="19">
        <f>IFERROR(AVERAGE(Desarrollo!$D13:$I13),0)</f>
        <v>2449123.4</v>
      </c>
      <c r="L13" s="20">
        <f>MAX(Desarrollo!$D13:$I13)</f>
        <v>4470000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55.5" customHeight="1" thickBot="1" x14ac:dyDescent="0.35">
      <c r="A14" s="22"/>
      <c r="B14" s="57" t="str">
        <f>'[1]Cuadro de Licencias(ReCap) '!$D$4</f>
        <v xml:space="preserve">ReCap Pro 2023 </v>
      </c>
      <c r="C14" s="24">
        <v>5</v>
      </c>
      <c r="D14" s="25">
        <f>'[1]Cuadro de Licencias(ReCap) '!$H$4</f>
        <v>240000</v>
      </c>
      <c r="E14" s="25">
        <f>'[1]Cuadro de Licencias(ReCap) '!$H$5</f>
        <v>1408801</v>
      </c>
      <c r="F14" s="25">
        <f>'[1]Cuadro de Licencias(ReCap) '!$H$6</f>
        <v>32990</v>
      </c>
      <c r="G14" s="25"/>
      <c r="H14" s="23"/>
      <c r="I14" s="26"/>
      <c r="J14" s="21">
        <f>MIN(Desarrollo!$D14:$I14)</f>
        <v>32990</v>
      </c>
      <c r="K14" s="19">
        <f>IFERROR(AVERAGE(Desarrollo!$D14:$I14),0)</f>
        <v>560597</v>
      </c>
      <c r="L14" s="20">
        <f>MAX(Desarrollo!$D14:$I14)</f>
        <v>1408801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55.5" customHeight="1" thickBot="1" x14ac:dyDescent="0.35">
      <c r="A15" s="22"/>
      <c r="B15" s="57" t="str">
        <f>'[1] Cuadro de Licencias(visual est'!$D$4</f>
        <v>visual estudio</v>
      </c>
      <c r="C15" s="24">
        <v>5</v>
      </c>
      <c r="D15" s="25">
        <f>'[1] Cuadro de Licencias(visual est'!$H$4</f>
        <v>562050</v>
      </c>
      <c r="E15" s="25">
        <f>'[1] Cuadro de Licencias(visual est'!$H$5</f>
        <v>1589731.09</v>
      </c>
      <c r="F15" s="25">
        <f>'[1] Cuadro de Licencias(visual est'!$H$6</f>
        <v>331960</v>
      </c>
      <c r="G15" s="25"/>
      <c r="H15" s="23"/>
      <c r="I15" s="26"/>
      <c r="J15" s="21">
        <f>MIN(Desarrollo!$D15:$I15)</f>
        <v>331960</v>
      </c>
      <c r="K15" s="19">
        <f>IFERROR(AVERAGE(Desarrollo!$D15:$I15),0)</f>
        <v>827913.69666666666</v>
      </c>
      <c r="L15" s="20">
        <f>MAX(Desarrollo!$D15:$I15)</f>
        <v>1589731.09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55.5" customHeight="1" thickBot="1" x14ac:dyDescent="0.35">
      <c r="A16" s="22"/>
      <c r="B16" s="59" t="str">
        <f>'[3]computador(desarrollo)'!$E$7</f>
        <v>Dell Inspiron 27 7000 Series</v>
      </c>
      <c r="C16" s="24">
        <v>5</v>
      </c>
      <c r="D16" s="25">
        <f>'[1]computador(desarrollo)'!$I$6</f>
        <v>4977920</v>
      </c>
      <c r="E16" s="25">
        <f>'[1]computador(desarrollo)'!$I$7</f>
        <v>8360000</v>
      </c>
      <c r="F16" s="25">
        <f>'[1]computador(desarrollo)'!$I$8</f>
        <v>3992018</v>
      </c>
      <c r="G16" s="25"/>
      <c r="H16" s="23"/>
      <c r="I16" s="26"/>
      <c r="J16" s="21">
        <f>MIN(Desarrollo!$D16:$I16)</f>
        <v>3992018</v>
      </c>
      <c r="K16" s="19">
        <f>IFERROR(AVERAGE(Desarrollo!$D16:$I16),0)</f>
        <v>5776646</v>
      </c>
      <c r="L16" s="20">
        <f>MAX(Desarrollo!$D16:$I16)</f>
        <v>8360000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55.5" customHeight="1" thickBot="1" x14ac:dyDescent="0.35">
      <c r="A17" s="96"/>
      <c r="B17" s="59" t="str">
        <f>'[3]monitor de apoyo(desarrollo)'!$E$8</f>
        <v>Monitor curvo</v>
      </c>
      <c r="C17" s="24">
        <v>5</v>
      </c>
      <c r="D17" s="25">
        <f>'[1]monitor de apoyo(desarrollo)'!$I$6</f>
        <v>479880</v>
      </c>
      <c r="E17" s="25">
        <f>'[1]monitor de apoyo(desarrollo)'!$I$7</f>
        <v>495920</v>
      </c>
      <c r="F17" s="25">
        <f>'[1]monitor de apoyo(desarrollo)'!$I$8</f>
        <v>800000</v>
      </c>
      <c r="G17" s="25"/>
      <c r="H17" s="23"/>
      <c r="I17" s="26"/>
      <c r="J17" s="21">
        <f>MIN(Desarrollo!$D17:$I17)</f>
        <v>479880</v>
      </c>
      <c r="K17" s="19">
        <f>IFERROR(AVERAGE(Desarrollo!$D17:$I17),0)</f>
        <v>591933.33333333337</v>
      </c>
      <c r="L17" s="20">
        <f>MAX(Desarrollo!$D17:$I17)</f>
        <v>800000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47.25" customHeight="1" thickBot="1" x14ac:dyDescent="0.35">
      <c r="A18" s="96"/>
      <c r="B18" s="59" t="str">
        <f>'[3]Cuadro de cotizaciones(teclado)'!$E$6</f>
        <v xml:space="preserve">Teclado HP Alámbrico </v>
      </c>
      <c r="C18" s="24">
        <v>5</v>
      </c>
      <c r="D18" s="25">
        <f>'[3]Cuadro de cotizaciones(teclado)'!$I$6</f>
        <v>59900.000000000007</v>
      </c>
      <c r="E18" s="25">
        <f>'[3]Cuadro de cotizaciones(teclado)'!$I$7</f>
        <v>64900</v>
      </c>
      <c r="F18" s="25">
        <f>'[3]Cuadro de cotizaciones(teclado)'!$I$8</f>
        <v>117300.00000000001</v>
      </c>
      <c r="G18" s="25"/>
      <c r="H18" s="23"/>
      <c r="I18" s="26"/>
      <c r="J18" s="21">
        <f>MIN(Desarrollo!$D18:$I18)</f>
        <v>59900.000000000007</v>
      </c>
      <c r="K18" s="19">
        <f>IFERROR(AVERAGE(Desarrollo!$D18:$I18),0)</f>
        <v>80700</v>
      </c>
      <c r="L18" s="20">
        <f>MAX(Desarrollo!$D18:$I18)</f>
        <v>117300.00000000001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52.5" customHeight="1" thickBot="1" x14ac:dyDescent="0.35">
      <c r="A19" s="96"/>
      <c r="B19" s="59" t="str">
        <f>'[3]cuadro de cotizaciones(mouse)'!$E$6</f>
        <v>Mouse ESENSES Inalámbrico</v>
      </c>
      <c r="C19" s="24">
        <v>5</v>
      </c>
      <c r="D19" s="25">
        <f>'[3]cuadro de cotizaciones(mouse)'!$I$6</f>
        <v>79900</v>
      </c>
      <c r="E19" s="25">
        <f>'[3]cuadro de cotizaciones(mouse)'!$I$7</f>
        <v>79900</v>
      </c>
      <c r="F19" s="25">
        <f>'[3]cuadro de cotizaciones(mouse)'!$I$8</f>
        <v>79900</v>
      </c>
      <c r="G19" s="25"/>
      <c r="H19" s="23"/>
      <c r="I19" s="26"/>
      <c r="J19" s="21">
        <f>MIN(Desarrollo!$D19:$I19)</f>
        <v>79900</v>
      </c>
      <c r="K19" s="19">
        <f>IFERROR(AVERAGE(Desarrollo!$D19:$I19),0)</f>
        <v>79900</v>
      </c>
      <c r="L19" s="20">
        <f>MAX(Desarrollo!$D19:$I19)</f>
        <v>79900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7" customHeight="1" thickBot="1" x14ac:dyDescent="0.35">
      <c r="A20" s="22"/>
      <c r="B20" s="27" t="s">
        <v>15</v>
      </c>
      <c r="C20" s="27"/>
      <c r="D20" s="55">
        <f>ROUND(SUMPRODUCT(Desarrollo!$C$9:$C$19,Desarrollo!$D$9:$D$19),2)</f>
        <v>39563072</v>
      </c>
      <c r="E20" s="28">
        <f>ROUND(SUMPRODUCT(Desarrollo!$C$9:$C$19,Desarrollo!$E$9:$E$19),2)</f>
        <v>77774906.450000003</v>
      </c>
      <c r="F20" s="28">
        <f>ROUND(SUMPRODUCT(Desarrollo!$C$9:$C$19,Desarrollo!$F$9:$F$19),2)</f>
        <v>52503599.5</v>
      </c>
      <c r="G20" s="28">
        <f>ROUND(SUMPRODUCT(Desarrollo!$C$9:$C$19,Desarrollo!$G$9:$G$19),2)</f>
        <v>0</v>
      </c>
      <c r="H20" s="28">
        <f>ROUND(SUMPRODUCT(Desarrollo!$C$9:$C$19,Desarrollo!$H$9:$H$19),2)</f>
        <v>0</v>
      </c>
      <c r="I20" s="28">
        <f>ROUND(SUMPRODUCT(Desarrollo!$C$9:$C$19,Desarrollo!$I$9:$I$19),2)</f>
        <v>0</v>
      </c>
      <c r="J20" s="29"/>
      <c r="K20" s="29"/>
      <c r="L20" s="3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">
      <c r="A21" s="22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thickBot="1" x14ac:dyDescent="0.25">
      <c r="A22" s="22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48" customHeight="1" x14ac:dyDescent="0.2">
      <c r="A23" s="22"/>
      <c r="B23" s="63" t="s">
        <v>16</v>
      </c>
      <c r="C23" s="64"/>
      <c r="D23" s="31"/>
      <c r="E23" s="31"/>
      <c r="F23" s="31"/>
      <c r="G23" s="31"/>
      <c r="H23" s="3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33" customHeight="1" x14ac:dyDescent="0.2">
      <c r="A24" s="22"/>
      <c r="B24" s="65" t="s">
        <v>17</v>
      </c>
      <c r="C24" s="66"/>
      <c r="D24" s="32">
        <v>20</v>
      </c>
      <c r="E24" s="33">
        <v>20</v>
      </c>
      <c r="F24" s="33">
        <v>20</v>
      </c>
      <c r="G24" s="33"/>
      <c r="H24" s="33"/>
      <c r="I24" s="3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25.5" customHeight="1" x14ac:dyDescent="0.2">
      <c r="A25" s="22"/>
      <c r="B25" s="65" t="s">
        <v>18</v>
      </c>
      <c r="C25" s="66"/>
      <c r="D25" s="34"/>
      <c r="E25" s="35"/>
      <c r="F25" s="35"/>
      <c r="G25" s="33"/>
      <c r="H25" s="35"/>
      <c r="I25" s="35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" customHeight="1" x14ac:dyDescent="0.2">
      <c r="A26" s="22"/>
      <c r="B26" s="67" t="s">
        <v>19</v>
      </c>
      <c r="C26" s="68"/>
      <c r="D26" s="73" t="s">
        <v>36</v>
      </c>
      <c r="E26" s="76" t="s">
        <v>36</v>
      </c>
      <c r="F26" s="76" t="s">
        <v>36</v>
      </c>
      <c r="G26" s="37"/>
      <c r="H26" s="37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">
      <c r="A27" s="22"/>
      <c r="B27" s="69"/>
      <c r="C27" s="70"/>
      <c r="D27" s="74"/>
      <c r="E27" s="77"/>
      <c r="F27" s="77"/>
      <c r="G27" s="39"/>
      <c r="H27" s="39"/>
      <c r="I27" s="39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">
      <c r="A28" s="22"/>
      <c r="B28" s="69"/>
      <c r="C28" s="70"/>
      <c r="D28" s="74"/>
      <c r="E28" s="77"/>
      <c r="F28" s="77"/>
      <c r="G28" s="41"/>
      <c r="H28" s="41"/>
      <c r="I28" s="4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">
      <c r="A29" s="5"/>
      <c r="B29" s="71"/>
      <c r="C29" s="72"/>
      <c r="D29" s="75"/>
      <c r="E29" s="78"/>
      <c r="F29" s="78"/>
      <c r="G29" s="43"/>
      <c r="H29" s="43"/>
      <c r="I29" s="43"/>
      <c r="J29" s="2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5"/>
      <c r="D32" s="44"/>
      <c r="E32" s="44"/>
      <c r="F32" s="45"/>
      <c r="G32" s="46"/>
      <c r="H32" s="47"/>
      <c r="I32" s="44"/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5"/>
      <c r="D33" s="44"/>
      <c r="E33" s="44"/>
      <c r="F33" s="45"/>
      <c r="G33" s="48"/>
      <c r="H33" s="47"/>
      <c r="I33" s="44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5"/>
      <c r="D34" s="44"/>
      <c r="E34" s="44"/>
      <c r="F34" s="45"/>
      <c r="G34" s="48"/>
      <c r="H34" s="47"/>
      <c r="I34" s="44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44"/>
      <c r="E35" s="44"/>
      <c r="F35" s="45"/>
      <c r="G35" s="48"/>
      <c r="H35" s="47"/>
      <c r="I35" s="44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44"/>
      <c r="E36" s="44"/>
      <c r="F36" s="45"/>
      <c r="G36" s="48"/>
      <c r="H36" s="47"/>
      <c r="I36" s="44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44"/>
      <c r="E37" s="44"/>
      <c r="F37" s="45"/>
      <c r="G37" s="48"/>
      <c r="H37" s="47"/>
      <c r="I37" s="44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8">
    <mergeCell ref="J7:L7"/>
    <mergeCell ref="B23:C23"/>
    <mergeCell ref="B24:C24"/>
    <mergeCell ref="B25:C25"/>
    <mergeCell ref="B26:C29"/>
    <mergeCell ref="D26:D29"/>
    <mergeCell ref="E26:E29"/>
    <mergeCell ref="F26:F29"/>
  </mergeCells>
  <conditionalFormatting sqref="B8:C8 D20:I20">
    <cfRule type="expression" dxfId="9" priority="1">
      <formula>AND(B$20=MIN($D$20:$I$20),B$20&lt;&gt;0)</formula>
    </cfRule>
  </conditionalFormatting>
  <conditionalFormatting sqref="D8:I8">
    <cfRule type="expression" dxfId="8" priority="2">
      <formula>AND(D$20=MIN($D$20:$I$20),D$20&lt;&gt;0)</formula>
    </cfRule>
  </conditionalFormatting>
  <conditionalFormatting sqref="D9:I19">
    <cfRule type="expression" dxfId="7" priority="13">
      <formula>AND(D$20=MIN($D$20:$I$20),D$20&lt;&gt;0)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showGridLines="0" topLeftCell="A15" zoomScaleNormal="100" workbookViewId="0">
      <selection activeCell="B19" sqref="B19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8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.7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5.5" customHeight="1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1.7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6.25" customHeight="1" thickBot="1" x14ac:dyDescent="0.35">
      <c r="A9" s="15"/>
      <c r="B9" s="80" t="str">
        <f>'[3]CUADRO de cotizaciones  (servid'!$E$6</f>
        <v xml:space="preserve">Servidor Lenovo Xeon </v>
      </c>
      <c r="C9" s="81">
        <v>1</v>
      </c>
      <c r="D9" s="82">
        <f>'[2]CUADRO de cotizaciones  (servid'!$I$6</f>
        <v>6709900.0000000009</v>
      </c>
      <c r="E9" s="82">
        <f>'[2]CUADRO de cotizaciones  (servid'!$I$7</f>
        <v>6709900.0000000009</v>
      </c>
      <c r="F9" s="82">
        <f>'[2]CUADRO de cotizaciones  (servid'!$F$8</f>
        <v>4193277.3109243698</v>
      </c>
      <c r="G9" s="82"/>
      <c r="H9" s="82"/>
      <c r="I9" s="82"/>
      <c r="J9" s="83">
        <f>MIN(Admin!$D9:$I9)</f>
        <v>4193277.3109243698</v>
      </c>
      <c r="K9" s="84">
        <f>IFERROR(AVERAGE(Admin!$D9:$I9),0)</f>
        <v>5871025.7703081248</v>
      </c>
      <c r="L9" s="85">
        <f>MAX(Admin!$D9:$I9)</f>
        <v>6709900.0000000009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56.25" customHeight="1" thickBot="1" x14ac:dyDescent="0.35">
      <c r="A10" s="15"/>
      <c r="B10" s="79" t="str">
        <f>'[3]cuadro de cotizaciones(monitor '!$E$6</f>
        <v xml:space="preserve">MonitorThinkVision </v>
      </c>
      <c r="C10" s="81">
        <v>1</v>
      </c>
      <c r="D10" s="82">
        <f>'[2]cuadro de cotizaciones(monitor '!$I$6</f>
        <v>689000.00000000012</v>
      </c>
      <c r="E10" s="82">
        <f>'[2]cuadro de cotizaciones(monitor '!$I$7</f>
        <v>974900</v>
      </c>
      <c r="F10" s="82">
        <f>'[2]cuadro de cotizaciones(monitor '!$I$8</f>
        <v>974900</v>
      </c>
      <c r="G10" s="82"/>
      <c r="H10" s="82"/>
      <c r="I10" s="82"/>
      <c r="J10" s="83">
        <f>MIN(Admin!$D10:$I10)</f>
        <v>689000.00000000012</v>
      </c>
      <c r="K10" s="84">
        <f>IFERROR(AVERAGE(Admin!$D10:$I10),0)</f>
        <v>879600</v>
      </c>
      <c r="L10" s="85">
        <f>MAX(Admin!$D10:$I10)</f>
        <v>974900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56.25" customHeight="1" thickBot="1" x14ac:dyDescent="0.35">
      <c r="A11" s="15"/>
      <c r="B11" s="79" t="str">
        <f>'[3]Cuadro de cotizaciones(teclado)'!$E$6</f>
        <v xml:space="preserve">Teclado HP Alámbrico </v>
      </c>
      <c r="C11" s="81">
        <v>1</v>
      </c>
      <c r="D11" s="82">
        <f>'[2]Cuadro de cotizaciones(teclado)'!$I$6</f>
        <v>59900.000000000007</v>
      </c>
      <c r="E11" s="82">
        <f>'[2]Cuadro de cotizaciones(teclado)'!$I$7</f>
        <v>64900</v>
      </c>
      <c r="F11" s="82">
        <f>'[2]Cuadro de cotizaciones(teclado)'!$I$8</f>
        <v>117300.00000000001</v>
      </c>
      <c r="G11" s="82"/>
      <c r="H11" s="82"/>
      <c r="I11" s="82"/>
      <c r="J11" s="83">
        <f>MIN(Admin!$D11:$I11)</f>
        <v>59900.000000000007</v>
      </c>
      <c r="K11" s="84">
        <f>IFERROR(AVERAGE(Admin!$D11:$I11),0)</f>
        <v>80700</v>
      </c>
      <c r="L11" s="85">
        <f>MAX(Admin!$D11:$I11)</f>
        <v>117300.00000000001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56.25" customHeight="1" thickBot="1" x14ac:dyDescent="0.35">
      <c r="A12" s="15"/>
      <c r="B12" s="79" t="str">
        <f>'[3]cuadro de cotizaciones(mouse)'!$E$6</f>
        <v>Mouse ESENSES Inalámbrico</v>
      </c>
      <c r="C12" s="81">
        <v>1</v>
      </c>
      <c r="D12" s="82">
        <f>'[2]cuadro de cotizaciones(mouse)'!$I$6</f>
        <v>79900</v>
      </c>
      <c r="E12" s="82">
        <f>'[2]cuadro de cotizaciones(mouse)'!$I$7</f>
        <v>79900</v>
      </c>
      <c r="F12" s="82">
        <f>'[2]cuadro de cotizaciones(mouse)'!$I$8</f>
        <v>79900</v>
      </c>
      <c r="G12" s="82"/>
      <c r="H12" s="82"/>
      <c r="I12" s="82"/>
      <c r="J12" s="83">
        <f>MIN(Admin!$D12:$I12)</f>
        <v>79900</v>
      </c>
      <c r="K12" s="84">
        <f>IFERROR(AVERAGE(Admin!$D12:$I12),0)</f>
        <v>79900</v>
      </c>
      <c r="L12" s="85">
        <f>MAX(Admin!$D12:$I12)</f>
        <v>79900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56.25" customHeight="1" thickBot="1" x14ac:dyDescent="0.35">
      <c r="A13" s="15"/>
      <c r="B13" s="79" t="str">
        <f>'[3]Cuadro de cotizaciones(antiviru'!$D$2</f>
        <v>Bitdefender</v>
      </c>
      <c r="C13" s="81">
        <v>1</v>
      </c>
      <c r="D13" s="82">
        <f>'[2]Cuadro de cotizaciones(antiviru'!$H$2</f>
        <v>399960</v>
      </c>
      <c r="E13" s="82">
        <f>'[2]Cuadro de cotizaciones(antiviru'!$H$3</f>
        <v>120000</v>
      </c>
      <c r="F13" s="82">
        <f>'[2]Cuadro de cotizaciones(antiviru'!$H$4</f>
        <v>158751.9</v>
      </c>
      <c r="G13" s="82"/>
      <c r="H13" s="82"/>
      <c r="I13" s="82"/>
      <c r="J13" s="83">
        <f>MIN(Admin!$D13:$I13)</f>
        <v>120000</v>
      </c>
      <c r="K13" s="84">
        <f>IFERROR(AVERAGE(Admin!$D13:$I13),0)</f>
        <v>226237.30000000002</v>
      </c>
      <c r="L13" s="85">
        <f>MAX(Admin!$D13:$I13)</f>
        <v>399960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56.25" customHeight="1" thickBot="1" x14ac:dyDescent="0.35">
      <c r="A14" s="22"/>
      <c r="B14" s="86" t="str">
        <f>'[1]Cuadro de Licencias(office)  '!$D$4</f>
        <v>Microsoft 365 Empresa Premium</v>
      </c>
      <c r="C14" s="87">
        <v>1</v>
      </c>
      <c r="D14" s="88">
        <f>'[1]Cuadro de Licencias(office)  '!$H$4</f>
        <v>88000</v>
      </c>
      <c r="E14" s="88">
        <f>'[1]Cuadro de Licencias(office)  '!$H$5</f>
        <v>1293600</v>
      </c>
      <c r="F14" s="88">
        <f>'[1]Cuadro de Licencias(office)  '!$H$6</f>
        <v>80000</v>
      </c>
      <c r="G14" s="88"/>
      <c r="H14" s="88"/>
      <c r="I14" s="88"/>
      <c r="J14" s="89">
        <f>MIN(Admin!$D14:$I14)</f>
        <v>80000</v>
      </c>
      <c r="K14" s="84">
        <f>IFERROR(AVERAGE(Admin!$D14:$I14),0)</f>
        <v>487200</v>
      </c>
      <c r="L14" s="85">
        <f>MAX(Admin!$D14:$I14)</f>
        <v>1293600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56.25" customHeight="1" thickBot="1" x14ac:dyDescent="0.35">
      <c r="A15" s="22"/>
      <c r="B15" s="90" t="str">
        <f>'[2]Cuadro de Licencias(window serv'!$D$4</f>
        <v xml:space="preserve">Windows Server </v>
      </c>
      <c r="C15" s="91">
        <v>1</v>
      </c>
      <c r="D15" s="92">
        <f>'[2]Cuadro de Licencias(window serv'!$H$4</f>
        <v>30940</v>
      </c>
      <c r="E15" s="92">
        <f>'[2]Cuadro de Licencias(window serv'!$H$5</f>
        <v>166645.00000000003</v>
      </c>
      <c r="F15" s="92">
        <f>'[2]Cuadro de Licencias(window serv'!$H$6</f>
        <v>412000</v>
      </c>
      <c r="G15" s="92"/>
      <c r="H15" s="93"/>
      <c r="I15" s="94"/>
      <c r="J15" s="89">
        <f>MIN(Admin!$D15:$I15)</f>
        <v>30940</v>
      </c>
      <c r="K15" s="84">
        <f>IFERROR(AVERAGE(Admin!$D15:$I15),0)</f>
        <v>203195</v>
      </c>
      <c r="L15" s="85">
        <f>MAX(Admin!$D15:$I15)</f>
        <v>412000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56.25" customHeight="1" thickBot="1" x14ac:dyDescent="0.35">
      <c r="A16" s="22"/>
      <c r="B16" s="90" t="str">
        <f>'[1]Plan de Internet(cliente)'!$E$7</f>
        <v>internet fibra optica</v>
      </c>
      <c r="C16" s="91">
        <v>1</v>
      </c>
      <c r="D16" s="92">
        <f>'[1]Plan de Internet(cliente)'!$I$6</f>
        <v>195992</v>
      </c>
      <c r="E16" s="92">
        <f>'[1]Plan de Internet(cliente)'!$I$7</f>
        <v>264900</v>
      </c>
      <c r="F16" s="92">
        <f>'[1]Plan de Internet(cliente)'!$I$8</f>
        <v>129000</v>
      </c>
      <c r="G16" s="92"/>
      <c r="H16" s="93"/>
      <c r="I16" s="94"/>
      <c r="J16" s="89">
        <f>MIN(Admin!$D16:$I16)</f>
        <v>129000</v>
      </c>
      <c r="K16" s="84">
        <f>IFERROR(AVERAGE(Admin!$D16:$I16),0)</f>
        <v>196630.66666666666</v>
      </c>
      <c r="L16" s="85">
        <f>MAX(Admin!$D16:$I16)</f>
        <v>264900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56.25" customHeight="1" thickBot="1" x14ac:dyDescent="0.35">
      <c r="A17" s="22"/>
      <c r="B17" s="90" t="str">
        <f>'[1]cuadro de Licencias(gestor de d'!$D$4</f>
        <v>SQL server 2019</v>
      </c>
      <c r="C17" s="91">
        <v>1</v>
      </c>
      <c r="D17" s="92">
        <f>'[1]cuadro de Licencias(gestor de d'!$H$4</f>
        <v>954866</v>
      </c>
      <c r="E17" s="92">
        <f>'[1]cuadro de Licencias(gestor de d'!$H$5</f>
        <v>1922504.2000000002</v>
      </c>
      <c r="F17" s="92">
        <f>'[1]cuadro de Licencias(gestor de d'!$H$6</f>
        <v>4470000</v>
      </c>
      <c r="G17" s="92"/>
      <c r="H17" s="93"/>
      <c r="I17" s="94"/>
      <c r="J17" s="89">
        <f>MIN(Admin!$D17:$I17)</f>
        <v>954866</v>
      </c>
      <c r="K17" s="84">
        <f>IFERROR(AVERAGE(Admin!$D17:$I17),0)</f>
        <v>2449123.4</v>
      </c>
      <c r="L17" s="85">
        <f>MAX(Admin!$D17:$I17)</f>
        <v>4470000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56.25" customHeight="1" thickBot="1" x14ac:dyDescent="0.35">
      <c r="A18" s="22"/>
      <c r="B18" s="90" t="str">
        <f>'[3]Copia de cuadro de Licencias(ho'!$D$4</f>
        <v>Hosting</v>
      </c>
      <c r="C18" s="91">
        <v>1</v>
      </c>
      <c r="D18" s="92">
        <f>'[2]Copia de cuadro de Licencias(ho'!$H$4</f>
        <v>96000.000000000015</v>
      </c>
      <c r="E18" s="92">
        <f>'[2]Copia de cuadro de Licencias(ho'!$H$5</f>
        <v>80000</v>
      </c>
      <c r="F18" s="92">
        <f>'[2]Copia de cuadro de Licencias(ho'!$H$6</f>
        <v>124600</v>
      </c>
      <c r="G18" s="92"/>
      <c r="H18" s="93"/>
      <c r="I18" s="94"/>
      <c r="J18" s="89">
        <f>MIN(Admin!$D18:$I18)</f>
        <v>80000</v>
      </c>
      <c r="K18" s="84">
        <f>IFERROR(AVERAGE(Admin!$D18:$I18),0)</f>
        <v>100200</v>
      </c>
      <c r="L18" s="85">
        <f>MAX(Admin!$D18:$I18)</f>
        <v>124600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56.25" customHeight="1" thickBot="1" x14ac:dyDescent="0.35">
      <c r="A19" s="22"/>
      <c r="B19" s="90" t="str">
        <f>'[3]licencias dominio'!$E$6</f>
        <v>Dominio</v>
      </c>
      <c r="C19" s="91">
        <v>1</v>
      </c>
      <c r="D19" s="92">
        <f>'[1]licencias dominio'!$I$6</f>
        <v>52500</v>
      </c>
      <c r="E19" s="92">
        <f>'[1]licencias dominio'!$I$7</f>
        <v>56000.000000000007</v>
      </c>
      <c r="F19" s="92">
        <f>'[1]licencias dominio'!$I$8</f>
        <v>35960</v>
      </c>
      <c r="G19" s="92"/>
      <c r="H19" s="93"/>
      <c r="I19" s="94"/>
      <c r="J19" s="89">
        <f>MIN(Admin!$D19:$I19)</f>
        <v>35960</v>
      </c>
      <c r="K19" s="84">
        <f>IFERROR(AVERAGE(Admin!$D19:$I19),0)</f>
        <v>48153.333333333336</v>
      </c>
      <c r="L19" s="85">
        <f>MAX(Admin!$D19:$I19)</f>
        <v>56000.000000000007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7" customHeight="1" thickBot="1" x14ac:dyDescent="0.35">
      <c r="A20" s="22"/>
      <c r="B20" s="27" t="s">
        <v>15</v>
      </c>
      <c r="C20" s="27"/>
      <c r="D20" s="55">
        <f>ROUND(SUMPRODUCT(Admin!$C$9:$C$19,Admin!$D$9:$D$19),2)</f>
        <v>9356958</v>
      </c>
      <c r="E20" s="28">
        <f>ROUND(SUMPRODUCT(Admin!$C$9:$C$19,Admin!$E$9:$E$19),2)</f>
        <v>11733249.199999999</v>
      </c>
      <c r="F20" s="28">
        <f>ROUND(SUMPRODUCT(Admin!$C$9:$C$19,Admin!$F$9:$F$19),2)</f>
        <v>10775689.210000001</v>
      </c>
      <c r="G20" s="28">
        <f>ROUND(SUMPRODUCT(Admin!$C$9:$C$19,Admin!$G$9:$G$19),2)</f>
        <v>0</v>
      </c>
      <c r="H20" s="28">
        <f>ROUND(SUMPRODUCT(Admin!$C$9:$C$19,Admin!$H$9:$H$19),2)</f>
        <v>0</v>
      </c>
      <c r="I20" s="28">
        <f>ROUND(SUMPRODUCT(Admin!$C$9:$C$19,Admin!$I$9:$I$19),2)</f>
        <v>0</v>
      </c>
      <c r="J20" s="29"/>
      <c r="K20" s="29"/>
      <c r="L20" s="3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">
      <c r="A21" s="22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">
      <c r="A22" s="22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48" customHeight="1" x14ac:dyDescent="0.2">
      <c r="A23" s="22"/>
      <c r="B23" s="63" t="s">
        <v>16</v>
      </c>
      <c r="C23" s="64"/>
      <c r="D23" s="31"/>
      <c r="E23" s="31"/>
      <c r="F23" s="31"/>
      <c r="G23" s="31"/>
      <c r="H23" s="3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33" customHeight="1" x14ac:dyDescent="0.2">
      <c r="A24" s="22"/>
      <c r="B24" s="65" t="s">
        <v>17</v>
      </c>
      <c r="C24" s="66"/>
      <c r="D24" s="32">
        <v>20</v>
      </c>
      <c r="E24" s="33">
        <v>20</v>
      </c>
      <c r="F24" s="33">
        <v>20</v>
      </c>
      <c r="G24" s="33"/>
      <c r="H24" s="33"/>
      <c r="I24" s="3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25.5" customHeight="1" x14ac:dyDescent="0.2">
      <c r="A25" s="22"/>
      <c r="B25" s="65" t="s">
        <v>18</v>
      </c>
      <c r="C25" s="66"/>
      <c r="D25" s="34"/>
      <c r="E25" s="35"/>
      <c r="F25" s="35"/>
      <c r="G25" s="33"/>
      <c r="H25" s="35"/>
      <c r="I25" s="35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" customHeight="1" x14ac:dyDescent="0.2">
      <c r="A26" s="22"/>
      <c r="B26" s="67" t="s">
        <v>19</v>
      </c>
      <c r="C26" s="68"/>
      <c r="D26" s="73" t="s">
        <v>36</v>
      </c>
      <c r="E26" s="76" t="s">
        <v>36</v>
      </c>
      <c r="F26" s="76" t="s">
        <v>36</v>
      </c>
      <c r="G26" s="37"/>
      <c r="H26" s="37"/>
      <c r="I26" s="37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">
      <c r="A27" s="22"/>
      <c r="B27" s="69"/>
      <c r="C27" s="70"/>
      <c r="D27" s="74"/>
      <c r="E27" s="77"/>
      <c r="F27" s="77"/>
      <c r="G27" s="39"/>
      <c r="H27" s="39"/>
      <c r="I27" s="39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">
      <c r="A28" s="22"/>
      <c r="B28" s="69"/>
      <c r="C28" s="70"/>
      <c r="D28" s="74"/>
      <c r="E28" s="77"/>
      <c r="F28" s="77"/>
      <c r="G28" s="41"/>
      <c r="H28" s="41"/>
      <c r="I28" s="4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">
      <c r="A29" s="5"/>
      <c r="B29" s="71"/>
      <c r="C29" s="72"/>
      <c r="D29" s="75"/>
      <c r="E29" s="78"/>
      <c r="F29" s="78"/>
      <c r="G29" s="43"/>
      <c r="H29" s="43"/>
      <c r="I29" s="43"/>
      <c r="J29" s="2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5"/>
      <c r="D32" s="44"/>
      <c r="E32" s="44"/>
      <c r="F32" s="45"/>
      <c r="G32" s="46"/>
      <c r="H32" s="47"/>
      <c r="I32" s="44"/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5"/>
      <c r="D33" s="44"/>
      <c r="E33" s="44"/>
      <c r="F33" s="45"/>
      <c r="G33" s="48"/>
      <c r="H33" s="47"/>
      <c r="I33" s="44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5"/>
      <c r="D34" s="44"/>
      <c r="E34" s="44"/>
      <c r="F34" s="45"/>
      <c r="G34" s="48"/>
      <c r="H34" s="47"/>
      <c r="I34" s="44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44"/>
      <c r="E35" s="44"/>
      <c r="F35" s="45"/>
      <c r="G35" s="48"/>
      <c r="H35" s="47"/>
      <c r="I35" s="44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44"/>
      <c r="E36" s="44"/>
      <c r="F36" s="45"/>
      <c r="G36" s="48"/>
      <c r="H36" s="47"/>
      <c r="I36" s="44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44"/>
      <c r="E37" s="44"/>
      <c r="F37" s="45"/>
      <c r="G37" s="48"/>
      <c r="H37" s="47"/>
      <c r="I37" s="44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8">
    <mergeCell ref="J7:L7"/>
    <mergeCell ref="B23:C23"/>
    <mergeCell ref="B24:C24"/>
    <mergeCell ref="B25:C25"/>
    <mergeCell ref="B26:C29"/>
    <mergeCell ref="D26:D29"/>
    <mergeCell ref="E26:E29"/>
    <mergeCell ref="F26:F29"/>
  </mergeCells>
  <conditionalFormatting sqref="B8:C8 D20:I20">
    <cfRule type="expression" dxfId="6" priority="1">
      <formula>AND(B$20=MIN($D$20:$I$20),B$20&lt;&gt;0)</formula>
    </cfRule>
  </conditionalFormatting>
  <conditionalFormatting sqref="D8:I8">
    <cfRule type="expression" dxfId="5" priority="2">
      <formula>AND(D$20=MIN($D$20:$I$20),D$20&lt;&gt;0)</formula>
    </cfRule>
  </conditionalFormatting>
  <conditionalFormatting sqref="D9:I19">
    <cfRule type="expression" dxfId="4" priority="15">
      <formula>AND(D$20=MIN($D$20:$I$20),D$20&lt;&gt;0)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2728-657F-4FC0-AFD8-A591441BF29B}">
  <dimension ref="A1:Z989"/>
  <sheetViews>
    <sheetView showGridLines="0" tabSelected="1" topLeftCell="A8" zoomScaleNormal="100" workbookViewId="0">
      <selection activeCell="E14" sqref="E14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2.33203125" customWidth="1"/>
    <col min="5" max="5" width="23.33203125" customWidth="1"/>
    <col min="6" max="6" width="25.1640625" customWidth="1"/>
    <col min="7" max="9" width="22.33203125" customWidth="1"/>
    <col min="10" max="10" width="27.33203125" customWidth="1"/>
    <col min="11" max="11" width="23.5" customWidth="1"/>
    <col min="12" max="12" width="28.83203125" customWidth="1"/>
    <col min="13" max="13" width="20.5" customWidth="1"/>
    <col min="14" max="14" width="20.6640625" customWidth="1"/>
    <col min="15" max="26" width="9.33203125" customWidth="1"/>
  </cols>
  <sheetData>
    <row r="1" spans="1:26" ht="1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4.75" customHeight="1" x14ac:dyDescent="0.2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.7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5.5" customHeight="1" thickBot="1" x14ac:dyDescent="0.25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4.75" customHeight="1" thickBot="1" x14ac:dyDescent="0.25">
      <c r="A7" s="5"/>
      <c r="B7" s="5"/>
      <c r="C7" s="5"/>
      <c r="D7" s="5"/>
      <c r="E7" s="5"/>
      <c r="F7" s="5"/>
      <c r="G7" s="5"/>
      <c r="H7" s="5"/>
      <c r="I7" s="5"/>
      <c r="J7" s="60" t="s">
        <v>3</v>
      </c>
      <c r="K7" s="61"/>
      <c r="L7" s="6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1.7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2" t="s">
        <v>12</v>
      </c>
      <c r="K8" s="13" t="s">
        <v>13</v>
      </c>
      <c r="L8" s="14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5.5" customHeight="1" thickBot="1" x14ac:dyDescent="0.35">
      <c r="A9" s="15"/>
      <c r="B9" s="56" t="str">
        <f>'[3]Cuadro de cotizaciones(antiviru'!$D$3</f>
        <v>Bitdefender</v>
      </c>
      <c r="C9" s="16">
        <v>1</v>
      </c>
      <c r="D9" s="17">
        <f>'[2]Cuadro de cotizaciones(antiviru'!$H$2</f>
        <v>399960</v>
      </c>
      <c r="E9" s="17">
        <f>'[2]Cuadro de cotizaciones(antiviru'!$H$3</f>
        <v>120000</v>
      </c>
      <c r="F9" s="17">
        <f>'[2]Cuadro de cotizaciones(antiviru'!$H$4</f>
        <v>158751.9</v>
      </c>
      <c r="G9" s="17"/>
      <c r="H9" s="17"/>
      <c r="I9" s="17"/>
      <c r="J9" s="18">
        <f>MIN(Secretaria!$D9:$I9)</f>
        <v>120000</v>
      </c>
      <c r="K9" s="19">
        <f>IFERROR(AVERAGE(Secretaria!$D9:$I9),0)</f>
        <v>226237.30000000002</v>
      </c>
      <c r="L9" s="20">
        <f>MAX(Secretaria!$D9:$I9)</f>
        <v>399960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55.5" customHeight="1" thickBot="1" x14ac:dyDescent="0.35">
      <c r="A10" s="22"/>
      <c r="B10" s="95" t="str">
        <f>'[1]Cuadro de Licencias(office)  '!$D$4</f>
        <v>Microsoft 365 Empresa Premium</v>
      </c>
      <c r="C10" s="50">
        <v>1</v>
      </c>
      <c r="D10" s="49">
        <f>'[1]Cuadro de Licencias(office)  '!$H$4</f>
        <v>88000</v>
      </c>
      <c r="E10" s="49">
        <f>'[1]Cuadro de Licencias(office)  '!$H$5</f>
        <v>1293600</v>
      </c>
      <c r="F10" s="49">
        <f>'[1]Cuadro de Licencias(office)  '!$H$6</f>
        <v>80000</v>
      </c>
      <c r="G10" s="49"/>
      <c r="H10" s="49"/>
      <c r="I10" s="49"/>
      <c r="J10" s="21">
        <f>MIN(Secretaria!$D10:$I10)</f>
        <v>80000</v>
      </c>
      <c r="K10" s="19">
        <f>IFERROR(AVERAGE(Secretaria!$D10:$I10),0)</f>
        <v>487200</v>
      </c>
      <c r="L10" s="20">
        <f>MAX(Secretaria!$D10:$I10)</f>
        <v>1293600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55.5" customHeight="1" thickBot="1" x14ac:dyDescent="0.35">
      <c r="A11" s="22"/>
      <c r="B11" s="59" t="str">
        <f>'[3]Cuadro de Licencias (window 10)'!$D$4</f>
        <v>licencia window 10</v>
      </c>
      <c r="C11" s="24">
        <v>1</v>
      </c>
      <c r="D11" s="25">
        <f>'[3]Cuadro de Licencias (window 10)'!$H$4</f>
        <v>51900</v>
      </c>
      <c r="E11" s="25">
        <f>'[3]Cuadro de Licencias (window 10)'!$H$5</f>
        <v>55900</v>
      </c>
      <c r="F11" s="25">
        <f>'[3]Cuadro de Licencias (window 10)'!$H$6</f>
        <v>40000</v>
      </c>
      <c r="G11" s="25"/>
      <c r="H11" s="23"/>
      <c r="I11" s="26"/>
      <c r="J11" s="21">
        <f>MIN(Secretaria!$D11:$I11)</f>
        <v>40000</v>
      </c>
      <c r="K11" s="19">
        <f>IFERROR(AVERAGE(Secretaria!$D11:$I11),0)</f>
        <v>49266.666666666664</v>
      </c>
      <c r="L11" s="20">
        <f>MAX(Secretaria!$D11:$I11)</f>
        <v>55900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55.5" customHeight="1" thickBot="1" x14ac:dyDescent="0.35">
      <c r="A12" s="22"/>
      <c r="B12" s="59" t="str">
        <f>'[1]cuadro de Licencias(gestor de d'!$D$4</f>
        <v>SQL server 2019</v>
      </c>
      <c r="C12" s="24">
        <v>1</v>
      </c>
      <c r="D12" s="25">
        <f>'[1]cuadro de Licencias(gestor de d'!$H$4</f>
        <v>954866</v>
      </c>
      <c r="E12" s="25">
        <f>'[1]cuadro de Licencias(gestor de d'!$H$5</f>
        <v>1922504.2000000002</v>
      </c>
      <c r="F12" s="25">
        <f>'[1]cuadro de Licencias(gestor de d'!$H$6</f>
        <v>4470000</v>
      </c>
      <c r="G12" s="25"/>
      <c r="H12" s="23"/>
      <c r="I12" s="26"/>
      <c r="J12" s="21">
        <f>MIN(Secretaria!$D12:$I12)</f>
        <v>954866</v>
      </c>
      <c r="K12" s="19">
        <f>IFERROR(AVERAGE(Secretaria!$D12:$I12),0)</f>
        <v>2449123.4</v>
      </c>
      <c r="L12" s="20">
        <f>MAX(Secretaria!$D12:$I12)</f>
        <v>4470000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55.5" customHeight="1" thickBot="1" x14ac:dyDescent="0.35">
      <c r="A13" s="22"/>
      <c r="B13" s="59" t="str">
        <f>'[3]equipo secretaria'!$D$6</f>
        <v xml:space="preserve">Lenovo Intel Core I7 </v>
      </c>
      <c r="C13" s="24">
        <v>1</v>
      </c>
      <c r="D13" s="25">
        <f>'[2]equipo secretaria'!$H$4</f>
        <v>2549900</v>
      </c>
      <c r="E13" s="25">
        <f>'[2]equipo secretaria'!$H$5</f>
        <v>2549900</v>
      </c>
      <c r="F13" s="25">
        <f>'[2]equipo secretaria'!$H$6</f>
        <v>3396000</v>
      </c>
      <c r="G13" s="25"/>
      <c r="H13" s="23"/>
      <c r="I13" s="26"/>
      <c r="J13" s="21">
        <f>MIN(Secretaria!$D13:$I13)</f>
        <v>2549900</v>
      </c>
      <c r="K13" s="19">
        <f>IFERROR(AVERAGE(Secretaria!$D13:$I13),0)</f>
        <v>2831933.3333333335</v>
      </c>
      <c r="L13" s="20">
        <f>MAX(Secretaria!$D13:$I13)</f>
        <v>3396000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7" customHeight="1" thickBot="1" x14ac:dyDescent="0.35">
      <c r="A14" s="22"/>
      <c r="B14" s="27" t="s">
        <v>15</v>
      </c>
      <c r="C14" s="27"/>
      <c r="D14" s="55">
        <f>ROUND(SUMPRODUCT(Secretaria!$C$9:$C$13,Secretaria!$D$9:$D$13),2)</f>
        <v>4044626</v>
      </c>
      <c r="E14" s="28">
        <f>ROUND(SUMPRODUCT(Secretaria!$C$9:$C$13,Secretaria!$E$9:$E$13),2)</f>
        <v>5941904.2000000002</v>
      </c>
      <c r="F14" s="28">
        <f>ROUND(SUMPRODUCT(Secretaria!$C$9:$C$13,Secretaria!$F$9:$F$13),2)</f>
        <v>8144751.9000000004</v>
      </c>
      <c r="G14" s="28">
        <f>ROUND(SUMPRODUCT(Secretaria!$C$9:$C$13,Secretaria!$G$9:$G$13),2)</f>
        <v>0</v>
      </c>
      <c r="H14" s="28">
        <f>ROUND(SUMPRODUCT(Secretaria!$C$9:$C$13,Secretaria!$H$9:$H$13),2)</f>
        <v>0</v>
      </c>
      <c r="I14" s="28">
        <f>ROUND(SUMPRODUCT(Secretaria!$C$9:$C$13,Secretaria!$I$9:$I$13),2)</f>
        <v>0</v>
      </c>
      <c r="J14" s="29"/>
      <c r="K14" s="29"/>
      <c r="L14" s="30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">
      <c r="A15" s="22"/>
      <c r="B15" s="5"/>
      <c r="C15" s="5"/>
      <c r="D15" s="5"/>
      <c r="E15" s="5"/>
      <c r="F15" s="5"/>
      <c r="G15" s="5"/>
      <c r="H15" s="5"/>
      <c r="I15" s="5"/>
      <c r="J15" s="5"/>
      <c r="K15" s="6"/>
      <c r="L15" s="6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thickBot="1" x14ac:dyDescent="0.25">
      <c r="A16" s="22"/>
      <c r="B16" s="5"/>
      <c r="C16" s="5"/>
      <c r="D16" s="5"/>
      <c r="E16" s="5"/>
      <c r="F16" s="5"/>
      <c r="G16" s="5"/>
      <c r="H16" s="5"/>
      <c r="I16" s="5"/>
      <c r="J16" s="5"/>
      <c r="K16" s="6"/>
      <c r="L16" s="6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48" customHeight="1" x14ac:dyDescent="0.2">
      <c r="A17" s="22"/>
      <c r="B17" s="63" t="s">
        <v>16</v>
      </c>
      <c r="C17" s="64"/>
      <c r="D17" s="31"/>
      <c r="E17" s="31"/>
      <c r="F17" s="31"/>
      <c r="G17" s="31"/>
      <c r="H17" s="3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33" customHeight="1" x14ac:dyDescent="0.2">
      <c r="A18" s="22"/>
      <c r="B18" s="65" t="s">
        <v>17</v>
      </c>
      <c r="C18" s="66"/>
      <c r="D18" s="32">
        <v>20</v>
      </c>
      <c r="E18" s="33">
        <v>20</v>
      </c>
      <c r="F18" s="33">
        <v>20</v>
      </c>
      <c r="G18" s="33"/>
      <c r="H18" s="33"/>
      <c r="I18" s="3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5.5" customHeight="1" x14ac:dyDescent="0.2">
      <c r="A19" s="22"/>
      <c r="B19" s="65" t="s">
        <v>18</v>
      </c>
      <c r="C19" s="66"/>
      <c r="D19" s="34"/>
      <c r="E19" s="35"/>
      <c r="F19" s="35"/>
      <c r="G19" s="33"/>
      <c r="H19" s="35"/>
      <c r="I19" s="35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">
      <c r="A20" s="22"/>
      <c r="B20" s="67" t="s">
        <v>19</v>
      </c>
      <c r="C20" s="68"/>
      <c r="D20" s="73" t="s">
        <v>36</v>
      </c>
      <c r="E20" s="76" t="s">
        <v>36</v>
      </c>
      <c r="F20" s="76" t="s">
        <v>36</v>
      </c>
      <c r="G20" s="37"/>
      <c r="H20" s="37"/>
      <c r="I20" s="37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">
      <c r="A21" s="22"/>
      <c r="B21" s="69"/>
      <c r="C21" s="70"/>
      <c r="D21" s="74"/>
      <c r="E21" s="77"/>
      <c r="F21" s="77"/>
      <c r="G21" s="39"/>
      <c r="H21" s="39"/>
      <c r="I21" s="39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">
      <c r="A22" s="22"/>
      <c r="B22" s="69"/>
      <c r="C22" s="70"/>
      <c r="D22" s="74"/>
      <c r="E22" s="77"/>
      <c r="F22" s="77"/>
      <c r="G22" s="41"/>
      <c r="H22" s="41"/>
      <c r="I22" s="4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">
      <c r="A23" s="5"/>
      <c r="B23" s="71"/>
      <c r="C23" s="72"/>
      <c r="D23" s="75"/>
      <c r="E23" s="78"/>
      <c r="F23" s="78"/>
      <c r="G23" s="43"/>
      <c r="H23" s="43"/>
      <c r="I23" s="43"/>
      <c r="J23" s="2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">
      <c r="A26" s="5"/>
      <c r="B26" s="5"/>
      <c r="C26" s="5"/>
      <c r="D26" s="44"/>
      <c r="E26" s="44"/>
      <c r="F26" s="45"/>
      <c r="G26" s="46"/>
      <c r="H26" s="47"/>
      <c r="I26" s="44"/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">
      <c r="A27" s="5"/>
      <c r="B27" s="5"/>
      <c r="C27" s="5"/>
      <c r="D27" s="44"/>
      <c r="E27" s="44"/>
      <c r="F27" s="45"/>
      <c r="G27" s="48"/>
      <c r="H27" s="47"/>
      <c r="I27" s="44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">
      <c r="A28" s="5"/>
      <c r="B28" s="5"/>
      <c r="C28" s="5"/>
      <c r="D28" s="44"/>
      <c r="E28" s="44"/>
      <c r="F28" s="45"/>
      <c r="G28" s="48"/>
      <c r="H28" s="47"/>
      <c r="I28" s="44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5"/>
      <c r="B29" s="5"/>
      <c r="C29" s="5"/>
      <c r="D29" s="44"/>
      <c r="E29" s="44"/>
      <c r="F29" s="45"/>
      <c r="G29" s="48"/>
      <c r="H29" s="47"/>
      <c r="I29" s="44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5"/>
      <c r="B30" s="5"/>
      <c r="C30" s="5"/>
      <c r="D30" s="44"/>
      <c r="E30" s="44"/>
      <c r="F30" s="45"/>
      <c r="G30" s="48"/>
      <c r="H30" s="47"/>
      <c r="I30" s="44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5"/>
      <c r="D31" s="44"/>
      <c r="E31" s="44"/>
      <c r="F31" s="45"/>
      <c r="G31" s="48"/>
      <c r="H31" s="47"/>
      <c r="I31" s="44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mergeCells count="8">
    <mergeCell ref="J7:L7"/>
    <mergeCell ref="B17:C17"/>
    <mergeCell ref="B18:C18"/>
    <mergeCell ref="B19:C19"/>
    <mergeCell ref="B20:C23"/>
    <mergeCell ref="D20:D23"/>
    <mergeCell ref="E20:E23"/>
    <mergeCell ref="F20:F23"/>
  </mergeCells>
  <conditionalFormatting sqref="B8:C8 D14:I14">
    <cfRule type="expression" dxfId="3" priority="1">
      <formula>AND(B$14=MIN($D$14:$I$14),B$14&lt;&gt;0)</formula>
    </cfRule>
  </conditionalFormatting>
  <conditionalFormatting sqref="D8:I8">
    <cfRule type="expression" dxfId="2" priority="2">
      <formula>AND(D$14=MIN($D$14:$I$14),D$14&lt;&gt;0)</formula>
    </cfRule>
  </conditionalFormatting>
  <conditionalFormatting sqref="D9:I13">
    <cfRule type="expression" dxfId="1" priority="23">
      <formula>AND(D$14=MIN($D$14:$I$14),D$14&lt;&gt;0)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workbookViewId="0"/>
  </sheetViews>
  <sheetFormatPr baseColWidth="10" defaultColWidth="16.83203125" defaultRowHeight="15" customHeight="1" x14ac:dyDescent="0.2"/>
  <cols>
    <col min="1" max="1" width="10.83203125" customWidth="1"/>
    <col min="2" max="2" width="19.83203125" customWidth="1"/>
    <col min="3" max="3" width="10.83203125" customWidth="1"/>
    <col min="4" max="9" width="18.5" customWidth="1"/>
    <col min="10" max="26" width="10.83203125" customWidth="1"/>
  </cols>
  <sheetData>
    <row r="1" spans="2:9" ht="11.25" customHeight="1" x14ac:dyDescent="0.2"/>
    <row r="2" spans="2:9" ht="11.25" customHeight="1" x14ac:dyDescent="0.2"/>
    <row r="3" spans="2:9" ht="11.25" customHeight="1" x14ac:dyDescent="0.2"/>
    <row r="4" spans="2:9" ht="11.25" customHeight="1" x14ac:dyDescent="0.2"/>
    <row r="5" spans="2:9" ht="11.25" customHeight="1" x14ac:dyDescent="0.2"/>
    <row r="6" spans="2:9" ht="11.25" customHeight="1" x14ac:dyDescent="0.2"/>
    <row r="7" spans="2:9" ht="11.25" customHeight="1" x14ac:dyDescent="0.2">
      <c r="B7" s="49" t="s">
        <v>20</v>
      </c>
      <c r="C7" s="50">
        <v>1</v>
      </c>
      <c r="D7" s="49">
        <v>498</v>
      </c>
      <c r="E7" s="49">
        <v>420</v>
      </c>
      <c r="F7" s="49">
        <v>450</v>
      </c>
      <c r="G7" s="49">
        <v>230</v>
      </c>
      <c r="H7" s="49">
        <v>600</v>
      </c>
      <c r="I7" s="49">
        <v>520</v>
      </c>
    </row>
    <row r="8" spans="2:9" ht="11.25" customHeight="1" x14ac:dyDescent="0.2">
      <c r="B8" s="49" t="s">
        <v>21</v>
      </c>
      <c r="C8" s="50">
        <v>2</v>
      </c>
      <c r="D8" s="49">
        <v>450</v>
      </c>
      <c r="E8" s="49">
        <v>220</v>
      </c>
      <c r="F8" s="49">
        <v>405</v>
      </c>
      <c r="G8" s="49">
        <v>495</v>
      </c>
      <c r="H8" s="49">
        <v>540</v>
      </c>
      <c r="I8" s="49">
        <v>200</v>
      </c>
    </row>
    <row r="9" spans="2:9" ht="11.25" customHeight="1" x14ac:dyDescent="0.2">
      <c r="B9" s="49" t="s">
        <v>22</v>
      </c>
      <c r="C9" s="50">
        <v>2</v>
      </c>
      <c r="D9" s="49">
        <v>650</v>
      </c>
      <c r="E9" s="49">
        <v>620</v>
      </c>
      <c r="F9" s="49">
        <v>666</v>
      </c>
      <c r="G9" s="49">
        <v>400</v>
      </c>
      <c r="H9" s="49">
        <v>648</v>
      </c>
      <c r="I9" s="49">
        <v>452.4</v>
      </c>
    </row>
    <row r="10" spans="2:9" ht="11.25" customHeight="1" x14ac:dyDescent="0.2">
      <c r="B10" s="49" t="s">
        <v>23</v>
      </c>
      <c r="C10" s="50">
        <v>1</v>
      </c>
      <c r="D10" s="49">
        <v>585</v>
      </c>
      <c r="E10" s="49">
        <v>558</v>
      </c>
      <c r="F10" s="49">
        <v>320</v>
      </c>
      <c r="G10" s="49">
        <v>360</v>
      </c>
      <c r="H10" s="49">
        <v>583.20000000000005</v>
      </c>
      <c r="I10" s="49">
        <v>407.16</v>
      </c>
    </row>
    <row r="11" spans="2:9" ht="11.25" customHeight="1" x14ac:dyDescent="0.2">
      <c r="B11" s="49" t="s">
        <v>24</v>
      </c>
      <c r="C11" s="50">
        <v>3</v>
      </c>
      <c r="D11" s="49">
        <v>526.5</v>
      </c>
      <c r="E11" s="49">
        <v>502.2</v>
      </c>
      <c r="F11" s="49">
        <v>539.46</v>
      </c>
      <c r="G11" s="49">
        <v>300</v>
      </c>
      <c r="H11" s="49">
        <v>500</v>
      </c>
      <c r="I11" s="49">
        <v>366.44</v>
      </c>
    </row>
    <row r="12" spans="2:9" ht="11.25" customHeight="1" x14ac:dyDescent="0.2">
      <c r="B12" s="49" t="s">
        <v>25</v>
      </c>
      <c r="C12" s="50">
        <v>1</v>
      </c>
      <c r="D12" s="49">
        <v>473.8</v>
      </c>
      <c r="E12" s="49">
        <v>200</v>
      </c>
      <c r="F12" s="49">
        <v>485.51</v>
      </c>
      <c r="G12" s="49">
        <v>291.60000000000002</v>
      </c>
      <c r="H12" s="49">
        <v>270</v>
      </c>
      <c r="I12" s="49">
        <v>220</v>
      </c>
    </row>
    <row r="13" spans="2:9" ht="11.25" customHeight="1" x14ac:dyDescent="0.2"/>
    <row r="14" spans="2:9" ht="11.25" customHeight="1" x14ac:dyDescent="0.2"/>
    <row r="15" spans="2:9" ht="11.25" customHeight="1" x14ac:dyDescent="0.2"/>
    <row r="16" spans="2:9" ht="11.25" customHeight="1" x14ac:dyDescent="0.2"/>
    <row r="17" spans="2:9" ht="11.25" customHeight="1" x14ac:dyDescent="0.2"/>
    <row r="18" spans="2:9" ht="11.25" customHeight="1" x14ac:dyDescent="0.2"/>
    <row r="19" spans="2:9" ht="11.25" customHeight="1" x14ac:dyDescent="0.2">
      <c r="D19" s="32">
        <v>30</v>
      </c>
      <c r="E19" s="33">
        <v>10</v>
      </c>
      <c r="F19" s="33">
        <v>15</v>
      </c>
      <c r="G19" s="33">
        <v>15</v>
      </c>
      <c r="H19" s="33">
        <v>15</v>
      </c>
      <c r="I19" s="33">
        <v>10</v>
      </c>
    </row>
    <row r="20" spans="2:9" ht="11.25" customHeight="1" x14ac:dyDescent="0.2">
      <c r="D20" s="34">
        <v>10</v>
      </c>
      <c r="E20" s="35">
        <v>10</v>
      </c>
      <c r="F20" s="35">
        <v>10</v>
      </c>
      <c r="G20" s="33" t="s">
        <v>26</v>
      </c>
      <c r="H20" s="35">
        <v>5</v>
      </c>
      <c r="I20" s="35" t="s">
        <v>26</v>
      </c>
    </row>
    <row r="21" spans="2:9" ht="11.25" customHeight="1" x14ac:dyDescent="0.2">
      <c r="D21" s="36" t="s">
        <v>27</v>
      </c>
      <c r="E21" s="37" t="s">
        <v>27</v>
      </c>
      <c r="F21" s="37" t="s">
        <v>28</v>
      </c>
      <c r="G21" s="37" t="s">
        <v>29</v>
      </c>
      <c r="H21" s="37" t="s">
        <v>28</v>
      </c>
      <c r="I21" s="37" t="s">
        <v>28</v>
      </c>
    </row>
    <row r="22" spans="2:9" ht="11.25" customHeight="1" x14ac:dyDescent="0.2">
      <c r="D22" s="38" t="s">
        <v>30</v>
      </c>
      <c r="E22" s="39" t="s">
        <v>30</v>
      </c>
      <c r="F22" s="39" t="s">
        <v>31</v>
      </c>
      <c r="G22" s="39" t="s">
        <v>28</v>
      </c>
      <c r="H22" s="39" t="s">
        <v>31</v>
      </c>
      <c r="I22" s="39" t="s">
        <v>31</v>
      </c>
    </row>
    <row r="23" spans="2:9" ht="11.25" customHeight="1" x14ac:dyDescent="0.2">
      <c r="D23" s="40"/>
      <c r="E23" s="41"/>
      <c r="F23" s="41"/>
      <c r="G23" s="41"/>
      <c r="H23" s="41"/>
      <c r="I23" s="41"/>
    </row>
    <row r="24" spans="2:9" ht="11.25" customHeight="1" x14ac:dyDescent="0.2">
      <c r="D24" s="42"/>
      <c r="E24" s="43"/>
      <c r="F24" s="43"/>
      <c r="G24" s="43"/>
      <c r="H24" s="43"/>
      <c r="I24" s="43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49" t="s">
        <v>32</v>
      </c>
      <c r="C28" s="50">
        <v>1</v>
      </c>
      <c r="D28" s="49">
        <v>340</v>
      </c>
      <c r="E28" s="49">
        <v>330</v>
      </c>
      <c r="F28" s="49">
        <v>440</v>
      </c>
      <c r="G28" s="49">
        <v>400</v>
      </c>
      <c r="H28" s="49">
        <v>320</v>
      </c>
      <c r="I28" s="49">
        <v>330</v>
      </c>
    </row>
    <row r="29" spans="2:9" ht="11.25" customHeight="1" x14ac:dyDescent="0.2">
      <c r="B29" s="49" t="s">
        <v>33</v>
      </c>
      <c r="C29" s="50">
        <v>1</v>
      </c>
      <c r="D29" s="49">
        <v>220</v>
      </c>
      <c r="E29" s="49">
        <v>230</v>
      </c>
      <c r="F29" s="49">
        <v>240</v>
      </c>
      <c r="G29" s="49">
        <v>220</v>
      </c>
      <c r="H29" s="49">
        <v>219</v>
      </c>
      <c r="I29" s="49">
        <v>218</v>
      </c>
    </row>
    <row r="30" spans="2:9" ht="11.25" customHeight="1" x14ac:dyDescent="0.2">
      <c r="B30" s="49" t="s">
        <v>34</v>
      </c>
      <c r="C30" s="50">
        <v>2</v>
      </c>
      <c r="D30" s="49">
        <v>560</v>
      </c>
      <c r="E30" s="49">
        <v>580</v>
      </c>
      <c r="F30" s="49">
        <v>550</v>
      </c>
      <c r="G30" s="49">
        <v>520</v>
      </c>
      <c r="H30" s="49">
        <v>551</v>
      </c>
      <c r="I30" s="49">
        <v>550</v>
      </c>
    </row>
    <row r="31" spans="2:9" ht="11.25" customHeight="1" x14ac:dyDescent="0.2"/>
    <row r="32" spans="2:9" ht="11.25" customHeight="1" x14ac:dyDescent="0.2"/>
    <row r="33" spans="2:2" ht="11.25" customHeight="1" x14ac:dyDescent="0.2"/>
    <row r="34" spans="2:2" ht="11.25" customHeight="1" x14ac:dyDescent="0.2"/>
    <row r="35" spans="2:2" ht="11.25" customHeight="1" x14ac:dyDescent="0.2">
      <c r="B35" s="51" t="s">
        <v>35</v>
      </c>
    </row>
    <row r="36" spans="2:2" ht="11.25" customHeight="1" x14ac:dyDescent="0.2">
      <c r="B36" s="52">
        <v>250</v>
      </c>
    </row>
    <row r="37" spans="2:2" ht="11.25" customHeight="1" x14ac:dyDescent="0.2">
      <c r="B37" s="53">
        <v>440</v>
      </c>
    </row>
    <row r="38" spans="2:2" ht="11.25" customHeight="1" x14ac:dyDescent="0.2">
      <c r="B38" s="53">
        <v>440</v>
      </c>
    </row>
    <row r="39" spans="2:2" ht="11.25" customHeight="1" x14ac:dyDescent="0.2">
      <c r="B39" s="53">
        <v>350</v>
      </c>
    </row>
    <row r="40" spans="2:2" ht="11.25" customHeight="1" x14ac:dyDescent="0.2">
      <c r="B40" s="53">
        <v>420</v>
      </c>
    </row>
    <row r="41" spans="2:2" ht="11.25" customHeight="1" x14ac:dyDescent="0.2">
      <c r="B41" s="53">
        <v>199</v>
      </c>
    </row>
    <row r="42" spans="2:2" ht="11.25" customHeight="1" x14ac:dyDescent="0.2"/>
    <row r="43" spans="2:2" ht="11.25" customHeight="1" x14ac:dyDescent="0.2"/>
    <row r="44" spans="2:2" ht="11.25" customHeight="1" x14ac:dyDescent="0.2"/>
    <row r="45" spans="2:2" ht="11.25" customHeight="1" x14ac:dyDescent="0.2"/>
    <row r="46" spans="2:2" ht="11.25" customHeight="1" x14ac:dyDescent="0.2"/>
    <row r="47" spans="2:2" ht="11.25" customHeight="1" x14ac:dyDescent="0.2"/>
    <row r="48" spans="2:2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  <row r="986" ht="11.25" customHeight="1" x14ac:dyDescent="0.2"/>
    <row r="987" ht="11.25" customHeight="1" x14ac:dyDescent="0.2"/>
    <row r="988" ht="11.25" customHeight="1" x14ac:dyDescent="0.2"/>
    <row r="989" ht="11.25" customHeight="1" x14ac:dyDescent="0.2"/>
    <row r="990" ht="11.25" customHeight="1" x14ac:dyDescent="0.2"/>
    <row r="991" ht="11.25" customHeight="1" x14ac:dyDescent="0.2"/>
    <row r="992" ht="11.25" customHeight="1" x14ac:dyDescent="0.2"/>
    <row r="993" ht="11.25" customHeight="1" x14ac:dyDescent="0.2"/>
    <row r="994" ht="11.25" customHeight="1" x14ac:dyDescent="0.2"/>
    <row r="995" ht="11.25" customHeight="1" x14ac:dyDescent="0.2"/>
    <row r="996" ht="11.25" customHeight="1" x14ac:dyDescent="0.2"/>
    <row r="997" ht="11.25" customHeight="1" x14ac:dyDescent="0.2"/>
    <row r="998" ht="11.25" customHeight="1" x14ac:dyDescent="0.2"/>
    <row r="999" ht="11.25" customHeight="1" x14ac:dyDescent="0.2"/>
    <row r="1000" ht="11.25" customHeight="1" x14ac:dyDescent="0.2"/>
  </sheetData>
  <conditionalFormatting sqref="D7:I12 D28:I30">
    <cfRule type="expression" dxfId="0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Desarrollo</vt:lpstr>
      <vt:lpstr>Admin</vt:lpstr>
      <vt:lpstr>Secretaria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Aprendiz</cp:lastModifiedBy>
  <dcterms:created xsi:type="dcterms:W3CDTF">2013-10-17T12:18:53Z</dcterms:created>
  <dcterms:modified xsi:type="dcterms:W3CDTF">2024-09-17T21:11:15Z</dcterms:modified>
</cp:coreProperties>
</file>