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prendiz\Downloads\"/>
    </mc:Choice>
  </mc:AlternateContent>
  <xr:revisionPtr revIDLastSave="0" documentId="13_ncr:1_{4FD81138-E0C5-4303-A6F9-16A1C5030B43}" xr6:coauthVersionLast="47" xr6:coauthVersionMax="47" xr10:uidLastSave="{00000000-0000-0000-0000-000000000000}"/>
  <bookViews>
    <workbookView xWindow="18195" yWindow="9375" windowWidth="9570" windowHeight="6570" firstSheet="3" activeTab="3" xr2:uid="{00000000-000D-0000-FFFF-FFFF00000000}"/>
  </bookViews>
  <sheets>
    <sheet name="CUADRO de cotizaciones  (servid" sheetId="1" r:id="rId1"/>
    <sheet name="cuadro de cotizaciones(monitor " sheetId="2" r:id="rId2"/>
    <sheet name="Cuadro de cotizaciones(teclado)" sheetId="3" r:id="rId3"/>
    <sheet name="cuadro de cotizaciones(mouse)" sheetId="4" r:id="rId4"/>
    <sheet name="equipo secretaria" sheetId="5" r:id="rId5"/>
    <sheet name="Plan de Internet(cliente)" sheetId="6" r:id="rId6"/>
    <sheet name="Cuadro de cotizaciones(antiviru" sheetId="7" r:id="rId7"/>
    <sheet name="Cuadro de Licencias (window 10)" sheetId="8" r:id="rId8"/>
    <sheet name="Cuadro de Licencias(office)  " sheetId="9" r:id="rId9"/>
    <sheet name="Cuadro de Licencias(window serv" sheetId="10" r:id="rId10"/>
    <sheet name="cuadro de Licencias(gestor de d" sheetId="11" r:id="rId11"/>
    <sheet name="Cuadro de Licencias(ReCap) " sheetId="12" r:id="rId12"/>
    <sheet name=" Cuadro de Licencias(visual est" sheetId="13" r:id="rId13"/>
    <sheet name="Copia de cuadro de Licencias(ho" sheetId="14" r:id="rId14"/>
    <sheet name="computador(desarrollo)" sheetId="15" r:id="rId15"/>
    <sheet name="monitor de apoyo(desarrollo)" sheetId="16" r:id="rId16"/>
    <sheet name="licencias dominio" sheetId="1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21" roundtripDataChecksum="+XMY5Yck53oq0gFOL+n1VOlThsJmeX+dpdXunM5CvOA="/>
    </ext>
  </extLst>
</workbook>
</file>

<file path=xl/calcChain.xml><?xml version="1.0" encoding="utf-8"?>
<calcChain xmlns="http://schemas.openxmlformats.org/spreadsheetml/2006/main">
  <c r="G4" i="13" l="1"/>
  <c r="H4" i="13" s="1"/>
  <c r="F8" i="6"/>
  <c r="H8" i="17"/>
  <c r="I8" i="17" s="1"/>
  <c r="F7" i="17"/>
  <c r="G7" i="17" s="1"/>
  <c r="F6" i="17"/>
  <c r="F8" i="16"/>
  <c r="G8" i="16" s="1"/>
  <c r="H8" i="16" s="1"/>
  <c r="I8" i="16" s="1"/>
  <c r="F7" i="16"/>
  <c r="G7" i="16" s="1"/>
  <c r="H6" i="16"/>
  <c r="I6" i="16" s="1"/>
  <c r="F8" i="15"/>
  <c r="G8" i="15" s="1"/>
  <c r="H8" i="15" s="1"/>
  <c r="I8" i="15" s="1"/>
  <c r="H7" i="15"/>
  <c r="I7" i="15" s="1"/>
  <c r="H6" i="15"/>
  <c r="I6" i="15" s="1"/>
  <c r="E6" i="14"/>
  <c r="F6" i="14" s="1"/>
  <c r="G6" i="14" s="1"/>
  <c r="H6" i="14" s="1"/>
  <c r="E5" i="14"/>
  <c r="F5" i="14" s="1"/>
  <c r="E4" i="14"/>
  <c r="G6" i="13"/>
  <c r="H6" i="13" s="1"/>
  <c r="E5" i="13"/>
  <c r="F5" i="13" s="1"/>
  <c r="E6" i="12"/>
  <c r="F6" i="12" s="1"/>
  <c r="G6" i="12" s="1"/>
  <c r="H6" i="12" s="1"/>
  <c r="E5" i="12"/>
  <c r="G4" i="12"/>
  <c r="H4" i="12" s="1"/>
  <c r="E6" i="11"/>
  <c r="F6" i="11" s="1"/>
  <c r="G6" i="11" s="1"/>
  <c r="H6" i="11" s="1"/>
  <c r="E5" i="11"/>
  <c r="F5" i="11" s="1"/>
  <c r="E4" i="11"/>
  <c r="E6" i="10"/>
  <c r="E5" i="10"/>
  <c r="E4" i="10"/>
  <c r="F4" i="10" s="1"/>
  <c r="G4" i="10" s="1"/>
  <c r="H4" i="10" s="1"/>
  <c r="E6" i="9"/>
  <c r="G6" i="9" s="1"/>
  <c r="H6" i="9" s="1"/>
  <c r="E5" i="9"/>
  <c r="H4" i="9"/>
  <c r="G4" i="9"/>
  <c r="E6" i="8"/>
  <c r="F6" i="8" s="1"/>
  <c r="E5" i="8"/>
  <c r="F4" i="8"/>
  <c r="E4" i="8"/>
  <c r="G4" i="8" s="1"/>
  <c r="H4" i="8" s="1"/>
  <c r="E4" i="7"/>
  <c r="F3" i="7"/>
  <c r="G3" i="7" s="1"/>
  <c r="H3" i="7" s="1"/>
  <c r="E3" i="7"/>
  <c r="H2" i="7"/>
  <c r="G2" i="7"/>
  <c r="G7" i="6"/>
  <c r="H7" i="6" s="1"/>
  <c r="I7" i="6" s="1"/>
  <c r="F7" i="6"/>
  <c r="F6" i="6"/>
  <c r="G6" i="6" s="1"/>
  <c r="G6" i="5"/>
  <c r="H6" i="5" s="1"/>
  <c r="F5" i="5"/>
  <c r="G5" i="5" s="1"/>
  <c r="H5" i="5" s="1"/>
  <c r="E5" i="5"/>
  <c r="E4" i="5"/>
  <c r="F4" i="5" s="1"/>
  <c r="F8" i="4"/>
  <c r="G7" i="4"/>
  <c r="H7" i="4" s="1"/>
  <c r="I7" i="4" s="1"/>
  <c r="F7" i="4"/>
  <c r="F6" i="4"/>
  <c r="G8" i="3"/>
  <c r="H8" i="3" s="1"/>
  <c r="I8" i="3" s="1"/>
  <c r="F8" i="3"/>
  <c r="F7" i="3"/>
  <c r="F6" i="3"/>
  <c r="G8" i="2"/>
  <c r="H8" i="2" s="1"/>
  <c r="I8" i="2" s="1"/>
  <c r="F8" i="2"/>
  <c r="F7" i="2"/>
  <c r="G6" i="2"/>
  <c r="H6" i="2" s="1"/>
  <c r="I6" i="2" s="1"/>
  <c r="F6" i="2"/>
  <c r="F8" i="1"/>
  <c r="G8" i="1" s="1"/>
  <c r="H7" i="1"/>
  <c r="I7" i="1" s="1"/>
  <c r="F7" i="1"/>
  <c r="G7" i="1" s="1"/>
  <c r="G6" i="1"/>
  <c r="H6" i="1" s="1"/>
  <c r="I6" i="1" s="1"/>
  <c r="F6" i="1"/>
  <c r="G5" i="12" l="1"/>
  <c r="H5" i="12" s="1"/>
  <c r="G4" i="14"/>
  <c r="H4" i="14" s="1"/>
  <c r="G5" i="8"/>
  <c r="H5" i="8" s="1"/>
  <c r="H7" i="2"/>
  <c r="I7" i="2" s="1"/>
  <c r="F4" i="14"/>
  <c r="F4" i="11"/>
  <c r="G4" i="11" s="1"/>
  <c r="H4" i="11" s="1"/>
  <c r="G6" i="17"/>
  <c r="H6" i="17" s="1"/>
  <c r="I6" i="17" s="1"/>
  <c r="G6" i="3"/>
  <c r="H6" i="3" s="1"/>
  <c r="I6" i="3" s="1"/>
  <c r="G8" i="4"/>
  <c r="H8" i="4" s="1"/>
  <c r="I8" i="4" s="1"/>
  <c r="F5" i="8"/>
  <c r="F5" i="9"/>
  <c r="G5" i="9" s="1"/>
  <c r="H5" i="9" s="1"/>
  <c r="G8" i="6"/>
  <c r="H8" i="6" s="1"/>
  <c r="I8" i="6" s="1"/>
  <c r="H7" i="16"/>
  <c r="I7" i="16" s="1"/>
  <c r="F5" i="12"/>
  <c r="G7" i="3"/>
  <c r="H7" i="3" s="1"/>
  <c r="I7" i="3" s="1"/>
  <c r="G5" i="11"/>
  <c r="H5" i="11" s="1"/>
  <c r="G5" i="13"/>
  <c r="H5" i="13" s="1"/>
  <c r="G5" i="14"/>
  <c r="H5" i="14" s="1"/>
  <c r="H7" i="17"/>
  <c r="I7" i="17" s="1"/>
  <c r="H8" i="1"/>
  <c r="I8" i="1" s="1"/>
  <c r="G4" i="5"/>
  <c r="H4" i="5" s="1"/>
  <c r="H6" i="6"/>
  <c r="I6" i="6" s="1"/>
  <c r="G6" i="8"/>
  <c r="H6" i="8" s="1"/>
  <c r="F6" i="10"/>
  <c r="G6" i="10" s="1"/>
  <c r="H6" i="10" s="1"/>
  <c r="F5" i="10"/>
  <c r="G5" i="10" s="1"/>
  <c r="H5" i="10" s="1"/>
  <c r="G7" i="2"/>
  <c r="G6" i="4"/>
  <c r="H6" i="4" s="1"/>
  <c r="I6" i="4" s="1"/>
  <c r="F4" i="7"/>
  <c r="G4" i="7" s="1"/>
  <c r="H4" i="7" s="1"/>
</calcChain>
</file>

<file path=xl/sharedStrings.xml><?xml version="1.0" encoding="utf-8"?>
<sst xmlns="http://schemas.openxmlformats.org/spreadsheetml/2006/main" count="508" uniqueCount="292">
  <si>
    <t xml:space="preserve">CUADRO DE COTIZACIONES </t>
  </si>
  <si>
    <t xml:space="preserve">Cuadro Comparativo de Cotizaciones </t>
  </si>
  <si>
    <t xml:space="preserve">Presupuestos (a)
</t>
  </si>
  <si>
    <r>
      <rPr>
        <b/>
        <sz val="12"/>
        <color theme="1"/>
        <rFont val="&quot;Trebuchet MS&quot;"/>
      </rPr>
      <t>Empresa</t>
    </r>
    <r>
      <rPr>
        <i/>
        <sz val="12"/>
        <color theme="1"/>
        <rFont val="Trebuchet MS"/>
      </rPr>
      <t xml:space="preserve">
(Nombre fiscal de la empresa)</t>
    </r>
  </si>
  <si>
    <r>
      <rPr>
        <b/>
        <sz val="12"/>
        <color theme="1"/>
        <rFont val="&quot;Trebuchet MS&quot;"/>
      </rPr>
      <t>Nº de CUIT, Dirección, Teléfono</t>
    </r>
    <r>
      <rPr>
        <i/>
        <sz val="12"/>
        <color theme="1"/>
        <rFont val="Trebuchet MS"/>
      </rPr>
      <t xml:space="preserve">
</t>
    </r>
    <r>
      <rPr>
        <i/>
        <sz val="12"/>
        <color theme="1"/>
        <rFont val="Trebuchet MS"/>
      </rPr>
      <t>(Datos de la empresa)</t>
    </r>
  </si>
  <si>
    <r>
      <rPr>
        <b/>
        <sz val="12"/>
        <color theme="1"/>
        <rFont val="&quot;Trebuchet MS&quot;"/>
      </rPr>
      <t>Descripción del
bien/ servicio (b)</t>
    </r>
    <r>
      <rPr>
        <i/>
        <sz val="12"/>
        <color theme="1"/>
        <rFont val="Trebuchet MS"/>
      </rPr>
      <t xml:space="preserve">
</t>
    </r>
    <r>
      <rPr>
        <i/>
        <sz val="12"/>
        <color theme="1"/>
        <rFont val="Trebuchet MS"/>
      </rPr>
      <t>Características de los bienes/ servicios</t>
    </r>
  </si>
  <si>
    <r>
      <rPr>
        <b/>
        <sz val="12"/>
        <color theme="1"/>
        <rFont val="&quot;Trebuchet MS&quot;"/>
      </rPr>
      <t xml:space="preserve">Importe Unitario
</t>
    </r>
    <r>
      <rPr>
        <i/>
        <sz val="12"/>
        <color theme="1"/>
        <rFont val="&quot;Trebuchet MS&quot;"/>
      </rPr>
      <t>(moneda nacional)</t>
    </r>
  </si>
  <si>
    <r>
      <rPr>
        <b/>
        <u/>
        <sz val="12"/>
        <color theme="1"/>
        <rFont val="&quot;Trebuchet MS&quot;"/>
      </rPr>
      <t>Importe Total</t>
    </r>
    <r>
      <rPr>
        <b/>
        <u/>
        <sz val="12"/>
        <color theme="1"/>
        <rFont val="Trebuchet MS"/>
      </rPr>
      <t xml:space="preserve">
 IVA incluido
</t>
    </r>
    <r>
      <rPr>
        <i/>
        <u/>
        <sz val="12"/>
        <color theme="1"/>
        <rFont val="Trebuchet MS"/>
      </rPr>
      <t>(moneda nacional)</t>
    </r>
  </si>
  <si>
    <r>
      <rPr>
        <b/>
        <sz val="12"/>
        <color theme="1"/>
        <rFont val="Arial"/>
      </rPr>
      <t xml:space="preserve">Importe Total
</t>
    </r>
    <r>
      <rPr>
        <i/>
        <sz val="12"/>
        <color theme="1"/>
        <rFont val="Arial"/>
      </rPr>
      <t>(moneda extranjera)</t>
    </r>
  </si>
  <si>
    <t>Tipo de cambio</t>
  </si>
  <si>
    <r>
      <rPr>
        <b/>
        <sz val="12"/>
        <color theme="1"/>
        <rFont val="&quot;Trebuchet MS&quot;"/>
      </rPr>
      <t xml:space="preserve">Forma de Pago 
</t>
    </r>
    <r>
      <rPr>
        <i/>
        <sz val="12"/>
        <color theme="1"/>
        <rFont val="Trebuchet MS"/>
      </rPr>
      <t>(Contado o Cheque)</t>
    </r>
  </si>
  <si>
    <t>Observaciones 
(se debe incluir toda aquella característica que no ha sido posible incluir anteriormente)</t>
  </si>
  <si>
    <t>Nº 1</t>
  </si>
  <si>
    <t>Compubit</t>
  </si>
  <si>
    <t>https://compubit.com.co/producto/servidor-lenovo-xeon-e-2324g-ram-16gb-st50/</t>
  </si>
  <si>
    <t>Contado</t>
  </si>
  <si>
    <t>rocesador: Intel Xeon E-2324G
RAM: 1 x 16GB-3200 DDR4
ECC UDIMM (Max. 4 Slots – 64 GB)
T. de Red: Integrada
1x puerto Ethernet RJ45 1GbE
Discos D: 2 TB 7.2K RPM SATA 6Gps 3.5″
(No Hot-Plug)
RAID Soware
S.O: No Incluye
Fuente de Poder: Cableada Sencilla
500W (Max.1 Fuente No Hot-Plug)</t>
  </si>
  <si>
    <t xml:space="preserve">Nº2 </t>
  </si>
  <si>
    <t>MyM SYSTECH</t>
  </si>
  <si>
    <t>https://mymsystech.com.co/servidores-y-almacenamiento/5174-servidor-lenovo-thinksystem-st50-e-2324g-16gb-ram-2tb-hdd-sata-7d8ka00ala.html?srsltid=AfmBOopL8kNLq0iilOgJXkauKMNV4yk1-f32UI7f7TnQFyAv7P05uKsi</t>
  </si>
  <si>
    <t>Servidor Lenovo ThinkSystem ST50, con procesador Intel Xeon E-2224G frecuencia base 3.10 Ghz, Turbo Boost 2.0  4.6 Ghz. 4C/4H  Bus 8Gt/s  65W
 2 unidades HDD o SSD de 3.5 pulgadas  (1 por defecto 1 opcional)   2TB HDD - Serie ATA/600 en el servidor.
El servidor se cuenta con 16GB  RAM UDIMM  deTruDDR4 a 3200 MHz   (Hasta 64GB) en el ThinkSystem ST50
Controlador Torre - Intel C256 Chip - 1 Soporte del Proceso. También el ThinkSystem ST50 es compatible con: Microsoft, SUSE, Red Hat, VMware vSphere, CentOS.</t>
  </si>
  <si>
    <t>Nº 3</t>
  </si>
  <si>
    <t>systore       colombia</t>
  </si>
  <si>
    <t>https://systorecolombia.com/torre/389-servidor-lenovo-st50-v2-xeon-e2324g-16gb-2tb-7d8ka00ala.html</t>
  </si>
  <si>
    <t xml:space="preserve">ProcesadorProcesador Xeon E2324G Quad Core 3.1 Ghz hasta 4.6Ghz 8mb cache
Memoria Ram16GBDdr43200mhzMáxima 
Ram128GBCapacidad Disco2 Tb 
Interfaz de ConexiónSata 6gb/s
Velocidad Rotación 7.200 rpm 
ECCSiSistema OperativoSin Sistema OperativoPuerto Red Gigabit1 
Puertos Usb 3.24MonitorSin 
Puertos de Video Display PortQuemador de DvdNo 
Puertos Usb 2.02
Fuente de poder500W 80 PLUS Platinum Controladora RaidRAID 530-8i
Garantia 12 Meses </t>
  </si>
  <si>
    <r>
      <rPr>
        <b/>
        <sz val="10"/>
        <color theme="1"/>
        <rFont val="&quot;Trebuchet MS&quot;"/>
      </rPr>
      <t>Empresa</t>
    </r>
    <r>
      <rPr>
        <i/>
        <sz val="8"/>
        <color theme="1"/>
        <rFont val="Trebuchet MS"/>
      </rPr>
      <t xml:space="preserve">
(Nombre fiscal de la empresa)</t>
    </r>
  </si>
  <si>
    <r>
      <rPr>
        <b/>
        <sz val="10"/>
        <color theme="1"/>
        <rFont val="&quot;Trebuchet MS&quot;"/>
      </rPr>
      <t>Nº de CUIT, Dirección, Teléfono</t>
    </r>
    <r>
      <rPr>
        <i/>
        <sz val="10"/>
        <color theme="1"/>
        <rFont val="Trebuchet MS"/>
      </rPr>
      <t xml:space="preserve">
</t>
    </r>
    <r>
      <rPr>
        <i/>
        <sz val="8"/>
        <color theme="1"/>
        <rFont val="Trebuchet MS"/>
      </rPr>
      <t>(Datos de la empresa)</t>
    </r>
  </si>
  <si>
    <r>
      <rPr>
        <b/>
        <sz val="10"/>
        <color theme="1"/>
        <rFont val="&quot;Trebuchet MS&quot;"/>
      </rPr>
      <t>Descripción del
bien/ servicio (b)</t>
    </r>
    <r>
      <rPr>
        <i/>
        <sz val="10"/>
        <color theme="1"/>
        <rFont val="Trebuchet MS"/>
      </rPr>
      <t xml:space="preserve">
</t>
    </r>
    <r>
      <rPr>
        <i/>
        <sz val="8"/>
        <color theme="1"/>
        <rFont val="Trebuchet MS"/>
      </rPr>
      <t>Características de los bienes/ servicios</t>
    </r>
  </si>
  <si>
    <r>
      <rPr>
        <b/>
        <sz val="10"/>
        <color theme="1"/>
        <rFont val="&quot;Trebuchet MS&quot;"/>
      </rPr>
      <t xml:space="preserve">Importe Unitario
</t>
    </r>
    <r>
      <rPr>
        <i/>
        <sz val="8"/>
        <color theme="1"/>
        <rFont val="&quot;Trebuchet MS&quot;"/>
      </rPr>
      <t>(moneda nacional)</t>
    </r>
  </si>
  <si>
    <r>
      <rPr>
        <b/>
        <u/>
        <sz val="10"/>
        <color theme="1"/>
        <rFont val="&quot;Trebuchet MS&quot;"/>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</si>
  <si>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</si>
  <si>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quot;Trebuchet MS&quot;"/>
      </rPr>
      <t xml:space="preserve">Forma de Pago 
</t>
    </r>
    <r>
      <rPr>
        <i/>
        <sz val="8"/>
        <color theme="1"/>
        <rFont val="Trebuchet MS"/>
      </rPr>
      <t>(Contado o Cheque)</t>
    </r>
  </si>
  <si>
    <r>
      <rPr>
        <b/>
        <sz val="10"/>
        <color theme="1"/>
        <rFont val="&quot;Trebuchet MS&quot;"/>
      </rPr>
      <t xml:space="preserve">Observaciones </t>
    </r>
    <r>
      <rPr>
        <i/>
        <sz val="10"/>
        <color theme="1"/>
        <rFont val="Trebuchet MS"/>
      </rPr>
      <t xml:space="preserve">
</t>
    </r>
    <r>
      <rPr>
        <i/>
        <sz val="8"/>
        <color theme="1"/>
        <rFont val="Trebuchet MS"/>
      </rPr>
      <t>(se debe incluir toda aquella característica que no ha sido posible incluir anteriormente)</t>
    </r>
  </si>
  <si>
    <t>alkosto</t>
  </si>
  <si>
    <t>https://www.alkosto.com/monitor-hp-gamer-238-pulgadas-omen-fhd-negro/p/197029614254</t>
  </si>
  <si>
    <t xml:space="preserve">"Observaciones 
(se debe incluir toda aquella característica que no ha sido posible incluir anteriormente)"                                                                                                                        
El Monitor HP Gamer de 23.8 pulgadas OMEN FHD es un dispositivo diseñado especialmente para entusiastas de los videojuegos, ofreciendo características técnicas que mejoran la experiencia de juego. A continuación se detallan sus especificaciones y características principales:                                                                                                                        
Especificaciones Técnicas                                                                                                                        
Tamaño de Pantalla: 23.8 pulgadas (60.5 cm)                                                                                                                        
Resolución: 1920 x 1080 (FHD)                                                                                                                        
Tipo de Panel: IPS, que proporciona colores más vibrantes y ángulos de visión amplios.                                                                                                                        
Relación de Aspecto: 16:9                                                                                                                        
Brillo: 300 nits, ideal para ambientes con buena iluminación.                                                                                                                        
Contraste: 1000:1, lo que permite una mejor diferenciación entre colores oscuros y claros.                                                                                                                        
Tiempo de Respuesta: 1 ms GTG (con Overdrive), lo que minimiza el desenfoque de movimiento durante el juego.                                                                                                                        
Velocidad de Actualización: 165 Hz, permitiendo una visualización más fluida de las imágenes en movimiento.                                                                                                                        </t>
  </si>
  <si>
    <t>falabella</t>
  </si>
  <si>
    <t>https://www.falabella.com.co/falabella-co/product/122560773/Monitor-Lenovo-ThinkVision-T24m-20-Negro/122560774</t>
  </si>
  <si>
    <t>mercado libre</t>
  </si>
  <si>
    <t>https://articulo.mercadolibre.com.co/MCO-948301766-monitor-lenovo-thinkvision-t24m-20-negro-_JM?searchVariation=175092599592#polycard_client=search-nordic&amp;searchVariation=175092599592&amp;position=2&amp;search_layout=stack&amp;type=item&amp;tracking_id=f256c9b3-794a-4998-b27d-ece2791af93f</t>
  </si>
  <si>
    <r>
      <rPr>
        <b/>
        <sz val="10"/>
        <color theme="1"/>
        <rFont val="&quot;Trebuchet MS&quot;"/>
      </rPr>
      <t>Empresa</t>
    </r>
    <r>
      <rPr>
        <i/>
        <sz val="8"/>
        <color theme="1"/>
        <rFont val="Trebuchet MS"/>
      </rPr>
      <t xml:space="preserve">
(Nombre fiscal de la empresa)</t>
    </r>
  </si>
  <si>
    <r>
      <rPr>
        <b/>
        <sz val="10"/>
        <color theme="1"/>
        <rFont val="&quot;Trebuchet MS&quot;"/>
      </rPr>
      <t>Nº de CUIT, Dirección, Teléfono</t>
    </r>
    <r>
      <rPr>
        <i/>
        <sz val="10"/>
        <color theme="1"/>
        <rFont val="Trebuchet MS"/>
      </rPr>
      <t xml:space="preserve">
</t>
    </r>
    <r>
      <rPr>
        <i/>
        <sz val="8"/>
        <color theme="1"/>
        <rFont val="Trebuchet MS"/>
      </rPr>
      <t>(Datos de la empresa)</t>
    </r>
  </si>
  <si>
    <r>
      <rPr>
        <b/>
        <sz val="10"/>
        <color theme="1"/>
        <rFont val="&quot;Trebuchet MS&quot;"/>
      </rPr>
      <t>Descripción del
bien/ servicio (b)</t>
    </r>
    <r>
      <rPr>
        <i/>
        <sz val="10"/>
        <color theme="1"/>
        <rFont val="Trebuchet MS"/>
      </rPr>
      <t xml:space="preserve">
</t>
    </r>
    <r>
      <rPr>
        <i/>
        <sz val="8"/>
        <color theme="1"/>
        <rFont val="Trebuchet MS"/>
      </rPr>
      <t>Características de los bienes/ servicios</t>
    </r>
  </si>
  <si>
    <r>
      <rPr>
        <b/>
        <sz val="10"/>
        <color theme="1"/>
        <rFont val="&quot;Trebuchet MS&quot;"/>
      </rPr>
      <t xml:space="preserve">Importe Unitario
</t>
    </r>
    <r>
      <rPr>
        <i/>
        <sz val="8"/>
        <color theme="1"/>
        <rFont val="Trebuchet MS"/>
      </rPr>
      <t>(moneda nacional)</t>
    </r>
  </si>
  <si>
    <r>
      <rPr>
        <b/>
        <u/>
        <sz val="10"/>
        <color theme="1"/>
        <rFont val="&quot;Trebuchet MS&quot;"/>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</si>
  <si>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</si>
  <si>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quot;Trebuchet MS&quot;"/>
      </rPr>
      <t xml:space="preserve">Forma de Pago 
</t>
    </r>
    <r>
      <rPr>
        <i/>
        <sz val="8"/>
        <color theme="1"/>
        <rFont val="Trebuchet MS"/>
      </rPr>
      <t>(Contado o Cheque)</t>
    </r>
  </si>
  <si>
    <r>
      <rPr>
        <b/>
        <sz val="10"/>
        <color theme="1"/>
        <rFont val="&quot;Trebuchet MS&quot;"/>
      </rPr>
      <t xml:space="preserve">Observaciones </t>
    </r>
    <r>
      <rPr>
        <i/>
        <sz val="10"/>
        <color theme="1"/>
        <rFont val="Trebuchet MS"/>
      </rPr>
      <t xml:space="preserve">
</t>
    </r>
    <r>
      <rPr>
        <i/>
        <sz val="8"/>
        <color theme="1"/>
        <rFont val="Trebuchet MS"/>
      </rPr>
      <t>(se debe incluir toda aquella característica que no ha sido posible incluir anteriormente)</t>
    </r>
  </si>
  <si>
    <t>https://www.alkosto.com/teclado-hp-alambrico-150-basic-negro/p/196548244195?fuente=google&amp;medio=cpc&amp;campaign=AK_COL_MAX_PEF_CPC_AON_COMP_Hp_Feb21_EXP_FEB&amp;keyword=&amp;gad_source=1&amp;gclid=CjwKCAjw5Ky1BhAgEiwA5jGujn09H5-N932RKI6fufIenmOmE4Nz-7o3GD2CtbELOCCJb_fB8HNSxhoC9ocQAvD_BwE</t>
  </si>
  <si>
    <r>
      <rPr>
        <sz val="10"/>
        <color theme="1"/>
        <rFont val="&quot;Times New Roman&quot;"/>
      </rPr>
      <t xml:space="preserve">El Teclado HP Alámbrico 150 Basic Negro es un dispositivo de entrada diseñado para proporcionar una experiencia de escritura cómoda y eficiente. A continuación se detallan sus principales características:                                                                                                                                                                                                                                                                              </t>
    </r>
    <r>
      <rPr>
        <b/>
        <sz val="10"/>
        <color theme="1"/>
        <rFont val="&quot;Times New Roman&quot;"/>
      </rPr>
      <t>ConectividadConexión Alámbrica:</t>
    </r>
    <r>
      <rPr>
        <sz val="10"/>
        <color theme="1"/>
        <rFont val="&quot;Times New Roman&quot;"/>
      </rPr>
      <t xml:space="preserve"> El teclado se conecta a la computadora a través de un cable USB, proporcionando una conexión estable y confiable.</t>
    </r>
  </si>
  <si>
    <t>https://www.mercadolibre.com.co/teclado-alambrico-hp-150/p/MCO28613069#polycard_client=search-nordic&amp;searchVariation=MCO28613069&amp;position=2&amp;search_layout=stack&amp;type=product&amp;tracking_id=1343c72c-c8bf-4314-932b-81a291b98085&amp;wid=MCO1372883041&amp;sid=search</t>
  </si>
  <si>
    <r>
      <rPr>
        <sz val="10"/>
        <color theme="1"/>
        <rFont val="&quot;Times New Roman&quot;"/>
      </rPr>
      <t xml:space="preserve">El Teclado HP Alámbrico 150 Basic Negro es un dispositivo de entrada diseñado para proporcionar una experiencia de escritura cómoda y eficiente. A continuación se detallan sus principales características:                                                                                                                                                                                                                                                                              </t>
    </r>
    <r>
      <rPr>
        <b/>
        <sz val="10"/>
        <color theme="1"/>
        <rFont val="&quot;Times New Roman&quot;"/>
      </rPr>
      <t>ConectividadConexión Alámbrica:</t>
    </r>
    <r>
      <rPr>
        <sz val="10"/>
        <color theme="1"/>
        <rFont val="&quot;Times New Roman&quot;"/>
      </rPr>
      <t xml:space="preserve"> El teclado se conecta a la computadora a través de un cable USB, proporcionando una conexión estable y confiable.</t>
    </r>
  </si>
  <si>
    <t>https://www.falabella.com.co/falabella-co/product/128514385/Hp-150-Teclado-Con-Cable-Wired-Keyboard-Negro-Nuevo/128514386</t>
  </si>
  <si>
    <r>
      <rPr>
        <sz val="10"/>
        <color theme="1"/>
        <rFont val="&quot;Times New Roman&quot;"/>
      </rPr>
      <t xml:space="preserve">El Teclado HP Alámbrico 150 Basic Negro es un dispositivo de entrada diseñado para proporcionar una experiencia de escritura cómoda y eficiente. A continuación se detallan sus principales características:                                                                                                                                                                                                                                                                              </t>
    </r>
    <r>
      <rPr>
        <b/>
        <sz val="10"/>
        <color theme="1"/>
        <rFont val="&quot;Times New Roman&quot;"/>
      </rPr>
      <t>ConectividadConexión Alámbrica:</t>
    </r>
    <r>
      <rPr>
        <sz val="10"/>
        <color theme="1"/>
        <rFont val="&quot;Times New Roman&quot;"/>
      </rPr>
      <t xml:space="preserve"> El teclado se conecta a la computadora a través de un cable USB, proporcionando una conexión estable y confiable.</t>
    </r>
  </si>
  <si>
    <r>
      <rPr>
        <b/>
        <sz val="10"/>
        <color theme="1"/>
        <rFont val="&quot;Trebuchet MS&quot;"/>
      </rPr>
      <t>Empresa</t>
    </r>
    <r>
      <rPr>
        <i/>
        <sz val="8"/>
        <color theme="1"/>
        <rFont val="Trebuchet MS"/>
      </rPr>
      <t xml:space="preserve">
(Nombre fiscal de la empresa)</t>
    </r>
  </si>
  <si>
    <r>
      <rPr>
        <b/>
        <sz val="10"/>
        <color theme="1"/>
        <rFont val="&quot;Trebuchet MS&quot;"/>
      </rPr>
      <t>Nº de CUIT, Dirección, Teléfono</t>
    </r>
    <r>
      <rPr>
        <i/>
        <sz val="10"/>
        <color theme="1"/>
        <rFont val="Trebuchet MS"/>
      </rPr>
      <t xml:space="preserve">
</t>
    </r>
    <r>
      <rPr>
        <i/>
        <sz val="8"/>
        <color theme="1"/>
        <rFont val="Trebuchet MS"/>
      </rPr>
      <t>(Datos de la empresa)</t>
    </r>
  </si>
  <si>
    <r>
      <rPr>
        <b/>
        <sz val="10"/>
        <color theme="1"/>
        <rFont val="&quot;Trebuchet MS&quot;"/>
      </rPr>
      <t>Descripción del
bien/ servicio (b)</t>
    </r>
    <r>
      <rPr>
        <i/>
        <sz val="10"/>
        <color theme="1"/>
        <rFont val="Trebuchet MS"/>
      </rPr>
      <t xml:space="preserve">
</t>
    </r>
    <r>
      <rPr>
        <i/>
        <sz val="8"/>
        <color theme="1"/>
        <rFont val="Trebuchet MS"/>
      </rPr>
      <t>Características de los bienes/ servicios</t>
    </r>
  </si>
  <si>
    <r>
      <rPr>
        <b/>
        <sz val="10"/>
        <color theme="1"/>
        <rFont val="&quot;Trebuchet MS&quot;"/>
      </rPr>
      <t xml:space="preserve">Importe Unitario
</t>
    </r>
    <r>
      <rPr>
        <i/>
        <sz val="8"/>
        <color theme="1"/>
        <rFont val="Trebuchet MS"/>
      </rPr>
      <t>(moneda nacional)</t>
    </r>
  </si>
  <si>
    <r>
      <rPr>
        <b/>
        <u/>
        <sz val="10"/>
        <color theme="1"/>
        <rFont val="&quot;Trebuchet MS&quot;"/>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</si>
  <si>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</si>
  <si>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quot;Trebuchet MS&quot;"/>
      </rPr>
      <t xml:space="preserve">Forma de Pago 
</t>
    </r>
    <r>
      <rPr>
        <i/>
        <sz val="8"/>
        <color theme="1"/>
        <rFont val="Trebuchet MS"/>
      </rPr>
      <t>(Contado o Cheque)</t>
    </r>
  </si>
  <si>
    <r>
      <rPr>
        <b/>
        <sz val="10"/>
        <color theme="1"/>
        <rFont val="&quot;Trebuchet MS&quot;"/>
      </rPr>
      <t xml:space="preserve">Observaciones </t>
    </r>
    <r>
      <rPr>
        <i/>
        <sz val="10"/>
        <color theme="1"/>
        <rFont val="&quot;Trebuchet MS&quot;"/>
      </rPr>
      <t xml:space="preserve">
</t>
    </r>
    <r>
      <rPr>
        <i/>
        <sz val="8"/>
        <color theme="1"/>
        <rFont val="&quot;Trebuchet MS&quot;"/>
      </rPr>
      <t>(se debe incluir toda aquella característica que no ha sido posible incluir anteriormente)</t>
    </r>
  </si>
  <si>
    <t xml:space="preserve">alkosto </t>
  </si>
  <si>
    <t>https://www.alkosto.com/mouse-esenses-inalambrico-optico-ergonomico-vertical-wvm-400-negro/p/7707278179584</t>
  </si>
  <si>
    <r>
      <rPr>
        <sz val="10"/>
        <color theme="1"/>
        <rFont val="Arial"/>
      </rPr>
      <t xml:space="preserve">El Mouse ESENSES vertical inalámbrico WVM-400-Negro tiene un diseño vertical que se adapta a la mano y relaja la musculatura permitiendo tener una posición cómoda y ergonómica.                                                                                                                                                   </t>
    </r>
    <r>
      <rPr>
        <sz val="10"/>
        <color theme="1"/>
        <rFont val="Times New Roman"/>
      </rPr>
      <t xml:space="preserve">                                                                                                                                                                                                                                                                          </t>
    </r>
    <r>
      <rPr>
        <sz val="10"/>
        <color theme="1"/>
        <rFont val="Arial"/>
      </rPr>
      <t xml:space="preserve"> Tecnología de 2.4GHz ofrece plena libertad inalámbrica
Espacio para guardar el nano receptor cuando no esté en uso
3 niveles ajustables de resolución 1200-2400-3200DPI 
Diseño ergonómico para trabajar cómodamente y de forma prolongada
Conecta el receptor USB y listo para usar</t>
    </r>
  </si>
  <si>
    <t>Ktronix</t>
  </si>
  <si>
    <t>https://www.ktronix.com/mouse-esenses-inalambrico-optico-ergonomico-vertical-wvm-400-negro/p/7707278179584</t>
  </si>
  <si>
    <r>
      <rPr>
        <sz val="10"/>
        <color theme="1"/>
        <rFont val="Arial"/>
      </rPr>
      <t xml:space="preserve">El Mouse ESENSES vertical inalámbrico WVM-400-Negro tiene un diseño vertical que se adapta a la mano y relaja la musculatura permitiendo tener una posición cómoda y ergonómica.                                                                                                                                                   </t>
    </r>
    <r>
      <rPr>
        <sz val="10"/>
        <color theme="1"/>
        <rFont val="Times New Roman"/>
      </rPr>
      <t xml:space="preserve">                                                                                                                                                                                                                                                                          </t>
    </r>
    <r>
      <rPr>
        <sz val="10"/>
        <color theme="1"/>
        <rFont val="Arial"/>
      </rPr>
      <t xml:space="preserve"> Tecnología de 2.4GHz ofrece plena libertad inalámbrica
Espacio para guardar el nano receptor cuando no esté en uso
3 niveles ajustables de resolución 1200-2400-3200DPI 
Diseño ergonómico para trabajar cómodamente y de forma prolongada
Conecta el receptor USB y listo para usar</t>
    </r>
  </si>
  <si>
    <t>Alkomprar</t>
  </si>
  <si>
    <t>https://www.alkomprar.com/mouse-esenses-inalambrico-optico-ergonomico-vertical-wvm-400-negro/p/7707278179584</t>
  </si>
  <si>
    <r>
      <rPr>
        <sz val="10"/>
        <color theme="1"/>
        <rFont val="Arial"/>
      </rPr>
      <t xml:space="preserve">El Mouse ESENSES vertical inalámbrico WVM-400-Negro tiene un diseño vertical que se adapta a la mano y relaja la musculatura permitiendo tener una posición cómoda y ergonómica.                                                                                                                                                   </t>
    </r>
    <r>
      <rPr>
        <sz val="10"/>
        <color theme="1"/>
        <rFont val="Times New Roman"/>
      </rPr>
      <t xml:space="preserve">                                                                                                                                                                                                                                                                          </t>
    </r>
    <r>
      <rPr>
        <sz val="10"/>
        <color theme="1"/>
        <rFont val="Arial"/>
      </rPr>
      <t xml:space="preserve"> Tecnología de 2.4GHz ofrece plena libertad inalámbrica
Espacio para guardar el nano receptor cuando no esté en uso
3 niveles ajustables de resolución 1200-2400-3200DPI 
Diseño ergonómico para trabajar cómodamente y de forma prolongada
Conecta el receptor USB y listo para usar</t>
    </r>
  </si>
  <si>
    <r>
      <rPr>
        <b/>
        <sz val="10"/>
        <color theme="1"/>
        <rFont val="&quot;Trebuchet MS&quot;"/>
      </rPr>
      <t>Empresa</t>
    </r>
    <r>
      <rPr>
        <i/>
        <sz val="8"/>
        <color theme="1"/>
        <rFont val="Trebuchet MS"/>
      </rPr>
      <t xml:space="preserve">
(Nombre fiscal de la empresa)</t>
    </r>
  </si>
  <si>
    <r>
      <rPr>
        <b/>
        <sz val="10"/>
        <color theme="1"/>
        <rFont val="&quot;Trebuchet MS&quot;"/>
      </rPr>
      <t>Nº de CUIT, Dirección, Teléfono</t>
    </r>
    <r>
      <rPr>
        <i/>
        <sz val="10"/>
        <color theme="1"/>
        <rFont val="Trebuchet MS"/>
      </rPr>
      <t xml:space="preserve">
</t>
    </r>
    <r>
      <rPr>
        <i/>
        <sz val="8"/>
        <color theme="1"/>
        <rFont val="Trebuchet MS"/>
      </rPr>
      <t>(Datos de la empresa)</t>
    </r>
  </si>
  <si>
    <r>
      <rPr>
        <b/>
        <sz val="10"/>
        <color theme="1"/>
        <rFont val="&quot;Trebuchet MS&quot;"/>
      </rPr>
      <t>Descripción del
bien/ servicio (b)</t>
    </r>
    <r>
      <rPr>
        <i/>
        <sz val="10"/>
        <color theme="1"/>
        <rFont val="Trebuchet MS"/>
      </rPr>
      <t xml:space="preserve">
</t>
    </r>
    <r>
      <rPr>
        <i/>
        <sz val="8"/>
        <color theme="1"/>
        <rFont val="Trebuchet MS"/>
      </rPr>
      <t>Características de los bienes/ servicios</t>
    </r>
  </si>
  <si>
    <r>
      <rPr>
        <b/>
        <sz val="10"/>
        <color theme="1"/>
        <rFont val="&quot;Trebuchet MS&quot;"/>
      </rPr>
      <t xml:space="preserve">Importe Unitario
</t>
    </r>
    <r>
      <rPr>
        <i/>
        <sz val="8"/>
        <color theme="1"/>
        <rFont val="Trebuchet MS"/>
      </rPr>
      <t>(moneda nacional)</t>
    </r>
  </si>
  <si>
    <r>
      <rPr>
        <b/>
        <u/>
        <sz val="10"/>
        <color theme="1"/>
        <rFont val="&quot;Trebuchet MS&quot;"/>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</si>
  <si>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</si>
  <si>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quot;Trebuchet MS&quot;"/>
      </rPr>
      <t xml:space="preserve">Forma de Pago 
</t>
    </r>
    <r>
      <rPr>
        <i/>
        <sz val="8"/>
        <color theme="1"/>
        <rFont val="Trebuchet MS"/>
      </rPr>
      <t>(Contado o Cheque)</t>
    </r>
  </si>
  <si>
    <r>
      <rPr>
        <b/>
        <sz val="10"/>
        <color theme="1"/>
        <rFont val="&quot;Trebuchet MS&quot;"/>
      </rPr>
      <t xml:space="preserve">Observaciones </t>
    </r>
    <r>
      <rPr>
        <i/>
        <sz val="10"/>
        <color theme="1"/>
        <rFont val="Trebuchet MS"/>
      </rPr>
      <t xml:space="preserve">
</t>
    </r>
    <r>
      <rPr>
        <i/>
        <sz val="8"/>
        <color theme="1"/>
        <rFont val="Trebuchet MS"/>
      </rPr>
      <t>(se debe incluir toda aquella característica que no ha sido posible incluir anteriormente)</t>
    </r>
  </si>
  <si>
    <t>https://articulo.mercadolibre.com.co/MCO-2519946122-lenovo-intel-core-i7-1255u-ssd-512gb-ram-16gb-led-156-fhd-_JM?matt_tool=20886709&amp;matt_word=&amp;matt_source=google&amp;matt_campaign_id=20916441025&amp;matt_ad_group_id=156972020149&amp;matt_match_type=&amp;matt_network=g&amp;matt_device=c&amp;matt_creative=686533174229&amp;matt_keyword=&amp;matt_ad_position=&amp;matt_ad_type=pla&amp;matt_merchant_id=268297330&amp;matt_product_id=MCO2519946122&amp;matt_product_partition_id=2271169143741&amp;matt_target_id=pla-2271169143741&amp;cq_src=google_ads&amp;cq_cmp=20916441025&amp;cq_net=g&amp;cq_plt=gp&amp;cq_med=pla&amp;gad_source=1&amp;gclid=Cj0KCQjwiOy1BhDCARIsADGvQnD2161smvtN9i6SDxriq8pcxRytnTe77t7OGNqAwuFxEusc3lZ2680aAhzUEALw_wcB</t>
  </si>
  <si>
    <t xml:space="preserve">Lenovo Intel Core I7 </t>
  </si>
  <si>
    <t xml:space="preserve">Procesador
Intel Core i7 de 11a generación, con frecuencia base de 2.8 GHz y hasta 4.7 GHz con Intel Turbo Boost
Arquitectura de 4 núcleos y 12 MB de caché
Memoria y Almacenamiento
Memoria RAM de 8 GB a 16 GB, tipo DDR4
Almacenamiento SSD de 256 GB a 512 GB, más un HDD adicional de hasta 1 TB en algunos modelos
Pantalla
Pantallas de 14" a 15.6" con resolución FHD (1920 x 1080)
Algunas opciones incluyen pantallas táctiles
Gráficos
Gráficos Intel Iris Xe integrados
Opción de tarjeta gráfica dedicada NVIDIA GeForce MX350 en algunos modelos
Conectividad
Wi-Fi 6 (802.11ax) y Bluetooth 5.0
Puertos USB 3.1, USB-C, HDMI, lector de tarjetas
Sistema Operativo
Windows 10 Home o Pro
</t>
  </si>
  <si>
    <t>https://www.falabella.com.co/falabella-co/product/132944423/PORTATIL-LENOVO-INTEL-CORE-I7-1255U-SSD-512GB-RAM-16GB-LED-15,6-FULL-HD/132944424</t>
  </si>
  <si>
    <t>comercial benavidez</t>
  </si>
  <si>
    <t>https://www.comercialbenavides.net/p/portatiles/laptop27513</t>
  </si>
  <si>
    <r>
      <rPr>
        <b/>
        <sz val="10"/>
        <color theme="1"/>
        <rFont val="&quot;Trebuchet MS&quot;"/>
      </rPr>
      <t>Empresa</t>
    </r>
    <r>
      <rPr>
        <i/>
        <sz val="8"/>
        <color theme="1"/>
        <rFont val="Trebuchet MS"/>
      </rPr>
      <t xml:space="preserve">
(Nombre fiscal de la empresa)</t>
    </r>
  </si>
  <si>
    <r>
      <rPr>
        <b/>
        <sz val="10"/>
        <color theme="1"/>
        <rFont val="&quot;Trebuchet MS&quot;"/>
      </rPr>
      <t>Nº de CUIT, Dirección, Teléfono</t>
    </r>
    <r>
      <rPr>
        <i/>
        <sz val="10"/>
        <color theme="1"/>
        <rFont val="Trebuchet MS"/>
      </rPr>
      <t xml:space="preserve">
</t>
    </r>
    <r>
      <rPr>
        <i/>
        <sz val="8"/>
        <color theme="1"/>
        <rFont val="Trebuchet MS"/>
      </rPr>
      <t>(Datos de la empresa)</t>
    </r>
  </si>
  <si>
    <r>
      <rPr>
        <b/>
        <sz val="10"/>
        <color theme="1"/>
        <rFont val="&quot;Trebuchet MS&quot;"/>
      </rPr>
      <t>Descripción del
bien/ servicio (b)</t>
    </r>
    <r>
      <rPr>
        <i/>
        <sz val="10"/>
        <color theme="1"/>
        <rFont val="Trebuchet MS"/>
      </rPr>
      <t xml:space="preserve">
</t>
    </r>
    <r>
      <rPr>
        <i/>
        <sz val="8"/>
        <color theme="1"/>
        <rFont val="Trebuchet MS"/>
      </rPr>
      <t>Características de los bienes/ servicios</t>
    </r>
  </si>
  <si>
    <r>
      <rPr>
        <b/>
        <sz val="10"/>
        <color theme="1"/>
        <rFont val="&quot;Trebuchet MS&quot;"/>
      </rPr>
      <t xml:space="preserve">Importe Unitario
</t>
    </r>
    <r>
      <rPr>
        <i/>
        <sz val="8"/>
        <color theme="1"/>
        <rFont val="&quot;Trebuchet MS&quot;"/>
      </rPr>
      <t>(moneda nacional)</t>
    </r>
  </si>
  <si>
    <r>
      <rPr>
        <b/>
        <u/>
        <sz val="10"/>
        <color theme="1"/>
        <rFont val="&quot;Trebuchet MS&quot;"/>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</si>
  <si>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</si>
  <si>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quot;Trebuchet MS&quot;"/>
      </rPr>
      <t xml:space="preserve">Forma de Pago 
</t>
    </r>
    <r>
      <rPr>
        <i/>
        <sz val="8"/>
        <color theme="1"/>
        <rFont val="Trebuchet MS"/>
      </rPr>
      <t>(Contado o Cheque)</t>
    </r>
  </si>
  <si>
    <r>
      <rPr>
        <b/>
        <sz val="10"/>
        <color theme="1"/>
        <rFont val="&quot;Trebuchet MS&quot;"/>
      </rPr>
      <t xml:space="preserve">Observaciones </t>
    </r>
    <r>
      <rPr>
        <i/>
        <sz val="10"/>
        <color theme="1"/>
        <rFont val="Trebuchet MS"/>
      </rPr>
      <t xml:space="preserve">
</t>
    </r>
    <r>
      <rPr>
        <i/>
        <sz val="8"/>
        <color theme="1"/>
        <rFont val="Trebuchet MS"/>
      </rPr>
      <t>(se debe incluir toda aquella característica que no ha sido posible incluir anteriormente)</t>
    </r>
  </si>
  <si>
    <t>movistar</t>
  </si>
  <si>
    <t>https://www.movistar.com.co/empresas</t>
  </si>
  <si>
    <t>internet fibra optica</t>
  </si>
  <si>
    <t>ETB</t>
  </si>
  <si>
    <t>https://planes-etb.com/?utm_source=google&amp;utm_campaign=ETBInternetEx&amp;utm_adgroup=InternetEmpresas&amp;utm_keyword=etb%20internet%20empresa&amp;utm_creative=669286524893&amp;gad_source=1&amp;gclid=Cj0KCQjww5u2BhDeARIsALBuLnM9a7ZCTa-gcRpRw5GmQwZmVb3fGlOgiJ9klaVQyyvVvivI_5Jovu0aAnOaEALw_wcB</t>
  </si>
  <si>
    <r>
      <rPr>
        <b/>
        <sz val="10"/>
        <color theme="1"/>
        <rFont val="&quot;Trebuchet MS&quot;"/>
      </rPr>
      <t>Empresa</t>
    </r>
    <r>
      <rPr>
        <i/>
        <sz val="8"/>
        <color theme="1"/>
        <rFont val="Trebuchet MS"/>
      </rPr>
      <t xml:space="preserve">
(Nombre fiscal de la empresa)</t>
    </r>
  </si>
  <si>
    <r>
      <rPr>
        <b/>
        <sz val="10"/>
        <color theme="1"/>
        <rFont val="&quot;Trebuchet MS&quot;"/>
      </rPr>
      <t>Nº de CUIT, Dirección, Teléfono</t>
    </r>
    <r>
      <rPr>
        <i/>
        <sz val="10"/>
        <color theme="1"/>
        <rFont val="Trebuchet MS"/>
      </rPr>
      <t xml:space="preserve">
</t>
    </r>
    <r>
      <rPr>
        <i/>
        <sz val="8"/>
        <color theme="1"/>
        <rFont val="Trebuchet MS"/>
      </rPr>
      <t>(Datos de la empresa)</t>
    </r>
  </si>
  <si>
    <r>
      <rPr>
        <b/>
        <sz val="10"/>
        <color theme="1"/>
        <rFont val="&quot;Trebuchet MS&quot;"/>
      </rPr>
      <t>Descripción del
bien/ servicio (b)</t>
    </r>
    <r>
      <rPr>
        <i/>
        <sz val="10"/>
        <color theme="1"/>
        <rFont val="Trebuchet MS"/>
      </rPr>
      <t xml:space="preserve">
</t>
    </r>
    <r>
      <rPr>
        <i/>
        <sz val="8"/>
        <color theme="1"/>
        <rFont val="Trebuchet MS"/>
      </rPr>
      <t>Características de los bienes/ servicios</t>
    </r>
  </si>
  <si>
    <r>
      <rPr>
        <b/>
        <sz val="10"/>
        <color theme="1"/>
        <rFont val="&quot;Trebuchet MS&quot;"/>
      </rPr>
      <t xml:space="preserve">Importe Unitario
</t>
    </r>
    <r>
      <rPr>
        <i/>
        <sz val="8"/>
        <color theme="1"/>
        <rFont val="Trebuchet MS"/>
      </rPr>
      <t>(moneda nacional)</t>
    </r>
  </si>
  <si>
    <r>
      <rPr>
        <b/>
        <u/>
        <sz val="10"/>
        <color theme="1"/>
        <rFont val="&quot;Trebuchet MS&quot;"/>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</si>
  <si>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</si>
  <si>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quot;Trebuchet MS&quot;"/>
      </rPr>
      <t xml:space="preserve">Forma de Pago 
</t>
    </r>
    <r>
      <rPr>
        <i/>
        <sz val="8"/>
        <color theme="1"/>
        <rFont val="Trebuchet MS"/>
      </rPr>
      <t>(Contado o Cheque)</t>
    </r>
  </si>
  <si>
    <r>
      <rPr>
        <b/>
        <sz val="10"/>
        <color theme="1"/>
        <rFont val="&quot;Trebuchet MS&quot;"/>
      </rPr>
      <t xml:space="preserve">Observaciones </t>
    </r>
    <r>
      <rPr>
        <i/>
        <sz val="10"/>
        <color theme="1"/>
        <rFont val="&quot;Trebuchet MS&quot;"/>
      </rPr>
      <t xml:space="preserve">
</t>
    </r>
    <r>
      <rPr>
        <i/>
        <sz val="8"/>
        <color theme="1"/>
        <rFont val="&quot;Trebuchet MS&quot;"/>
      </rPr>
      <t>(se debe incluir toda aquella característica que no ha sido posible incluir anteriormente)</t>
    </r>
  </si>
  <si>
    <t>BitDefender</t>
  </si>
  <si>
    <t>https://www.bitdefender.com/pages/consumer/es/new/ts-opt?pid=50offer&amp;force_country=us&amp;cid=|c|google|60off&amp;gad_source=1&amp;gclid=Cj0KCQjw8MG1BhCoARIsAHxSiQnkS-IN4l7z9W9fOitfjBP2mAAWI2Uk4MaDDokYpwHzAK87Lo1fpXcaAnjfEALw_wcB</t>
  </si>
  <si>
    <t>Cheque</t>
  </si>
  <si>
    <t xml:space="preserve">Un producto para proteger todos sus dispositivos en todas las plataformas.
- Inmejorable detección de amenazas para detener el malware sofisticado
- Tecnologías innovadoras para proteger contra los ataques de día cero
- Varias capas de protección contra ransomware que mantienen sus archivos a salvo
- VPN segura para una privacidad total en Internet, 200 MB por día y dispositivo MEJORADO
- Controles parentales avanzados para mantener a sus hijos a salvo en Internet
- Mínimo impacto en el rendimiento de su sistema.
Total Security
</t>
  </si>
  <si>
    <t>https://www.falabella.com.co/falabella-co/product/127266528/Bitdefender-Antivirus-Total-Security-3-Usuarios,-1-Ano/127266529</t>
  </si>
  <si>
    <t xml:space="preserve">Un producto para proteger todos sus dispositivos en todas las plataformas.
- Inmejorable detección de amenazas para detener el malware sofisticado
- Tecnologías innovadoras para proteger contra los ataques de día cero
- Varias capas de protección contra ransomware que mantienen sus archivos a salvo
- VPN segura para una privacidad total en Internet, 200 MB por día y dispositivo MEJORADO
- Controles parentales avanzados para mantener a sus hijos a salvo en Internet
- Mínimo impacto en el rendimiento de su sistema.
Total Security
</t>
  </si>
  <si>
    <t>G2A</t>
  </si>
  <si>
    <t>https://www.g2a.com/es/bitdefender-total-security-5-devices-1-year-bitdefender-key-global-i10000169589014?uuid=82e2cc5b-c7ed-4146-8165-477e623d7c30&amp;er=8c479e35b05b214435d263259865d8e533efd5d37ebc147762a871a245c48e8936b4930c42dec7dc41f5f27bd5f27062&amp;___language=en&amp;utm_source=google&amp;utm_medium=surfaces&amp;utm_campaign=gshopping_CO&amp;utm_content=surfaces_across_google&amp;adid=GA-CO_PB_NGAM_PMAX_FEED_ONLY_Software&amp;id=47&amp;gad_source=1&amp;gclid=Cj0KCQjwiOy1BhDCARIsADGvQnAkLWoy4RZY1dhTLCgl4m20_0rnCNmsvpTBKcBLN31codM1eXnk0UwaAlggEALw_wcB&amp;gclsrc=aw.ds</t>
  </si>
  <si>
    <r>
      <rPr>
        <b/>
        <sz val="10"/>
        <color theme="1"/>
        <rFont val="&quot;Trebuchet MS&quot;"/>
      </rPr>
      <t>Empresa</t>
    </r>
    <r>
      <rPr>
        <i/>
        <sz val="8"/>
        <color theme="1"/>
        <rFont val="Trebuchet MS"/>
      </rPr>
      <t xml:space="preserve">
(Nombre fiscal de la empresa)</t>
    </r>
  </si>
  <si>
    <r>
      <rPr>
        <b/>
        <sz val="10"/>
        <color theme="1"/>
        <rFont val="&quot;Trebuchet MS&quot;"/>
      </rPr>
      <t>Nº de CUIT, Dirección, Teléfono</t>
    </r>
    <r>
      <rPr>
        <i/>
        <sz val="10"/>
        <color theme="1"/>
        <rFont val="Trebuchet MS"/>
      </rPr>
      <t xml:space="preserve">
</t>
    </r>
    <r>
      <rPr>
        <i/>
        <sz val="8"/>
        <color theme="1"/>
        <rFont val="Trebuchet MS"/>
      </rPr>
      <t>(Datos de la empresa)</t>
    </r>
  </si>
  <si>
    <r>
      <rPr>
        <b/>
        <sz val="10"/>
        <color theme="1"/>
        <rFont val="&quot;Trebuchet MS&quot;"/>
      </rPr>
      <t>Descripción del
bien/ servicio (b)</t>
    </r>
    <r>
      <rPr>
        <i/>
        <sz val="10"/>
        <color theme="1"/>
        <rFont val="Trebuchet MS"/>
      </rPr>
      <t xml:space="preserve">
</t>
    </r>
    <r>
      <rPr>
        <i/>
        <sz val="8"/>
        <color theme="1"/>
        <rFont val="Trebuchet MS"/>
      </rPr>
      <t>Características de los bienes/ servicios</t>
    </r>
  </si>
  <si>
    <r>
      <rPr>
        <b/>
        <sz val="10"/>
        <color theme="1"/>
        <rFont val="&quot;Trebuchet MS&quot;"/>
      </rPr>
      <t xml:space="preserve">Importe Unitario
</t>
    </r>
    <r>
      <rPr>
        <i/>
        <sz val="8"/>
        <color theme="1"/>
        <rFont val="Trebuchet MS"/>
      </rPr>
      <t>(moneda nacional)</t>
    </r>
  </si>
  <si>
    <r>
      <rPr>
        <b/>
        <u/>
        <sz val="10"/>
        <color theme="1"/>
        <rFont val="&quot;Trebuchet MS&quot;"/>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</si>
  <si>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</si>
  <si>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quot;Trebuchet MS&quot;"/>
      </rPr>
      <t xml:space="preserve">Forma de Pago 
</t>
    </r>
    <r>
      <rPr>
        <i/>
        <sz val="8"/>
        <color theme="1"/>
        <rFont val="Trebuchet MS"/>
      </rPr>
      <t>(Contado o Cheque)</t>
    </r>
  </si>
  <si>
    <r>
      <rPr>
        <b/>
        <sz val="10"/>
        <color theme="1"/>
        <rFont val="&quot;Trebuchet MS&quot;"/>
      </rPr>
      <t xml:space="preserve">Observaciones </t>
    </r>
    <r>
      <rPr>
        <i/>
        <sz val="10"/>
        <color theme="1"/>
        <rFont val="Trebuchet MS"/>
      </rPr>
      <t xml:space="preserve">
</t>
    </r>
    <r>
      <rPr>
        <i/>
        <sz val="8"/>
        <color theme="1"/>
        <rFont val="Trebuchet MS"/>
      </rPr>
      <t>(se debe incluir toda aquella característica que no ha sido posible incluir anteriormente)</t>
    </r>
  </si>
  <si>
    <t>Tulicencia</t>
  </si>
  <si>
    <t>https://www.tulicenciaoriginal.com/licencia-windows/licencia-windows-10-home#/28-tipo_de_licencia-1_dispositivo</t>
  </si>
  <si>
    <t>licencia window 10</t>
  </si>
  <si>
    <t>Mejora de la seguridad: Con Windows 10 Home, su computadora estará protegida contra virus y amenazas en línea gracias a la tecnología de seguridad avanzada de Microsoft.
Interfaz de usuario intuitiva: La interfaz de usuario de Windows 10 Home es intuitiva y fácil de usar, lo que la hace ideal para cualquier persona sin importar su nivel de habilidad informática.
Aplicaciones universales: Con Windows 10 Home, puede descargar y utilizar aplicaciones universales de la Tienda de Windows, lo que significa que puede acceder a una amplia gama de aplicaciones sin tener que salir de su sistema operativo.
Microsoft Edge: Navegue por la web de manera más eficiente con Microsoft Edge, el navegador de Microsoft optimizado para Windows 10 Home.
Cortana: La asistente virtual Cortana está disponible en Windows 10 Home, lo que significa que puede realizar búsquedas en línea, programar recordatorios y mucho más sin tener que salir de su sistema operativo.</t>
  </si>
  <si>
    <t>buhodigital</t>
  </si>
  <si>
    <t>https://buhodigitalcol.com/windows-10-pro/?gad_source=1&amp;gclid=Cj0KCQjw5ea1BhC6ARIsAEOG5pxwG7HHfju4duHzxoHyUDEVGBCqBMdIXT7E4XMw0J-e9ywMAqaRtWMaAkSlEALw_wcB</t>
  </si>
  <si>
    <t xml:space="preserve">Mejora de la seguridad: Con Windows 10 Home, su computadora estará protegida contra virus y amenazas en línea gracias a la tecnología de seguridad avanzada de Microsoft.
Interfaz de usuario intuitiva: La interfaz de usuario de Windows 10 Home es intuitiva y fácil de usar, lo que la hace ideal para cualquier persona sin importar su nivel de habilidad informática.
Aplicaciones universales: Con Windows 10 Home, puede descargar y utilizar aplicaciones universales de la Tienda de Windows, lo que significa que puede acceder a una amplia gama de aplicaciones sin tener que salir de su sistema operativo.
Microsoft Edge: Navegue por la web de manera más eficiente con Microsoft Edge, el navegador de Microsoft optimizado para Windows 10 Home.
Cortana: La asistente virtual Cortana está disponible en Windows 10 Home, lo que significa que puede realizar búsquedas en línea, programar recordatorios y mucho más sin tener que salir de su sistema operativo.
</t>
  </si>
  <si>
    <t>colombiaPC</t>
  </si>
  <si>
    <t>https://colombiapc.com/product/windows-10-home-licencia-original/?gad_source=1&amp;gclid=Cj0KCQjw5ea1BhC6ARIsAEOG5pyFjr3Prt_7rLMoT3nq3RAadijYhzpqij8u0nAnj-if5DY4pAZCGc8aAlJrEALw_wcB</t>
  </si>
  <si>
    <t xml:space="preserve">licencia window 10 </t>
  </si>
  <si>
    <r>
      <rPr>
        <b/>
        <sz val="10"/>
        <color theme="1"/>
        <rFont val="&quot;Trebuchet MS&quot;"/>
      </rPr>
      <t>Empresa</t>
    </r>
    <r>
      <rPr>
        <i/>
        <sz val="8"/>
        <color theme="1"/>
        <rFont val="Trebuchet MS"/>
      </rPr>
      <t xml:space="preserve">
(Nombre fiscal de la empresa)</t>
    </r>
  </si>
  <si>
    <r>
      <rPr>
        <b/>
        <sz val="10"/>
        <color theme="1"/>
        <rFont val="&quot;Trebuchet MS&quot;"/>
      </rPr>
      <t>Nº de CUIT, Dirección, Teléfono</t>
    </r>
    <r>
      <rPr>
        <i/>
        <sz val="10"/>
        <color theme="1"/>
        <rFont val="Trebuchet MS"/>
      </rPr>
      <t xml:space="preserve">
</t>
    </r>
    <r>
      <rPr>
        <i/>
        <sz val="8"/>
        <color theme="1"/>
        <rFont val="Trebuchet MS"/>
      </rPr>
      <t>(Datos de la empresa)</t>
    </r>
  </si>
  <si>
    <r>
      <rPr>
        <b/>
        <sz val="10"/>
        <color theme="1"/>
        <rFont val="&quot;Trebuchet MS&quot;"/>
      </rPr>
      <t>Descripción del
bien/ servicio (b)</t>
    </r>
    <r>
      <rPr>
        <i/>
        <sz val="10"/>
        <color theme="1"/>
        <rFont val="Trebuchet MS"/>
      </rPr>
      <t xml:space="preserve">
</t>
    </r>
    <r>
      <rPr>
        <i/>
        <sz val="8"/>
        <color theme="1"/>
        <rFont val="Trebuchet MS"/>
      </rPr>
      <t>Características de los bienes/ servicios</t>
    </r>
  </si>
  <si>
    <r>
      <rPr>
        <b/>
        <sz val="10"/>
        <color theme="1"/>
        <rFont val="&quot;Trebuchet MS&quot;"/>
      </rPr>
      <t xml:space="preserve">Importe Unitario
</t>
    </r>
    <r>
      <rPr>
        <i/>
        <sz val="8"/>
        <color theme="1"/>
        <rFont val="Trebuchet MS"/>
      </rPr>
      <t>(moneda nacional)</t>
    </r>
  </si>
  <si>
    <r>
      <rPr>
        <b/>
        <u/>
        <sz val="10"/>
        <color theme="1"/>
        <rFont val="&quot;Trebuchet MS&quot;"/>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</si>
  <si>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</si>
  <si>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quot;Trebuchet MS&quot;"/>
      </rPr>
      <t xml:space="preserve">Forma de Pago 
</t>
    </r>
    <r>
      <rPr>
        <i/>
        <sz val="8"/>
        <color theme="1"/>
        <rFont val="Trebuchet MS"/>
      </rPr>
      <t>(Contado o Cheque)</t>
    </r>
  </si>
  <si>
    <r>
      <rPr>
        <b/>
        <sz val="10"/>
        <color theme="1"/>
        <rFont val="&quot;Trebuchet MS&quot;"/>
      </rPr>
      <t xml:space="preserve">Observaciones </t>
    </r>
    <r>
      <rPr>
        <i/>
        <sz val="10"/>
        <color theme="1"/>
        <rFont val="Trebuchet MS"/>
      </rPr>
      <t xml:space="preserve">
</t>
    </r>
    <r>
      <rPr>
        <i/>
        <sz val="8"/>
        <color theme="1"/>
        <rFont val="Trebuchet MS"/>
      </rPr>
      <t>(se debe incluir toda aquella característica que no ha sido posible incluir anteriormente)</t>
    </r>
  </si>
  <si>
    <t>Microsoft</t>
  </si>
  <si>
    <t>https://www.microsoft.com/es-co/microsoft-365/business/compare-all-microsoft-365-business-products?&amp;activetab=tab:primaryr2</t>
  </si>
  <si>
    <t>Microsoft 365 Empresa Premium</t>
  </si>
  <si>
    <t>1. Administración de identidad y acceso avanzada.
2. Protección mejorada frente a ciberamenazas contra virus y ataques de phishing.
3. Protección de dispositivos y puntos de conexión de grado empresarial.
4. Descubre, clasifica y protege información confidencial.
5. Copilot para Microsoft 365 está disponible como complemento.</t>
  </si>
  <si>
    <t>Garcia Comunicaciones</t>
  </si>
  <si>
    <t>https://www.garciacomunicaciones.com/producto/microsoft-365-business/</t>
  </si>
  <si>
    <t xml:space="preserve">Microsoft 365 Business Premiun </t>
  </si>
  <si>
    <t xml:space="preserve">         1. Incluye las últimas versiones de Word, Excel, PowerPoint y Outlook.
2. Permite la creación de documentos profesionales con plantillas predefinidas.
3. Excel ofrece potentes herramientas analíticas para el manejo de datos.
4. PowerPoint permite crear presentaciones impactantes con facilidad.
5. Outlook facilita la gestión del correo electrónico y calendarios.
</t>
  </si>
  <si>
    <t>Gestion System</t>
  </si>
  <si>
    <t>https://gestionsystem.com.co/planes-business-microsoft-365/</t>
  </si>
  <si>
    <t>1. Por Usuario al mes                                                 2. Incluye las últimas versiones de Word, Excel, PowerPoint y Outlook.
3. Permite la creación de documentos profesionales con plantillas predefinidas.
4. Excel ofrece potentes herramientas analíticas para el manejo de datos.
5. PowerPoint permite crear presentaciones impactantes con facilidad.
6. Outlook facilita la gestión del correo electrónico y calendarios.</t>
  </si>
  <si>
    <r>
      <rPr>
        <b/>
        <sz val="10"/>
        <color theme="1"/>
        <rFont val="&quot;Trebuchet MS&quot;"/>
      </rPr>
      <t>Empresa</t>
    </r>
    <r>
      <rPr>
        <i/>
        <sz val="8"/>
        <color theme="1"/>
        <rFont val="Trebuchet MS"/>
      </rPr>
      <t xml:space="preserve">
(Nombre fiscal de la empresa)</t>
    </r>
  </si>
  <si>
    <r>
      <rPr>
        <b/>
        <sz val="10"/>
        <color theme="1"/>
        <rFont val="&quot;Trebuchet MS&quot;"/>
      </rPr>
      <t>Nº de CUIT, Dirección, Teléfono</t>
    </r>
    <r>
      <rPr>
        <i/>
        <sz val="10"/>
        <color theme="1"/>
        <rFont val="Trebuchet MS"/>
      </rPr>
      <t xml:space="preserve">
</t>
    </r>
    <r>
      <rPr>
        <i/>
        <sz val="8"/>
        <color theme="1"/>
        <rFont val="Trebuchet MS"/>
      </rPr>
      <t>(Datos de la empresa)</t>
    </r>
  </si>
  <si>
    <r>
      <rPr>
        <b/>
        <sz val="10"/>
        <color theme="1"/>
        <rFont val="&quot;Trebuchet MS&quot;"/>
      </rPr>
      <t>Descripción del
bien/ servicio (b)</t>
    </r>
    <r>
      <rPr>
        <i/>
        <sz val="10"/>
        <color theme="1"/>
        <rFont val="Trebuchet MS"/>
      </rPr>
      <t xml:space="preserve">
</t>
    </r>
    <r>
      <rPr>
        <i/>
        <sz val="8"/>
        <color theme="1"/>
        <rFont val="Trebuchet MS"/>
      </rPr>
      <t>Características de los bienes/ servicios</t>
    </r>
  </si>
  <si>
    <r>
      <rPr>
        <b/>
        <sz val="10"/>
        <color theme="1"/>
        <rFont val="&quot;Trebuchet MS&quot;"/>
      </rPr>
      <t xml:space="preserve">Importe Unitario
</t>
    </r>
    <r>
      <rPr>
        <i/>
        <sz val="8"/>
        <color theme="1"/>
        <rFont val="Trebuchet MS"/>
      </rPr>
      <t>(moneda nacional)</t>
    </r>
  </si>
  <si>
    <r>
      <rPr>
        <b/>
        <u/>
        <sz val="10"/>
        <color theme="1"/>
        <rFont val="&quot;Trebuchet MS&quot;"/>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</si>
  <si>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</si>
  <si>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quot;Trebuchet MS&quot;"/>
      </rPr>
      <t xml:space="preserve">Forma de Pago 
</t>
    </r>
    <r>
      <rPr>
        <i/>
        <sz val="8"/>
        <color theme="1"/>
        <rFont val="Trebuchet MS"/>
      </rPr>
      <t>(Contado o Cheque)</t>
    </r>
  </si>
  <si>
    <r>
      <rPr>
        <b/>
        <sz val="10"/>
        <color theme="1"/>
        <rFont val="&quot;Trebuchet MS&quot;"/>
      </rPr>
      <t xml:space="preserve">Observaciones </t>
    </r>
    <r>
      <rPr>
        <i/>
        <sz val="10"/>
        <color theme="1"/>
        <rFont val="Trebuchet MS"/>
      </rPr>
      <t xml:space="preserve">
</t>
    </r>
    <r>
      <rPr>
        <i/>
        <sz val="8"/>
        <color theme="1"/>
        <rFont val="Trebuchet MS"/>
      </rPr>
      <t>(se debe incluir toda aquella característica que no ha sido posible incluir anteriormente)</t>
    </r>
  </si>
  <si>
    <t>tulicencia</t>
  </si>
  <si>
    <t>https://www.tulicenciaoriginal.com/windows-server/licencia-windows-server-2022#/47-version-standard</t>
  </si>
  <si>
    <t xml:space="preserve">Windows Server </t>
  </si>
  <si>
    <t xml:space="preserve">1. Ofrece una gestión simplificada con su interfaz intuitiva.
2. Proporciona seguridad robusta con protección avanzada de amenazas.
3. Permite el almacenamiento definido por software para mayor flexibilidad.
4. Facilita la virtualización de red, lo que permite crear redes virtuales sofisticadas.
5. Cuenta con tecnología de contenedores para facilitar el despliegue y administración de aplicaciones.
</t>
  </si>
  <si>
    <t>lasus</t>
  </si>
  <si>
    <t>https://lasus.com.co/es/licencia-de-dispositivo-windows-server-2022-1-cal-nce-com-bas-per-1tm</t>
  </si>
  <si>
    <t>latinkeys</t>
  </si>
  <si>
    <t>https://latinkeys.com/colombia/producto/windows-server-2022-standard/</t>
  </si>
  <si>
    <r>
      <rPr>
        <b/>
        <sz val="10"/>
        <color theme="1"/>
        <rFont val="&quot;Trebuchet MS&quot;"/>
      </rPr>
      <t>Empresa</t>
    </r>
    <r>
      <rPr>
        <i/>
        <sz val="8"/>
        <color theme="1"/>
        <rFont val="Trebuchet MS"/>
      </rPr>
      <t xml:space="preserve">
(Nombre fiscal de la empresa)</t>
    </r>
  </si>
  <si>
    <r>
      <rPr>
        <b/>
        <sz val="10"/>
        <color theme="1"/>
        <rFont val="&quot;Trebuchet MS&quot;"/>
      </rPr>
      <t>Nº de CUIT, Dirección, Teléfono</t>
    </r>
    <r>
      <rPr>
        <i/>
        <sz val="10"/>
        <color theme="1"/>
        <rFont val="Trebuchet MS"/>
      </rPr>
      <t xml:space="preserve">
</t>
    </r>
    <r>
      <rPr>
        <i/>
        <sz val="8"/>
        <color theme="1"/>
        <rFont val="Trebuchet MS"/>
      </rPr>
      <t>(Datos de la empresa)</t>
    </r>
  </si>
  <si>
    <r>
      <rPr>
        <b/>
        <sz val="10"/>
        <color theme="1"/>
        <rFont val="&quot;Trebuchet MS&quot;"/>
      </rPr>
      <t>Descripción del
bien/ servicio (b)</t>
    </r>
    <r>
      <rPr>
        <i/>
        <sz val="10"/>
        <color theme="1"/>
        <rFont val="Trebuchet MS"/>
      </rPr>
      <t xml:space="preserve">
</t>
    </r>
    <r>
      <rPr>
        <i/>
        <sz val="8"/>
        <color theme="1"/>
        <rFont val="Trebuchet MS"/>
      </rPr>
      <t>Características de los bienes/ servicios</t>
    </r>
  </si>
  <si>
    <r>
      <rPr>
        <b/>
        <sz val="10"/>
        <color theme="1"/>
        <rFont val="&quot;Trebuchet MS&quot;"/>
      </rPr>
      <t xml:space="preserve">Importe Unitario
</t>
    </r>
    <r>
      <rPr>
        <i/>
        <sz val="8"/>
        <color theme="1"/>
        <rFont val="Trebuchet MS"/>
      </rPr>
      <t>(moneda nacional)</t>
    </r>
  </si>
  <si>
    <r>
      <rPr>
        <b/>
        <u/>
        <sz val="10"/>
        <color theme="1"/>
        <rFont val="&quot;Trebuchet MS&quot;"/>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</si>
  <si>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</si>
  <si>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quot;Trebuchet MS&quot;"/>
      </rPr>
      <t xml:space="preserve">Forma de Pago 
</t>
    </r>
    <r>
      <rPr>
        <i/>
        <sz val="8"/>
        <color theme="1"/>
        <rFont val="Trebuchet MS"/>
      </rPr>
      <t>(Contado o Cheque)</t>
    </r>
  </si>
  <si>
    <r>
      <rPr>
        <b/>
        <sz val="10"/>
        <color theme="1"/>
        <rFont val="&quot;Trebuchet MS&quot;"/>
      </rPr>
      <t xml:space="preserve">Observaciones </t>
    </r>
    <r>
      <rPr>
        <i/>
        <sz val="10"/>
        <color theme="1"/>
        <rFont val="Trebuchet MS"/>
      </rPr>
      <t xml:space="preserve">
</t>
    </r>
    <r>
      <rPr>
        <i/>
        <sz val="8"/>
        <color theme="1"/>
        <rFont val="Trebuchet MS"/>
      </rPr>
      <t>(se debe incluir toda aquella característica que no ha sido posible incluir anteriormente)</t>
    </r>
  </si>
  <si>
    <t>https://lasus.com.co/es/licencia-sql-server-2019-csp-para-usuario-individual</t>
  </si>
  <si>
    <t>SQL server 2019</t>
  </si>
  <si>
    <t>Rendimiento: SQL Server 2019 ha demostrado un rendimiento superior en pruebas comparativas para cargas de trabajo OLTP y almacenamiento de datos.
Seguridad: Incluye características como Always Encrypted, que permite cifrar datos sensibles y realizar cálculos sin descifrar la información.
Virtualización de Datos: Con PolyBase, permite consultar datos de múltiples plataformas sin necesidad de moverlos.
Contenedores: Compatible con contenedores de Windows y Linux, facilitando la implementación y gestión en entornos modernos.
Inteligencia: Ofrece capacidades de base de datos inteligentes, optimizando el rendimiento y la administración de datos.</t>
  </si>
  <si>
    <t>blitzhandel</t>
  </si>
  <si>
    <t>https://blitzhandel24.com/co/microsoft-sql-server-2019-standard?sPartner=g_s_CO&amp;number=241820603&amp;gad_source=1&amp;gclid=Cj0KCQjwiOy1BhDCARIsADGvQnAm2PnwD41VpOi1pKRVE5erKzyA91wWhXEuoBHBaVD-Ro2i_nAeYi8aAji2EALw_wcB</t>
  </si>
  <si>
    <t>systorecolombia</t>
  </si>
  <si>
    <t>https://systorecolombia.com/server/252-licencia-sql-server-standard-2019-perpetua-dg7gmgf0fkx9.html</t>
  </si>
  <si>
    <r>
      <rPr>
        <b/>
        <sz val="10"/>
        <color theme="1"/>
        <rFont val="&quot;Trebuchet MS&quot;"/>
      </rPr>
      <t>Empresa</t>
    </r>
    <r>
      <rPr>
        <i/>
        <sz val="8"/>
        <color theme="1"/>
        <rFont val="Trebuchet MS"/>
      </rPr>
      <t xml:space="preserve">
(Nombre fiscal de la empresa)</t>
    </r>
  </si>
  <si>
    <r>
      <rPr>
        <b/>
        <sz val="10"/>
        <color theme="1"/>
        <rFont val="&quot;Trebuchet MS&quot;"/>
      </rPr>
      <t>Nº de CUIT, Dirección, Teléfono</t>
    </r>
    <r>
      <rPr>
        <i/>
        <sz val="10"/>
        <color theme="1"/>
        <rFont val="Trebuchet MS"/>
      </rPr>
      <t xml:space="preserve">
</t>
    </r>
    <r>
      <rPr>
        <i/>
        <sz val="8"/>
        <color theme="1"/>
        <rFont val="Trebuchet MS"/>
      </rPr>
      <t>(Datos de la empresa)</t>
    </r>
  </si>
  <si>
    <r>
      <rPr>
        <b/>
        <sz val="10"/>
        <color theme="1"/>
        <rFont val="&quot;Trebuchet MS&quot;"/>
      </rPr>
      <t>Descripción del
bien/ servicio (b)</t>
    </r>
    <r>
      <rPr>
        <i/>
        <sz val="10"/>
        <color theme="1"/>
        <rFont val="Trebuchet MS"/>
      </rPr>
      <t xml:space="preserve">
</t>
    </r>
    <r>
      <rPr>
        <i/>
        <sz val="8"/>
        <color theme="1"/>
        <rFont val="Trebuchet MS"/>
      </rPr>
      <t>Características de los bienes/ servicios</t>
    </r>
  </si>
  <si>
    <r>
      <rPr>
        <b/>
        <sz val="10"/>
        <color theme="1"/>
        <rFont val="&quot;Trebuchet MS&quot;"/>
      </rPr>
      <t xml:space="preserve">Importe Unitario
</t>
    </r>
    <r>
      <rPr>
        <i/>
        <sz val="8"/>
        <color theme="1"/>
        <rFont val="Trebuchet MS"/>
      </rPr>
      <t>(moneda nacional)</t>
    </r>
  </si>
  <si>
    <r>
      <rPr>
        <b/>
        <u/>
        <sz val="10"/>
        <color theme="1"/>
        <rFont val="&quot;Trebuchet MS&quot;"/>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</si>
  <si>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</si>
  <si>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quot;Trebuchet MS&quot;"/>
      </rPr>
      <t xml:space="preserve">Forma de Pago 
</t>
    </r>
    <r>
      <rPr>
        <i/>
        <sz val="8"/>
        <color theme="1"/>
        <rFont val="Trebuchet MS"/>
      </rPr>
      <t>(Contado o Cheque)</t>
    </r>
  </si>
  <si>
    <r>
      <rPr>
        <b/>
        <sz val="10"/>
        <color theme="1"/>
        <rFont val="&quot;Trebuchet MS&quot;"/>
      </rPr>
      <t xml:space="preserve">Observaciones </t>
    </r>
    <r>
      <rPr>
        <i/>
        <sz val="10"/>
        <color theme="1"/>
        <rFont val="Trebuchet MS"/>
      </rPr>
      <t xml:space="preserve">
</t>
    </r>
    <r>
      <rPr>
        <i/>
        <sz val="8"/>
        <color theme="1"/>
        <rFont val="Trebuchet MS"/>
      </rPr>
      <t>(se debe incluir toda aquella característica que no ha sido posible incluir anteriormente)</t>
    </r>
  </si>
  <si>
    <t>sistemas RJD</t>
  </si>
  <si>
    <t>https://sistemasrjd.com/ve/autocad/2773-licencia-recap-pro-2023-2024-para-windows-por-1-ano.html</t>
  </si>
  <si>
    <t xml:space="preserve">ReCap Pro 2023 </t>
  </si>
  <si>
    <t>ReCap Pro 2023 viene con una serie de características que lo distinguen. Ofrece potentes capacidades de escaneo 3D, permitiéndole capturar y medir el mundo real con precisión. Puede trabajar con nubes de puntos, lo que le permite visualizar y analizar datos espaciales detallados. Además, ReCap Pro ofrece compatibilidad con drones, permitiendo capturas aéreas rápidas y precisas. También proporciona funciones avanzadas de edición y colaboración, facilitando el trabajo en equipo.</t>
  </si>
  <si>
    <t>autodesk</t>
  </si>
  <si>
    <t>https://www.autodesk.com/latam/products/recap/overview?term=1-YEAR&amp;tab=subscription</t>
  </si>
  <si>
    <t xml:space="preserve">ReCap Pro 2023 viene con una serie de características que lo distinguen. Ofrece potentes capacidades de escaneo 3D, permitiéndole capturar y medir el mundo real con precisión. Puede trabajar con nubes de puntos, lo que le permite visualizar y analizar datos espaciales detallados. Además, ReCap Pro ofrece compatibilidad con drones, permitiendo capturas aéreas rápidas y precisas. También proporciona funciones avanzadas de edición y colaboración, facilitando el trabajo en equipo.
</t>
  </si>
  <si>
    <t>https://www.tulicenciaoriginal.com/autodesk/recap-pro-2023suscripcion-anual#/40-duracion-1_ano</t>
  </si>
  <si>
    <r>
      <rPr>
        <b/>
        <sz val="10"/>
        <color theme="1"/>
        <rFont val="&quot;Trebuchet MS&quot;"/>
      </rPr>
      <t>Empresa</t>
    </r>
    <r>
      <rPr>
        <i/>
        <sz val="8"/>
        <color theme="1"/>
        <rFont val="Trebuchet MS"/>
      </rPr>
      <t xml:space="preserve">
(Nombre fiscal de la empresa)</t>
    </r>
  </si>
  <si>
    <r>
      <rPr>
        <b/>
        <sz val="10"/>
        <color theme="1"/>
        <rFont val="&quot;Trebuchet MS&quot;"/>
      </rPr>
      <t>Nº de CUIT, Dirección, Teléfono</t>
    </r>
    <r>
      <rPr>
        <i/>
        <sz val="10"/>
        <color theme="1"/>
        <rFont val="Trebuchet MS"/>
      </rPr>
      <t xml:space="preserve">
</t>
    </r>
    <r>
      <rPr>
        <i/>
        <sz val="8"/>
        <color theme="1"/>
        <rFont val="Trebuchet MS"/>
      </rPr>
      <t>(Datos de la empresa)</t>
    </r>
  </si>
  <si>
    <r>
      <rPr>
        <b/>
        <sz val="10"/>
        <color theme="1"/>
        <rFont val="&quot;Trebuchet MS&quot;"/>
      </rPr>
      <t>Descripción del
bien/ servicio (b)</t>
    </r>
    <r>
      <rPr>
        <i/>
        <sz val="10"/>
        <color theme="1"/>
        <rFont val="Trebuchet MS"/>
      </rPr>
      <t xml:space="preserve">
</t>
    </r>
    <r>
      <rPr>
        <i/>
        <sz val="8"/>
        <color theme="1"/>
        <rFont val="Trebuchet MS"/>
      </rPr>
      <t>Características de los bienes/ servicios</t>
    </r>
  </si>
  <si>
    <r>
      <rPr>
        <b/>
        <sz val="10"/>
        <color theme="1"/>
        <rFont val="&quot;Trebuchet MS&quot;"/>
      </rPr>
      <t xml:space="preserve">Importe Unitario
</t>
    </r>
    <r>
      <rPr>
        <i/>
        <sz val="8"/>
        <color theme="1"/>
        <rFont val="Trebuchet MS"/>
      </rPr>
      <t>(moneda nacional)</t>
    </r>
  </si>
  <si>
    <r>
      <rPr>
        <b/>
        <u/>
        <sz val="10"/>
        <color theme="1"/>
        <rFont val="&quot;Trebuchet MS&quot;"/>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</si>
  <si>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</si>
  <si>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quot;Trebuchet MS&quot;"/>
      </rPr>
      <t xml:space="preserve">Forma de Pago 
</t>
    </r>
    <r>
      <rPr>
        <i/>
        <sz val="8"/>
        <color theme="1"/>
        <rFont val="Trebuchet MS"/>
      </rPr>
      <t>(Contado o Cheque)</t>
    </r>
  </si>
  <si>
    <r>
      <rPr>
        <b/>
        <sz val="10"/>
        <color theme="1"/>
        <rFont val="&quot;Trebuchet MS&quot;"/>
      </rPr>
      <t xml:space="preserve">Observaciones </t>
    </r>
    <r>
      <rPr>
        <i/>
        <sz val="10"/>
        <color theme="1"/>
        <rFont val="Trebuchet MS"/>
      </rPr>
      <t xml:space="preserve">
</t>
    </r>
    <r>
      <rPr>
        <i/>
        <sz val="8"/>
        <color theme="1"/>
        <rFont val="Trebuchet MS"/>
      </rPr>
      <t>(se debe incluir toda aquella característica que no ha sido posible incluir anteriormente)</t>
    </r>
  </si>
  <si>
    <t>zentinels</t>
  </si>
  <si>
    <t>https://tienda.zentinels.net/producto/licencia-visual-studio-2022-retail-pro-enterprise/</t>
  </si>
  <si>
    <t>visual estudio</t>
  </si>
  <si>
    <t>Licencia de Visual Studio 2022 en ediciones Professional y Enterprise con modalidad Retail válida para 1PC. Es compatible con Windows 10 y 11 además de Windows Server 2022, 2019 y 2016.</t>
  </si>
  <si>
    <t>https://blitzhandel24.com/co/microsoft-visual-studio-2022-professional?sPartner=g_s_CO&amp;number=241821873&amp;gad_source=1&amp;gclid=Cj0KCQjw5ea1BhC6ARIsAEOG5pwF7w0RXdNxprrXev_vAsByrjGTuoRuhkG9zpKbrGfoqfTAp9bI-isaAq1sEALw_wcB</t>
  </si>
  <si>
    <t>goodkeys</t>
  </si>
  <si>
    <t>https://allgoodkeys.com/es/producto/visual-studio-2022-professional/?utm_source=Google%20Shopping&amp;utm_campaign=Spanish%20Feed&amp;utm_medium=cpc&amp;utm_term=22888&amp;gad_source=1&amp;gclid=Cj0KCQjw5ea1BhC6ARIsAEOG5pxNYz1fMgdH4cWVoRLLExDuzZVuovRCV8OCC-0TOtrt6WyD6nkHSl4aAlKAEALw_wcB</t>
  </si>
  <si>
    <r>
      <rPr>
        <b/>
        <sz val="10"/>
        <color theme="1"/>
        <rFont val="&quot;Trebuchet MS&quot;"/>
      </rPr>
      <t>Empresa</t>
    </r>
    <r>
      <rPr>
        <i/>
        <sz val="8"/>
        <color theme="1"/>
        <rFont val="Trebuchet MS"/>
      </rPr>
      <t xml:space="preserve">
(Nombre fiscal de la empresa)</t>
    </r>
  </si>
  <si>
    <r>
      <rPr>
        <b/>
        <sz val="10"/>
        <color theme="1"/>
        <rFont val="&quot;Trebuchet MS&quot;"/>
      </rPr>
      <t>Nº de CUIT, Dirección, Teléfono</t>
    </r>
    <r>
      <rPr>
        <i/>
        <sz val="10"/>
        <color theme="1"/>
        <rFont val="Trebuchet MS"/>
      </rPr>
      <t xml:space="preserve">
</t>
    </r>
    <r>
      <rPr>
        <i/>
        <sz val="8"/>
        <color theme="1"/>
        <rFont val="Trebuchet MS"/>
      </rPr>
      <t>(Datos de la empresa)</t>
    </r>
  </si>
  <si>
    <r>
      <rPr>
        <b/>
        <sz val="10"/>
        <color theme="1"/>
        <rFont val="&quot;Trebuchet MS&quot;"/>
      </rPr>
      <t>Descripción del
bien/ servicio (b)</t>
    </r>
    <r>
      <rPr>
        <i/>
        <sz val="10"/>
        <color theme="1"/>
        <rFont val="Trebuchet MS"/>
      </rPr>
      <t xml:space="preserve">
</t>
    </r>
    <r>
      <rPr>
        <i/>
        <sz val="8"/>
        <color theme="1"/>
        <rFont val="Trebuchet MS"/>
      </rPr>
      <t>Características de los bienes/ servicios</t>
    </r>
  </si>
  <si>
    <r>
      <rPr>
        <b/>
        <sz val="10"/>
        <color theme="1"/>
        <rFont val="&quot;Trebuchet MS&quot;"/>
      </rPr>
      <t xml:space="preserve">Importe Unitario
</t>
    </r>
    <r>
      <rPr>
        <i/>
        <sz val="8"/>
        <color theme="1"/>
        <rFont val="Trebuchet MS"/>
      </rPr>
      <t>(moneda nacional)</t>
    </r>
  </si>
  <si>
    <r>
      <rPr>
        <b/>
        <u/>
        <sz val="10"/>
        <color theme="1"/>
        <rFont val="&quot;Trebuchet MS&quot;"/>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</si>
  <si>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</si>
  <si>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quot;Trebuchet MS&quot;"/>
      </rPr>
      <t xml:space="preserve">Forma de Pago 
</t>
    </r>
    <r>
      <rPr>
        <i/>
        <sz val="8"/>
        <color theme="1"/>
        <rFont val="Trebuchet MS"/>
      </rPr>
      <t>(Contado o Cheque)</t>
    </r>
  </si>
  <si>
    <r>
      <rPr>
        <b/>
        <sz val="10"/>
        <color theme="1"/>
        <rFont val="&quot;Trebuchet MS&quot;"/>
      </rPr>
      <t xml:space="preserve">Observaciones </t>
    </r>
    <r>
      <rPr>
        <i/>
        <sz val="10"/>
        <color theme="1"/>
        <rFont val="Trebuchet MS"/>
      </rPr>
      <t xml:space="preserve">
</t>
    </r>
    <r>
      <rPr>
        <i/>
        <sz val="8"/>
        <color theme="1"/>
        <rFont val="Trebuchet MS"/>
      </rPr>
      <t>(se debe incluir toda aquella característica que no ha sido posible incluir anteriormente)</t>
    </r>
  </si>
  <si>
    <t>dongee</t>
  </si>
  <si>
    <t>https://www.dongee.com/hosting/empresas/colombia/</t>
  </si>
  <si>
    <t>70 GB de espacio 
 Potencia: 1CPU/2GB RAM 
Sitios web y BD sin límite 
 Transferencia de datos 
Certificados SSL 
Protección AntiSpam 
 Múltiples copias 
 Buzones de correo 
 AccelerateWP</t>
  </si>
  <si>
    <t>latinoamericahosting</t>
  </si>
  <si>
    <t>https://www.latinoamericahosting.com.co/hosting/?gad_source=1&amp;gclid=Cj0KCQjwiOy1BhDCARIsADGvQnCdvV-vZUBuLLtZ1O7fF9JDotymCPwxfNqrE61mNky6BGMhi1HGYfwaAhlbEALw_wcB</t>
  </si>
  <si>
    <t>10 GB Espacio
Capacidad total para almacenar archivos, bases de datos, cuentas de correo electrónico, estadísticas y configuraciones generales de su cuenta hosting.
 500 GB de Tráfico / mes
 10 Cuentas E-mail
 2 Bases de datos
 1 Dominio permitido
 WordPress / Joomla / Otros
 LiteSpeed + LSCache
 Seguridad Imunify360
 Constructor de sitios Pro
 Copias de seguridad
 SSL gratis (https://)</t>
  </si>
  <si>
    <t>colombiahosting</t>
  </si>
  <si>
    <t>https://www.colombiahosting.com.co/?gclid=Cj0KCQjwiOy1BhDCARIsADGvQnCwW5qj8HL-rh8vTBOrzhYjEiy6b9tRmRl3UZx0VEGzxVEyPh6xsNYaAqkmEALw_wcB</t>
  </si>
  <si>
    <t>LiteSpeed y LSCache
Creador de sitios web
Chat para tu sitio web
Calidad Certificada ISO 9001
Almacenamiento 100% SSD
10 GB de espacio
10 correos corporativos
 Email Marketing
2 Bases de Datos MySQL
Alojamiento para 1 Web
Certificado SSL (https)
500 GB Ancho de banda</t>
  </si>
  <si>
    <r>
      <rPr>
        <b/>
        <sz val="10"/>
        <color theme="1"/>
        <rFont val="&quot;Trebuchet MS&quot;"/>
      </rPr>
      <t>Empresa</t>
    </r>
    <r>
      <rPr>
        <i/>
        <sz val="8"/>
        <color theme="1"/>
        <rFont val="Trebuchet MS"/>
      </rPr>
      <t xml:space="preserve">
(Nombre fiscal de la empresa)</t>
    </r>
  </si>
  <si>
    <r>
      <rPr>
        <b/>
        <sz val="10"/>
        <color theme="1"/>
        <rFont val="&quot;Trebuchet MS&quot;"/>
      </rPr>
      <t>Nº de CUIT, Dirección, Teléfono</t>
    </r>
    <r>
      <rPr>
        <i/>
        <sz val="10"/>
        <color theme="1"/>
        <rFont val="Trebuchet MS"/>
      </rPr>
      <t xml:space="preserve">
</t>
    </r>
    <r>
      <rPr>
        <i/>
        <sz val="8"/>
        <color theme="1"/>
        <rFont val="Trebuchet MS"/>
      </rPr>
      <t>(Datos de la empresa)</t>
    </r>
  </si>
  <si>
    <r>
      <rPr>
        <b/>
        <sz val="10"/>
        <color theme="1"/>
        <rFont val="&quot;Trebuchet MS&quot;"/>
      </rPr>
      <t>Descripción del
bien/ servicio (b)</t>
    </r>
    <r>
      <rPr>
        <i/>
        <sz val="10"/>
        <color theme="1"/>
        <rFont val="Trebuchet MS"/>
      </rPr>
      <t xml:space="preserve">
</t>
    </r>
    <r>
      <rPr>
        <i/>
        <sz val="8"/>
        <color theme="1"/>
        <rFont val="Trebuchet MS"/>
      </rPr>
      <t>Características de los bienes/ servicios</t>
    </r>
  </si>
  <si>
    <r>
      <rPr>
        <b/>
        <sz val="10"/>
        <color theme="1"/>
        <rFont val="&quot;Trebuchet MS&quot;"/>
      </rPr>
      <t xml:space="preserve">Importe Unitario
</t>
    </r>
    <r>
      <rPr>
        <i/>
        <sz val="8"/>
        <color theme="1"/>
        <rFont val="&quot;Trebuchet MS&quot;"/>
      </rPr>
      <t>(moneda nacional)</t>
    </r>
  </si>
  <si>
    <r>
      <rPr>
        <b/>
        <u/>
        <sz val="10"/>
        <color theme="1"/>
        <rFont val="&quot;Trebuchet MS&quot;"/>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</si>
  <si>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</si>
  <si>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quot;Trebuchet MS&quot;"/>
      </rPr>
      <t xml:space="preserve">Forma de Pago 
</t>
    </r>
    <r>
      <rPr>
        <i/>
        <sz val="8"/>
        <color theme="1"/>
        <rFont val="Trebuchet MS"/>
      </rPr>
      <t>(Contado o Cheque)</t>
    </r>
  </si>
  <si>
    <r>
      <rPr>
        <b/>
        <sz val="10"/>
        <color theme="1"/>
        <rFont val="&quot;Trebuchet MS&quot;"/>
      </rPr>
      <t xml:space="preserve">Observaciones </t>
    </r>
    <r>
      <rPr>
        <i/>
        <sz val="10"/>
        <color theme="1"/>
        <rFont val="Trebuchet MS"/>
      </rPr>
      <t xml:space="preserve">
</t>
    </r>
    <r>
      <rPr>
        <i/>
        <sz val="8"/>
        <color theme="1"/>
        <rFont val="Trebuchet MS"/>
      </rPr>
      <t>(se debe incluir toda aquella característica que no ha sido posible incluir anteriormente)</t>
    </r>
  </si>
  <si>
    <t>amazon</t>
  </si>
  <si>
    <t>https://www.amazon.com/-/es/Dell-Inspiron-27-7000-inal%C3%A1mbricos/dp/B09XWQ83WG?th=1</t>
  </si>
  <si>
    <t xml:space="preserve">Procesador Intel Core i7-1165G7 de 11ª generación más reciente (caché de 12 MB, hasta 4,7 GHz) con gráficos NVIDIA GeForce MX330 de 2 GB.
Pantalla táctil infinita FHD de 27 pulgadas (1920 x 1080), esta pantalla Full HD se ve increíble desde casi todos los ángulos, disfruta de tus fotos, películas y juegos con la calidad nítida.
RAM DDR4 de 16 GB ideal para múltiples tareas, 512 GB de disco sólido ideal para un arranque y transferencia de datos más rápidos+1 TB de disco duro para permitir un gran almacenamiento de datos.                                                                                                                    </t>
  </si>
  <si>
    <t>buenosaires import</t>
  </si>
  <si>
    <t>https://buenosairesimport.com/home/1002-dell-inspiron-27-7000-i7720-7173wht-27-fhd-touchscreen-all-in-one-white-.html</t>
  </si>
  <si>
    <t>inovamusicnet</t>
  </si>
  <si>
    <t>https://www.inovamusicnet.com/producto/dell-inspiron-27-7000-series-touchscreen-all-in-one-desktop-11th-gen-intel-core-i7-1165g7-32gb-ram512gb-ssd1tb-hdd-geforce-mx330-1080p-windows-10-home-%F0%9F%A5%87%E2%9C%94%EF%B8%8F-a-pedido/</t>
  </si>
  <si>
    <r>
      <rPr>
        <b/>
        <sz val="10"/>
        <color theme="1"/>
        <rFont val="&quot;Trebuchet MS&quot;"/>
      </rPr>
      <t>Empresa</t>
    </r>
    <r>
      <rPr>
        <i/>
        <sz val="8"/>
        <color theme="1"/>
        <rFont val="Trebuchet MS"/>
      </rPr>
      <t xml:space="preserve">
(Nombre fiscal de la empresa)</t>
    </r>
  </si>
  <si>
    <r>
      <rPr>
        <b/>
        <sz val="10"/>
        <color theme="1"/>
        <rFont val="&quot;Trebuchet MS&quot;"/>
      </rPr>
      <t>Nº de CUIT, Dirección, Teléfono</t>
    </r>
    <r>
      <rPr>
        <i/>
        <sz val="10"/>
        <color theme="1"/>
        <rFont val="Trebuchet MS"/>
      </rPr>
      <t xml:space="preserve">
</t>
    </r>
    <r>
      <rPr>
        <i/>
        <sz val="8"/>
        <color theme="1"/>
        <rFont val="Trebuchet MS"/>
      </rPr>
      <t>(Datos de la empresa)</t>
    </r>
  </si>
  <si>
    <r>
      <rPr>
        <b/>
        <sz val="10"/>
        <color theme="1"/>
        <rFont val="&quot;Trebuchet MS&quot;"/>
      </rPr>
      <t>Descripción del
bien/ servicio (b)</t>
    </r>
    <r>
      <rPr>
        <i/>
        <sz val="10"/>
        <color theme="1"/>
        <rFont val="Trebuchet MS"/>
      </rPr>
      <t xml:space="preserve">
</t>
    </r>
    <r>
      <rPr>
        <i/>
        <sz val="8"/>
        <color theme="1"/>
        <rFont val="Trebuchet MS"/>
      </rPr>
      <t>Características de los bienes/ servicios</t>
    </r>
  </si>
  <si>
    <r>
      <rPr>
        <b/>
        <sz val="10"/>
        <color theme="1"/>
        <rFont val="&quot;Trebuchet MS&quot;"/>
      </rPr>
      <t xml:space="preserve">Importe Unitario
</t>
    </r>
    <r>
      <rPr>
        <i/>
        <sz val="8"/>
        <color theme="1"/>
        <rFont val="&quot;Trebuchet MS&quot;"/>
      </rPr>
      <t>(moneda nacional)</t>
    </r>
  </si>
  <si>
    <r>
      <rPr>
        <b/>
        <u/>
        <sz val="10"/>
        <color theme="1"/>
        <rFont val="&quot;Trebuchet MS&quot;"/>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</si>
  <si>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</si>
  <si>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quot;Trebuchet MS&quot;"/>
      </rPr>
      <t xml:space="preserve">Forma de Pago 
</t>
    </r>
    <r>
      <rPr>
        <i/>
        <sz val="8"/>
        <color theme="1"/>
        <rFont val="Trebuchet MS"/>
      </rPr>
      <t>(Contado o Cheque)</t>
    </r>
  </si>
  <si>
    <r>
      <rPr>
        <b/>
        <sz val="10"/>
        <color theme="1"/>
        <rFont val="&quot;Trebuchet MS&quot;"/>
      </rPr>
      <t xml:space="preserve">Observaciones </t>
    </r>
    <r>
      <rPr>
        <i/>
        <sz val="10"/>
        <color theme="1"/>
        <rFont val="Trebuchet MS"/>
      </rPr>
      <t xml:space="preserve">
</t>
    </r>
    <r>
      <rPr>
        <i/>
        <sz val="8"/>
        <color theme="1"/>
        <rFont val="Trebuchet MS"/>
      </rPr>
      <t>(se debe incluir toda aquella característica que no ha sido posible incluir anteriormente)</t>
    </r>
  </si>
  <si>
    <t>https://www.amazon.com/-/es/Sceptre-pulgadas-videojuegos-altavoces-C248W-1920RN/dp/B0CWJ3FH7M/ref=sr_1_8?adgrpid=163173887964&amp;dib=eyJ2IjoiMSJ9.08FLjclKRmuVxSFdNWzNBBgwYiLPl3yWNBxJOtxcYEnaQHvwm-xVA2wn8ydLqRNfoiKtUaDixTQ2xtmFhJmS1dfSoX6dGiMXbYM9CctDsyeybHqp1IqYiJq_oxCiFOZnaaYwNtjoS5ZvAy9zIyqdZscobyVhEYDLRmhXIQXO1FEE1J8spQN1bWzSbc0hRYWDkNT90AdcD_AnalyAsX130D0TWesKxezkCzYJxM9xPf4.75g2Wz57NJlKJ_Dtt6efEtqDtwXQlGN0p8yRecJLOWk&amp;dib_tag=se&amp;gad_source=1&amp;hvadid=697661988952&amp;hvdev=c&amp;hvlocphy=9198590&amp;hvnetw=g&amp;hvqmt=e&amp;hvrand=18069655921552683100&amp;hvtargid=kwd-320754659759&amp;hydadcr=1580_13644788&amp;keywords=monitor%2Bpara%2Bcomputador%2Bde%2Bmesa&amp;qid=1722958680&amp;sr=8-8&amp;th=1</t>
  </si>
  <si>
    <t>tamaño de la pantalla: 24 pulgadas
Tipo de pantalla: LED curvo
Resolución: 1920 x 1080 píxeles (Full HD)
Relación de aspecto: 16:9
Frecuencia de actualización: 75Hz
Tiempo de respuesta: 5 ms
Curvatura: 1800R
Relación de contraste: 3000:1
Brillo: 250 cd/m²
Ángulos de visión: 178° horizontal / 178° vertical</t>
  </si>
  <si>
    <t>https://www.mercadolibre.com.co/monitor-led-curvo-sceptre-24-gaming-full-hd-1080p-75-hz/p/MCO20542948?item_id=MCO1402685681&amp;from=gshop&amp;matt_tool=15557168&amp;matt_word=&amp;matt_source=google&amp;matt_campaign_id=14634237758&amp;matt_ad_group_id=158151082715&amp;matt_match_type=&amp;matt_network=g&amp;matt_device=c&amp;matt_creative=686481802693&amp;matt_keyword=&amp;matt_ad_position=&amp;matt_ad_type=pla&amp;matt_merchant_id=735122983&amp;matt_product_id=MCO20542948-product&amp;matt_product_partition_id=2267283489289&amp;matt_target_id=pla-2267283489289&amp;cq_src=google_ads&amp;cq_cmp=14634237758&amp;cq_net=g&amp;cq_plt=gp&amp;cq_med=pla&amp;gad_source=1&amp;gclid=CjwKCAjwk8e1BhALEiwAc8MHiLUgNieU1b5ZJqcNe6sOF3lul4ysj7t1OTIGUYoNZ-rpk-xHNneEPxoCqkoQAvD_BwE</t>
  </si>
  <si>
    <t>tecnoclick</t>
  </si>
  <si>
    <t>https://tecnoclick.com.co/producto/sceptre-monitor-curvo-de-24-pulgadas/</t>
  </si>
  <si>
    <r>
      <rPr>
        <b/>
        <sz val="10"/>
        <color theme="1"/>
        <rFont val="&quot;Trebuchet MS&quot;"/>
      </rPr>
      <t>Empresa</t>
    </r>
    <r>
      <rPr>
        <i/>
        <sz val="8"/>
        <color theme="1"/>
        <rFont val="Trebuchet MS"/>
      </rPr>
      <t xml:space="preserve">
(Nombre fiscal de la empresa)</t>
    </r>
  </si>
  <si>
    <r>
      <rPr>
        <b/>
        <sz val="10"/>
        <color theme="1"/>
        <rFont val="&quot;Trebuchet MS&quot;"/>
      </rPr>
      <t>Nº de CUIT, Dirección, Teléfono</t>
    </r>
    <r>
      <rPr>
        <i/>
        <sz val="10"/>
        <color theme="1"/>
        <rFont val="Trebuchet MS"/>
      </rPr>
      <t xml:space="preserve">
</t>
    </r>
    <r>
      <rPr>
        <i/>
        <sz val="8"/>
        <color theme="1"/>
        <rFont val="Trebuchet MS"/>
      </rPr>
      <t>(Datos de la empresa)</t>
    </r>
  </si>
  <si>
    <r>
      <rPr>
        <b/>
        <sz val="10"/>
        <color theme="1"/>
        <rFont val="&quot;Trebuchet MS&quot;"/>
      </rPr>
      <t>Descripción del
bien/ servicio (b)</t>
    </r>
    <r>
      <rPr>
        <i/>
        <sz val="10"/>
        <color theme="1"/>
        <rFont val="Trebuchet MS"/>
      </rPr>
      <t xml:space="preserve">
</t>
    </r>
    <r>
      <rPr>
        <i/>
        <sz val="8"/>
        <color theme="1"/>
        <rFont val="Trebuchet MS"/>
      </rPr>
      <t>Características de los bienes/ servicios</t>
    </r>
  </si>
  <si>
    <r>
      <rPr>
        <b/>
        <sz val="10"/>
        <color theme="1"/>
        <rFont val="&quot;Trebuchet MS&quot;"/>
      </rPr>
      <t xml:space="preserve">Importe Unitario
</t>
    </r>
    <r>
      <rPr>
        <i/>
        <sz val="8"/>
        <color theme="1"/>
        <rFont val="&quot;Trebuchet MS&quot;"/>
      </rPr>
      <t>(moneda nacional)</t>
    </r>
  </si>
  <si>
    <r>
      <rPr>
        <b/>
        <u/>
        <sz val="10"/>
        <color theme="1"/>
        <rFont val="&quot;Trebuchet MS&quot;"/>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</si>
  <si>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</si>
  <si>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quot;Trebuchet MS&quot;"/>
      </rPr>
      <t xml:space="preserve">Forma de Pago 
</t>
    </r>
    <r>
      <rPr>
        <i/>
        <sz val="8"/>
        <color theme="1"/>
        <rFont val="Trebuchet MS"/>
      </rPr>
      <t>(Contado o Cheque)</t>
    </r>
  </si>
  <si>
    <r>
      <rPr>
        <b/>
        <sz val="10"/>
        <color theme="1"/>
        <rFont val="&quot;Trebuchet MS&quot;"/>
      </rPr>
      <t xml:space="preserve">Observaciones </t>
    </r>
    <r>
      <rPr>
        <i/>
        <sz val="10"/>
        <color theme="1"/>
        <rFont val="Trebuchet MS"/>
      </rPr>
      <t xml:space="preserve">
</t>
    </r>
    <r>
      <rPr>
        <i/>
        <sz val="8"/>
        <color theme="1"/>
        <rFont val="Trebuchet MS"/>
      </rPr>
      <t>(se debe incluir toda aquella característica que no ha sido posible incluir anteriormente)</t>
    </r>
  </si>
  <si>
    <t>colombialatinoamerica</t>
  </si>
  <si>
    <t>https://clientes.latinoamericahosting.com.co/cart.php?a=add&amp;domain=register</t>
  </si>
  <si>
    <t>cheque</t>
  </si>
  <si>
    <t>Cada dominio es único, lo que significa que no pueden existir dos dominios exactamente iguales. Esto permite a los usuarios localizar información específica sin confusiones.
 Los nombres de dominio deben tener entre 2 y 63 caracteres, excluyendo la extensión. Se sugiere que sean cortos para facilitar la memorización y el ingreso en navegadores.
 Un dominio permite que un sitio web sea accesible desde cualquier parte del mundo, siempre que no haya restricciones específicas en su acceso.
Los dominios deben ser renovados periódicamente. Si no se renuevan, pueden ser registrados por otros usuarios, lo que podría llevar a la pérdida de la identidad en línea.</t>
  </si>
  <si>
    <t>hostdime</t>
  </si>
  <si>
    <t>https://www.hostdime.com.co/dominios?gad_source=1&amp;gclid=Cj0KCQjww5u2BhDeARIsALBuLnMfCOzDAlcY1_cMFb-fUafpO12M8a1Ug5j1DE-05n4mfp1i8yCd8g4aArKZEALw_wcB</t>
  </si>
  <si>
    <t>dreamhost</t>
  </si>
  <si>
    <t>https://www.dreamhost.com/domains/com/</t>
  </si>
  <si>
    <t>Tigo</t>
  </si>
  <si>
    <t>https://www.tigo.com.co/emprendedores/internet-conectividad/internet</t>
  </si>
  <si>
    <t xml:space="preserve"> 900 Mg, Seguridad Total MCAfee, priorización de red, soporte VIP</t>
  </si>
  <si>
    <t>900 Mg, 3 Puntos Cableados, Telefonía local ilimitada, Marketing digital por 6 meses, Atención preferencial, Soporte y antivirus, App Veci por 6 meses, WIFI 360 ( 2 equipos), 50 minutos de fijo a móvil nacional,  mes sin costo + 1 mes sin costo de Max y DGO (Full, Básico o Flex)</t>
  </si>
  <si>
    <t xml:space="preserve"> 500 Megas, Icono de Check, Tigo Tecnología FTTx, ic-internet-categoria, Pack de Ciberseguridad, Icono de Check, Tigo, 10 licencias de protección para seguridad endpoint, Icono de Check, Tigo 5 licencias para equipos fijos
Icono de Check, Tigo Incluye un reporte mensual y monitoreo de endpoints fijos Icono de Check, Tigo 5 licencias para equipos móviles Icono de Check, Tigo Protección Web Icono de Check, Tigo Antiphising Icono de Check, Tigo Antiransomware Icono de Check, Tigo Detección de Intrusos Icono de Check, Tigo Filtrado de contenido</t>
  </si>
  <si>
    <t xml:space="preserve">Servidor Lenovo Xeon </t>
  </si>
  <si>
    <t xml:space="preserve">MonitorThinkVision </t>
  </si>
  <si>
    <t>MonitorThinkVision</t>
  </si>
  <si>
    <t>MonitorThinkVisionT</t>
  </si>
  <si>
    <t xml:space="preserve">Teclado HP Alámbrico </t>
  </si>
  <si>
    <t>Teclado HP Alámbrico</t>
  </si>
  <si>
    <t>Mouse ESENSES Inalámbrico</t>
  </si>
  <si>
    <t>Bitdefender</t>
  </si>
  <si>
    <t>Hosting</t>
  </si>
  <si>
    <t xml:space="preserve">Dell Inspiron 27 7000 Series </t>
  </si>
  <si>
    <t>Dell Inspiron 27 7000 Series</t>
  </si>
  <si>
    <t>Monitor curvo</t>
  </si>
  <si>
    <t>Dominio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</si>
</sst>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quot;$&quot;#,##0.00"/>
    <numFmt numFmtId="165" formatCode="[$$]#,##0.00"/>
    <numFmt numFmtId="166" formatCode="#,##0.00\ [$€-1]"/>
    <numFmt numFmtId="167" formatCode="#,##0.00\ [$€-40A]"/>
    <numFmt numFmtId="168" formatCode="[$$-240A]\ #,##0.00"/>
  </numFmts>
  <fonts count="64">
    <font>
      <sz val="10"/>
      <color rgb="FF000000"/>
      <name val="Arial"/>
      <scheme val="minor"/>
    </font>
    <font>
      <sz val="12"/>
      <color theme="1"/>
      <name val="Arial"/>
    </font>
    <font>
      <b/>
      <sz val="12"/>
      <color theme="1"/>
      <name val="Arial"/>
    </font>
    <font>
      <sz val="10"/>
      <name val="Arial"/>
    </font>
    <font>
      <b/>
      <sz val="12"/>
      <color theme="1"/>
      <name val="Trebuchet MS"/>
    </font>
    <font>
      <b/>
      <u/>
      <sz val="12"/>
      <color theme="1"/>
      <name val="Trebuchet MS"/>
    </font>
    <font>
      <sz val="10"/>
      <color theme="1"/>
      <name val="Arial"/>
    </font>
    <font>
      <u/>
      <sz val="12"/>
      <color rgb="FF0000FF"/>
      <name val="Arial"/>
    </font>
    <font>
      <sz val="12"/>
      <color rgb="FF000000"/>
      <name val="Arial"/>
    </font>
    <font>
      <sz val="13"/>
      <color rgb="FF000000"/>
      <name val="Arial"/>
    </font>
    <font>
      <u/>
      <sz val="10"/>
      <color rgb="FF0000FF"/>
      <name val="Arial"/>
    </font>
    <font>
      <b/>
      <sz val="10"/>
      <color theme="1"/>
      <name val="Arial"/>
    </font>
    <font>
      <sz val="10"/>
      <color rgb="FF000000"/>
      <name val="Arial"/>
    </font>
    <font>
      <b/>
      <sz val="10"/>
      <color theme="1"/>
      <name val="Trebuchet MS"/>
    </font>
    <font>
      <b/>
      <u/>
      <sz val="10"/>
      <color theme="1"/>
      <name val="Trebuchet MS"/>
    </font>
    <font>
      <b/>
      <sz val="11"/>
      <color theme="1"/>
      <name val="Arial"/>
    </font>
    <font>
      <sz val="11"/>
      <color theme="1"/>
      <name val="Arial"/>
    </font>
    <font>
      <u/>
      <sz val="11"/>
      <color rgb="FF0000FF"/>
      <name val="Arial"/>
    </font>
    <font>
      <u/>
      <sz val="11"/>
      <color rgb="FF0000FF"/>
      <name val="Arial"/>
    </font>
    <font>
      <u/>
      <sz val="10"/>
      <color rgb="FF0000FF"/>
      <name val="Arial"/>
    </font>
    <font>
      <sz val="10"/>
      <color theme="1"/>
      <name val="Times New Roman"/>
    </font>
    <font>
      <u/>
      <sz val="10"/>
      <color rgb="FF0000FF"/>
      <name val="Arial"/>
    </font>
    <font>
      <u/>
      <sz val="10"/>
      <color rgb="FF0000FF"/>
      <name val="Arial"/>
    </font>
    <font>
      <b/>
      <u/>
      <sz val="10"/>
      <color theme="1"/>
      <name val="Trebuchet MS"/>
    </font>
    <font>
      <u/>
      <sz val="10"/>
      <color rgb="FF0000FF"/>
      <name val="Arial"/>
    </font>
    <font>
      <u/>
      <sz val="10"/>
      <color rgb="FF1155CC"/>
      <name val="Arial"/>
    </font>
    <font>
      <b/>
      <u/>
      <sz val="10"/>
      <color theme="1"/>
      <name val="Trebuchet MS"/>
    </font>
    <font>
      <sz val="10"/>
      <color rgb="FF3B3B3B"/>
      <name val="Arial"/>
    </font>
    <font>
      <sz val="11"/>
      <color rgb="FF000000"/>
      <name val="Arial"/>
    </font>
    <font>
      <u/>
      <sz val="10"/>
      <color rgb="FF1155CC"/>
      <name val="Arial"/>
    </font>
    <font>
      <u/>
      <sz val="10"/>
      <color rgb="FF1155CC"/>
      <name val="Arial"/>
    </font>
    <font>
      <u/>
      <sz val="10"/>
      <color rgb="FF0000FF"/>
      <name val="Arial"/>
    </font>
    <font>
      <sz val="10"/>
      <color theme="1"/>
      <name val="Arial"/>
      <scheme val="minor"/>
    </font>
    <font>
      <b/>
      <u/>
      <sz val="10"/>
      <color theme="1"/>
      <name val="Trebuchet MS"/>
    </font>
    <font>
      <u/>
      <sz val="10"/>
      <color rgb="FF0000FF"/>
      <name val="Arial"/>
    </font>
    <font>
      <b/>
      <u/>
      <sz val="10"/>
      <color theme="1"/>
      <name val="Trebuchet MS"/>
    </font>
    <font>
      <sz val="9"/>
      <color theme="1"/>
      <name val="Arial"/>
    </font>
    <font>
      <sz val="10"/>
      <color rgb="FF000000"/>
      <name val="Arial"/>
    </font>
    <font>
      <u/>
      <sz val="10"/>
      <color rgb="FF0000FF"/>
      <name val="Arial"/>
    </font>
    <font>
      <b/>
      <sz val="12"/>
      <color theme="1"/>
      <name val="&quot;Trebuchet MS&quot;"/>
    </font>
    <font>
      <i/>
      <sz val="12"/>
      <color theme="1"/>
      <name val="Trebuchet MS"/>
    </font>
    <font>
      <i/>
      <sz val="12"/>
      <color theme="1"/>
      <name val="&quot;Trebuchet MS&quot;"/>
    </font>
    <font>
      <b/>
      <u/>
      <sz val="12"/>
      <color theme="1"/>
      <name val="&quot;Trebuchet MS&quot;"/>
    </font>
    <font>
      <i/>
      <u/>
      <sz val="12"/>
      <color theme="1"/>
      <name val="Trebuchet MS"/>
    </font>
    <font>
      <i/>
      <sz val="12"/>
      <color theme="1"/>
      <name val="Arial"/>
    </font>
    <font>
      <b/>
      <sz val="10"/>
      <color theme="1"/>
      <name val="&quot;Trebuchet MS&quot;"/>
    </font>
    <font>
      <i/>
      <sz val="8"/>
      <color theme="1"/>
      <name val="Trebuchet MS"/>
    </font>
    <font>
      <i/>
      <sz val="10"/>
      <color theme="1"/>
      <name val="Trebuchet MS"/>
    </font>
    <font>
      <i/>
      <sz val="8"/>
      <color theme="1"/>
      <name val="&quot;Trebuchet MS&quot;"/>
    </font>
    <font>
      <b/>
      <u/>
      <sz val="10"/>
      <color theme="1"/>
      <name val="&quot;Trebuchet MS&quot;"/>
    </font>
    <font>
      <i/>
      <u/>
      <sz val="8"/>
      <color theme="1"/>
      <name val="Trebuchet MS"/>
    </font>
    <font>
      <i/>
      <sz val="8"/>
      <color theme="1"/>
      <name val="Arial"/>
    </font>
    <font>
      <sz val="10"/>
      <color theme="1"/>
      <name val="&quot;Times New Roman&quot;"/>
    </font>
    <font>
      <b/>
      <sz val="10"/>
      <color theme="1"/>
      <name val="&quot;Times New Roman&quot;"/>
    </font>
    <font>
      <i/>
      <sz val="10"/>
      <color theme="1"/>
      <name val="&quot;Trebuchet MS&quot;"/>
    </font>
    <font>
      <u/>
      <sz val="10"/>
      <color theme="10"/>
      <name val="Arial"/>
      <scheme val="minor"/>
    </font>
    <font>
      <sz val="10"/>
      <color rgb="FF000000"/>
      <name val="Arial"/>
      <scheme val="minor"/>
    </font>
    <font>
      <sz val="10"/>
      <color theme="1"/>
      <name val="Arial"/>
      <family val="2"/>
    </font>
    <font>
      <sz val="10.5"/>
      <color rgb="FF000000"/>
      <name val="Arial"/>
      <family val="2"/>
    </font>
    <font>
      <sz val="11"/>
      <color rgb="FF000000"/>
      <name val="Lato"/>
      <family val="2"/>
    </font>
    <font>
      <sz val="12"/>
      <color rgb="FF000000"/>
      <name val="Arial"/>
      <family val="2"/>
    </font>
    <font>
      <sz val="10"/>
      <color rgb="FF000000"/>
      <name val="Arial"/>
      <family val="2"/>
    </font>
    <font>
      <sz val="9"/>
      <color rgb="FF1F1F1F"/>
      <name val="Arial"/>
      <family val="2"/>
    </font>
    <font>
      <sz val="10"/>
      <color theme="1"/>
      <name val="Lato"/>
      <family val="2"/>
    </font>
  </fonts>
  <fills count="7">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5" fillId="0" borderId="0" applyNumberFormat="0" applyFill="0" applyBorder="0" applyAlignment="0" applyProtection="0"/>
    <xf numFmtId="44" fontId="56" fillId="0" borderId="0" applyFont="0" applyFill="0" applyBorder="0" applyAlignment="0" applyProtection="0"/>
  </cellStyleXfs>
  <cellXfs count="156">
    <xf numFmtId="0" fontId="0" fillId="0" borderId="0" xfId="0" applyFont="1" applyAlignment="1"/>
    <xf numFmtId="0" fontId="1" fillId="0" borderId="0" xfId="0" applyFont="1"/>
    <xf numFmtId="0" fontId="2" fillId="0" borderId="0" xfId="0" applyFont="1"/>
    <xf numFmtId="0" fontId="1" fillId="0" borderId="4" xfId="0" applyFont="1" applyBorder="1"/>
    <xf numFmtId="0" fontId="2" fillId="3" borderId="5" xfId="0" applyFont="1" applyFill="1" applyBorder="1" applyAlignment="1">
      <alignment horizontal="center" wrapText="1"/>
    </xf>
    <xf numFmtId="0" fontId="4" fillId="0" borderId="6" xfId="0" applyFont="1" applyBorder="1" applyAlignment="1">
      <alignment horizontal="center" wrapText="1"/>
    </xf>
    <xf numFmtId="0" fontId="5" fillId="4" borderId="7" xfId="0" applyFont="1" applyFill="1" applyBorder="1" applyAlignment="1">
      <alignment horizontal="center" wrapText="1"/>
    </xf>
    <xf numFmtId="0" fontId="2" fillId="5" borderId="7" xfId="0" applyFont="1" applyFill="1" applyBorder="1" applyAlignment="1">
      <alignment horizontal="center" wrapText="1"/>
    </xf>
    <xf numFmtId="0" fontId="4" fillId="2" borderId="7" xfId="0" applyFont="1" applyFill="1" applyBorder="1" applyAlignment="1">
      <alignment horizontal="center" wrapText="1"/>
    </xf>
    <xf numFmtId="0" fontId="4" fillId="0" borderId="6" xfId="0" applyFont="1" applyBorder="1" applyAlignment="1">
      <alignment horizontal="center" vertical="center" wrapText="1"/>
    </xf>
    <xf numFmtId="0" fontId="6" fillId="0" borderId="0" xfId="0" applyFont="1" applyAlignment="1">
      <alignment wrapText="1"/>
    </xf>
    <xf numFmtId="0" fontId="1" fillId="0" borderId="0" xfId="0" applyFont="1" applyAlignment="1">
      <alignment horizontal="center" wrapText="1"/>
    </xf>
    <xf numFmtId="0" fontId="2" fillId="3" borderId="5" xfId="0" applyFont="1" applyFill="1" applyBorder="1" applyAlignment="1">
      <alignment horizontal="center" vertical="center" wrapText="1"/>
    </xf>
    <xf numFmtId="0" fontId="1" fillId="0" borderId="6" xfId="0" applyFont="1" applyBorder="1" applyAlignment="1">
      <alignment horizontal="center" vertical="center" wrapText="1"/>
    </xf>
    <xf numFmtId="0" fontId="7" fillId="0" borderId="8" xfId="0" applyFont="1" applyBorder="1" applyAlignment="1">
      <alignment horizontal="center" vertical="center" wrapText="1"/>
    </xf>
    <xf numFmtId="164" fontId="1" fillId="0" borderId="8" xfId="0" applyNumberFormat="1" applyFont="1" applyBorder="1" applyAlignment="1">
      <alignment horizontal="center" vertical="center" wrapText="1"/>
    </xf>
    <xf numFmtId="0" fontId="6" fillId="0" borderId="0" xfId="0" applyFont="1" applyAlignment="1">
      <alignment vertical="center" wrapText="1"/>
    </xf>
    <xf numFmtId="164" fontId="9" fillId="6" borderId="8" xfId="0" applyNumberFormat="1" applyFont="1" applyFill="1" applyBorder="1" applyAlignment="1">
      <alignment horizontal="center" vertical="center" wrapText="1"/>
    </xf>
    <xf numFmtId="164" fontId="6" fillId="0" borderId="0" xfId="0" applyNumberFormat="1" applyFont="1" applyAlignment="1">
      <alignment horizontal="center" vertical="center"/>
    </xf>
    <xf numFmtId="164" fontId="8" fillId="6" borderId="8" xfId="0" applyNumberFormat="1" applyFont="1" applyFill="1" applyBorder="1" applyAlignment="1">
      <alignment horizontal="center" vertical="center" wrapText="1"/>
    </xf>
    <xf numFmtId="0" fontId="10" fillId="0" borderId="8" xfId="0" applyFont="1" applyBorder="1" applyAlignment="1">
      <alignment horizontal="center" vertical="center" wrapText="1"/>
    </xf>
    <xf numFmtId="164" fontId="1" fillId="0" borderId="8" xfId="0" applyNumberFormat="1" applyFont="1" applyBorder="1" applyAlignment="1">
      <alignment horizontal="center" vertical="center" wrapText="1"/>
    </xf>
    <xf numFmtId="0" fontId="11" fillId="0" borderId="0" xfId="0" applyFont="1"/>
    <xf numFmtId="0" fontId="6" fillId="0" borderId="4" xfId="0" applyFont="1" applyBorder="1"/>
    <xf numFmtId="0" fontId="12" fillId="0" borderId="0" xfId="0" applyFont="1" applyAlignment="1">
      <alignment wrapText="1"/>
    </xf>
    <xf numFmtId="0" fontId="11" fillId="3" borderId="5" xfId="0" applyFont="1" applyFill="1" applyBorder="1" applyAlignment="1">
      <alignment horizontal="center" wrapText="1"/>
    </xf>
    <xf numFmtId="0" fontId="13" fillId="0" borderId="6" xfId="0" applyFont="1" applyBorder="1" applyAlignment="1">
      <alignment horizontal="center" wrapText="1"/>
    </xf>
    <xf numFmtId="0" fontId="14" fillId="4" borderId="7" xfId="0" applyFont="1" applyFill="1" applyBorder="1" applyAlignment="1">
      <alignment horizontal="center" wrapText="1"/>
    </xf>
    <xf numFmtId="0" fontId="11" fillId="5" borderId="7" xfId="0" applyFont="1" applyFill="1" applyBorder="1" applyAlignment="1">
      <alignment horizontal="center" wrapText="1"/>
    </xf>
    <xf numFmtId="0" fontId="13" fillId="2" borderId="7" xfId="0" applyFont="1" applyFill="1" applyBorder="1" applyAlignment="1">
      <alignment horizontal="center" wrapText="1"/>
    </xf>
    <xf numFmtId="0" fontId="15" fillId="3" borderId="5" xfId="0" applyFont="1" applyFill="1" applyBorder="1" applyAlignment="1">
      <alignment horizontal="center" vertical="center"/>
    </xf>
    <xf numFmtId="0" fontId="16" fillId="0" borderId="6" xfId="0" applyFont="1" applyBorder="1" applyAlignment="1">
      <alignment horizontal="center" vertical="center"/>
    </xf>
    <xf numFmtId="0" fontId="17" fillId="0" borderId="6" xfId="0" applyFont="1" applyBorder="1" applyAlignment="1">
      <alignment horizontal="center" vertical="center" wrapText="1"/>
    </xf>
    <xf numFmtId="164" fontId="16" fillId="0" borderId="6" xfId="0" applyNumberFormat="1" applyFont="1" applyBorder="1" applyAlignment="1">
      <alignment horizontal="center" vertical="center"/>
    </xf>
    <xf numFmtId="0" fontId="16" fillId="0" borderId="6" xfId="0" applyFont="1" applyBorder="1" applyAlignment="1">
      <alignment horizontal="center" vertical="center" wrapText="1"/>
    </xf>
    <xf numFmtId="0" fontId="16" fillId="0" borderId="0" xfId="0" applyFont="1" applyAlignment="1">
      <alignment horizontal="center" vertical="center"/>
    </xf>
    <xf numFmtId="0" fontId="6" fillId="0" borderId="0" xfId="0" applyFont="1"/>
    <xf numFmtId="0" fontId="18" fillId="0" borderId="6" xfId="0" applyFont="1" applyBorder="1" applyAlignment="1">
      <alignment horizontal="left" vertical="center"/>
    </xf>
    <xf numFmtId="0" fontId="16" fillId="0" borderId="6" xfId="0" applyFont="1" applyBorder="1" applyAlignment="1">
      <alignment horizontal="left" vertical="center" wrapText="1"/>
    </xf>
    <xf numFmtId="0" fontId="11" fillId="3" borderId="5" xfId="0" applyFont="1" applyFill="1" applyBorder="1" applyAlignment="1">
      <alignment horizontal="center"/>
    </xf>
    <xf numFmtId="0" fontId="6" fillId="0" borderId="6" xfId="0" applyFont="1" applyBorder="1" applyAlignment="1">
      <alignment horizontal="center" vertical="center" wrapText="1"/>
    </xf>
    <xf numFmtId="0" fontId="19" fillId="0" borderId="6" xfId="0" applyFont="1" applyBorder="1" applyAlignment="1">
      <alignment vertical="top" wrapText="1"/>
    </xf>
    <xf numFmtId="0" fontId="12" fillId="6" borderId="8" xfId="0" applyFont="1" applyFill="1" applyBorder="1" applyAlignment="1">
      <alignment horizontal="center" vertical="center" wrapText="1"/>
    </xf>
    <xf numFmtId="164" fontId="6" fillId="0" borderId="6" xfId="0" applyNumberFormat="1" applyFont="1" applyBorder="1" applyAlignment="1">
      <alignment horizontal="center" vertical="center"/>
    </xf>
    <xf numFmtId="0" fontId="20" fillId="0" borderId="8" xfId="0" applyFont="1" applyBorder="1" applyAlignment="1">
      <alignment wrapText="1"/>
    </xf>
    <xf numFmtId="0" fontId="20" fillId="0" borderId="0" xfId="0" applyFont="1"/>
    <xf numFmtId="0" fontId="11" fillId="0" borderId="6" xfId="0" applyFont="1" applyBorder="1" applyAlignment="1">
      <alignment horizontal="center" vertical="center" wrapText="1"/>
    </xf>
    <xf numFmtId="0" fontId="21" fillId="0" borderId="6" xfId="0" applyFont="1" applyBorder="1" applyAlignment="1">
      <alignment horizontal="center" vertical="center" wrapText="1"/>
    </xf>
    <xf numFmtId="164" fontId="11" fillId="0" borderId="6" xfId="0" applyNumberFormat="1" applyFont="1" applyBorder="1" applyAlignment="1">
      <alignment horizontal="center" vertical="center" wrapText="1"/>
    </xf>
    <xf numFmtId="164" fontId="6" fillId="0" borderId="6" xfId="0" applyNumberFormat="1" applyFont="1" applyBorder="1" applyAlignment="1">
      <alignment horizontal="center" vertical="center" wrapText="1"/>
    </xf>
    <xf numFmtId="0" fontId="11" fillId="0" borderId="0" xfId="0" applyFont="1" applyAlignment="1">
      <alignment wrapText="1"/>
    </xf>
    <xf numFmtId="0" fontId="6" fillId="0" borderId="0" xfId="0" applyFont="1" applyAlignment="1">
      <alignment vertical="top" wrapText="1"/>
    </xf>
    <xf numFmtId="0" fontId="6" fillId="0" borderId="6" xfId="0" applyFont="1" applyBorder="1" applyAlignment="1">
      <alignment horizontal="center" wrapText="1"/>
    </xf>
    <xf numFmtId="0" fontId="22" fillId="0" borderId="6" xfId="0" applyFont="1" applyBorder="1" applyAlignment="1">
      <alignment wrapText="1"/>
    </xf>
    <xf numFmtId="164" fontId="6" fillId="0" borderId="6" xfId="0" applyNumberFormat="1" applyFont="1" applyBorder="1" applyAlignment="1">
      <alignment horizontal="center" wrapText="1"/>
    </xf>
    <xf numFmtId="164" fontId="6" fillId="0" borderId="6" xfId="0" applyNumberFormat="1" applyFont="1" applyBorder="1" applyAlignment="1">
      <alignment wrapText="1"/>
    </xf>
    <xf numFmtId="0" fontId="6" fillId="0" borderId="6" xfId="0" applyFont="1" applyBorder="1" applyAlignment="1">
      <alignment wrapText="1"/>
    </xf>
    <xf numFmtId="0" fontId="6" fillId="0" borderId="6" xfId="0" applyFont="1" applyBorder="1" applyAlignment="1">
      <alignment vertical="center" wrapText="1"/>
    </xf>
    <xf numFmtId="0" fontId="11" fillId="0" borderId="0" xfId="0" applyFont="1" applyAlignment="1">
      <alignment vertical="center"/>
    </xf>
    <xf numFmtId="0" fontId="6" fillId="0" borderId="4" xfId="0" applyFont="1" applyBorder="1" applyAlignment="1">
      <alignment vertical="center" wrapText="1"/>
    </xf>
    <xf numFmtId="0" fontId="6" fillId="0" borderId="9" xfId="0" applyFont="1" applyBorder="1" applyAlignment="1">
      <alignment vertical="center" wrapText="1"/>
    </xf>
    <xf numFmtId="0" fontId="11" fillId="3" borderId="7" xfId="0" applyFont="1" applyFill="1" applyBorder="1" applyAlignment="1">
      <alignment horizontal="center" vertical="top" wrapText="1"/>
    </xf>
    <xf numFmtId="0" fontId="13" fillId="0" borderId="6" xfId="0" applyFont="1" applyBorder="1" applyAlignment="1">
      <alignment horizontal="center" vertical="top" wrapText="1"/>
    </xf>
    <xf numFmtId="0" fontId="23" fillId="4" borderId="7" xfId="0" applyFont="1" applyFill="1" applyBorder="1" applyAlignment="1">
      <alignment horizontal="center" vertical="top" wrapText="1"/>
    </xf>
    <xf numFmtId="0" fontId="11" fillId="5" borderId="7" xfId="0" applyFont="1" applyFill="1" applyBorder="1" applyAlignment="1">
      <alignment horizontal="center" vertical="top" wrapText="1"/>
    </xf>
    <xf numFmtId="0" fontId="13" fillId="2" borderId="7" xfId="0" applyFont="1" applyFill="1" applyBorder="1" applyAlignment="1">
      <alignment horizontal="center" vertical="top" wrapText="1"/>
    </xf>
    <xf numFmtId="0" fontId="6" fillId="0" borderId="9" xfId="0" applyFont="1" applyBorder="1" applyAlignment="1">
      <alignment vertical="top"/>
    </xf>
    <xf numFmtId="0" fontId="6" fillId="0" borderId="6" xfId="0" applyFont="1" applyBorder="1" applyAlignment="1">
      <alignment horizontal="center" vertical="center" wrapText="1"/>
    </xf>
    <xf numFmtId="0" fontId="24" fillId="0" borderId="6" xfId="0" applyFont="1" applyBorder="1" applyAlignment="1">
      <alignment horizontal="center" vertical="center" wrapText="1"/>
    </xf>
    <xf numFmtId="164" fontId="6" fillId="0" borderId="6" xfId="0" applyNumberFormat="1" applyFont="1" applyBorder="1" applyAlignment="1">
      <alignment horizontal="center" vertical="center" wrapText="1"/>
    </xf>
    <xf numFmtId="0" fontId="1" fillId="0" borderId="6" xfId="0" applyFont="1" applyBorder="1" applyAlignment="1">
      <alignment horizontal="center" vertical="center" wrapText="1"/>
    </xf>
    <xf numFmtId="0" fontId="6" fillId="0" borderId="9" xfId="0" applyFont="1" applyBorder="1" applyAlignment="1">
      <alignment vertical="top" wrapText="1"/>
    </xf>
    <xf numFmtId="0" fontId="25" fillId="0" borderId="6" xfId="0" applyFont="1" applyBorder="1" applyAlignment="1">
      <alignment horizontal="center" vertical="center" wrapText="1"/>
    </xf>
    <xf numFmtId="0" fontId="11" fillId="3" borderId="5" xfId="0" applyFont="1" applyFill="1" applyBorder="1" applyAlignment="1">
      <alignment horizontal="center" vertical="center" wrapText="1"/>
    </xf>
    <xf numFmtId="0" fontId="13" fillId="0" borderId="6" xfId="0" applyFont="1" applyBorder="1" applyAlignment="1">
      <alignment horizontal="center" vertical="center" wrapText="1"/>
    </xf>
    <xf numFmtId="0" fontId="26" fillId="4" borderId="7"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6" fillId="0" borderId="0" xfId="0" applyFont="1" applyAlignment="1">
      <alignment horizontal="center" vertical="center" wrapText="1"/>
    </xf>
    <xf numFmtId="4" fontId="6" fillId="0" borderId="6" xfId="0" applyNumberFormat="1" applyFont="1" applyBorder="1" applyAlignment="1">
      <alignment horizontal="center" vertical="center" wrapText="1"/>
    </xf>
    <xf numFmtId="0" fontId="12" fillId="0" borderId="8" xfId="0" applyFont="1" applyBorder="1" applyAlignment="1">
      <alignment horizontal="center" vertical="center" wrapText="1"/>
    </xf>
    <xf numFmtId="164" fontId="27" fillId="6" borderId="8" xfId="0" applyNumberFormat="1" applyFont="1" applyFill="1" applyBorder="1" applyAlignment="1">
      <alignment horizontal="center" vertical="center"/>
    </xf>
    <xf numFmtId="0" fontId="28" fillId="0" borderId="8" xfId="0" applyFont="1" applyBorder="1" applyAlignment="1">
      <alignment horizontal="center" vertical="center" wrapText="1"/>
    </xf>
    <xf numFmtId="0" fontId="28" fillId="0" borderId="0" xfId="0" applyFont="1" applyAlignment="1">
      <alignment horizontal="left"/>
    </xf>
    <xf numFmtId="0" fontId="13" fillId="0" borderId="9" xfId="0" applyFont="1" applyBorder="1" applyAlignment="1">
      <alignment horizontal="center" wrapText="1"/>
    </xf>
    <xf numFmtId="0" fontId="11" fillId="3" borderId="5" xfId="0" applyFont="1" applyFill="1" applyBorder="1" applyAlignment="1">
      <alignment horizontal="center" vertical="center"/>
    </xf>
    <xf numFmtId="0" fontId="29" fillId="0" borderId="6" xfId="0" applyFont="1" applyBorder="1" applyAlignment="1">
      <alignment vertical="center" wrapText="1"/>
    </xf>
    <xf numFmtId="164" fontId="6" fillId="0" borderId="6" xfId="0" applyNumberFormat="1" applyFont="1" applyBorder="1" applyAlignment="1">
      <alignment vertical="center" wrapText="1"/>
    </xf>
    <xf numFmtId="164" fontId="6" fillId="0" borderId="4" xfId="0" applyNumberFormat="1" applyFont="1" applyBorder="1" applyAlignment="1">
      <alignment vertical="center" wrapText="1"/>
    </xf>
    <xf numFmtId="0" fontId="12" fillId="6" borderId="8" xfId="0" applyFont="1" applyFill="1" applyBorder="1" applyAlignment="1">
      <alignment horizontal="center" vertical="center"/>
    </xf>
    <xf numFmtId="0" fontId="12" fillId="0" borderId="0" xfId="0" applyFont="1" applyAlignment="1">
      <alignment vertical="center"/>
    </xf>
    <xf numFmtId="164" fontId="6" fillId="0" borderId="4" xfId="0" applyNumberFormat="1" applyFont="1" applyBorder="1" applyAlignment="1">
      <alignment horizontal="center" vertical="center" wrapText="1"/>
    </xf>
    <xf numFmtId="0" fontId="30" fillId="0" borderId="6" xfId="0" applyFont="1" applyBorder="1" applyAlignment="1">
      <alignment horizontal="center" vertical="center" wrapText="1"/>
    </xf>
    <xf numFmtId="0" fontId="6" fillId="0" borderId="8" xfId="0" applyFont="1" applyBorder="1" applyAlignment="1">
      <alignment horizontal="center" vertical="center" wrapText="1"/>
    </xf>
    <xf numFmtId="0" fontId="31" fillId="0" borderId="6" xfId="0" applyFont="1" applyBorder="1" applyAlignment="1">
      <alignment vertical="center" wrapText="1"/>
    </xf>
    <xf numFmtId="0" fontId="12" fillId="0" borderId="0" xfId="0" applyFont="1" applyAlignment="1">
      <alignment horizontal="center" vertical="center"/>
    </xf>
    <xf numFmtId="164" fontId="32" fillId="0" borderId="8" xfId="0" applyNumberFormat="1" applyFont="1" applyBorder="1" applyAlignment="1">
      <alignment horizontal="center" vertical="center"/>
    </xf>
    <xf numFmtId="0" fontId="33" fillId="4" borderId="10" xfId="0" applyFont="1" applyFill="1" applyBorder="1" applyAlignment="1">
      <alignment horizontal="center" wrapText="1"/>
    </xf>
    <xf numFmtId="0" fontId="11" fillId="5" borderId="10" xfId="0" applyFont="1" applyFill="1" applyBorder="1" applyAlignment="1">
      <alignment horizontal="center" wrapText="1"/>
    </xf>
    <xf numFmtId="0" fontId="13" fillId="2" borderId="10" xfId="0" applyFont="1" applyFill="1" applyBorder="1" applyAlignment="1">
      <alignment horizontal="center" wrapText="1"/>
    </xf>
    <xf numFmtId="0" fontId="11" fillId="3" borderId="11" xfId="0" applyFont="1" applyFill="1" applyBorder="1" applyAlignment="1">
      <alignment horizontal="center"/>
    </xf>
    <xf numFmtId="0" fontId="34" fillId="0" borderId="8" xfId="0" applyFont="1" applyBorder="1" applyAlignment="1">
      <alignment vertical="center" wrapText="1"/>
    </xf>
    <xf numFmtId="164" fontId="6" fillId="0" borderId="8" xfId="0" applyNumberFormat="1" applyFont="1" applyBorder="1" applyAlignment="1">
      <alignment horizontal="center" vertical="center" wrapText="1"/>
    </xf>
    <xf numFmtId="164" fontId="6" fillId="0" borderId="8" xfId="0" applyNumberFormat="1" applyFont="1" applyBorder="1" applyAlignment="1">
      <alignment vertical="center" wrapText="1"/>
    </xf>
    <xf numFmtId="164" fontId="6" fillId="0" borderId="8" xfId="0" applyNumberFormat="1" applyFont="1" applyBorder="1" applyAlignment="1">
      <alignment vertical="center" wrapText="1"/>
    </xf>
    <xf numFmtId="0" fontId="6" fillId="0" borderId="9" xfId="0" applyFont="1" applyBorder="1"/>
    <xf numFmtId="0" fontId="11" fillId="3" borderId="7" xfId="0" applyFont="1" applyFill="1" applyBorder="1" applyAlignment="1">
      <alignment horizontal="center"/>
    </xf>
    <xf numFmtId="0" fontId="13" fillId="0" borderId="6" xfId="0" applyFont="1" applyBorder="1" applyAlignment="1">
      <alignment horizontal="center"/>
    </xf>
    <xf numFmtId="0" fontId="35" fillId="4" borderId="7" xfId="0" applyFont="1" applyFill="1" applyBorder="1" applyAlignment="1">
      <alignment horizontal="center"/>
    </xf>
    <xf numFmtId="0" fontId="11" fillId="5" borderId="7" xfId="0" applyFont="1" applyFill="1" applyBorder="1" applyAlignment="1">
      <alignment horizontal="center"/>
    </xf>
    <xf numFmtId="0" fontId="13" fillId="2" borderId="7" xfId="0" applyFont="1" applyFill="1" applyBorder="1" applyAlignment="1">
      <alignment horizontal="center"/>
    </xf>
    <xf numFmtId="164" fontId="36" fillId="0" borderId="6" xfId="0" applyNumberFormat="1" applyFont="1" applyBorder="1" applyAlignment="1">
      <alignment horizontal="center" vertical="center" wrapText="1"/>
    </xf>
    <xf numFmtId="0" fontId="6" fillId="0" borderId="6" xfId="0" applyFont="1" applyBorder="1" applyAlignment="1">
      <alignment horizontal="left" vertical="center" wrapText="1"/>
    </xf>
    <xf numFmtId="0" fontId="6" fillId="0" borderId="0" xfId="0" applyFont="1" applyAlignment="1">
      <alignment horizontal="left"/>
    </xf>
    <xf numFmtId="165" fontId="6" fillId="0" borderId="6" xfId="0" applyNumberFormat="1" applyFont="1" applyBorder="1" applyAlignment="1">
      <alignment horizontal="center" vertical="center" wrapText="1"/>
    </xf>
    <xf numFmtId="165" fontId="6" fillId="0" borderId="6" xfId="0" applyNumberFormat="1" applyFont="1" applyBorder="1" applyAlignment="1">
      <alignment horizontal="center" vertical="center" wrapText="1"/>
    </xf>
    <xf numFmtId="0" fontId="37" fillId="0" borderId="6" xfId="0" applyFont="1" applyBorder="1" applyAlignment="1">
      <alignment horizontal="center" vertical="center"/>
    </xf>
    <xf numFmtId="0" fontId="38" fillId="0" borderId="6" xfId="0" applyFont="1" applyBorder="1" applyAlignment="1">
      <alignment horizontal="center" vertical="center"/>
    </xf>
    <xf numFmtId="0" fontId="6" fillId="0" borderId="6" xfId="0" applyFont="1" applyBorder="1" applyAlignment="1">
      <alignment horizontal="left" vertical="center" wrapText="1"/>
    </xf>
    <xf numFmtId="166" fontId="6" fillId="0" borderId="0" xfId="0" applyNumberFormat="1" applyFont="1" applyAlignment="1">
      <alignment vertical="center" wrapText="1"/>
    </xf>
    <xf numFmtId="0" fontId="1" fillId="0" borderId="13" xfId="0" applyFont="1" applyBorder="1" applyAlignment="1">
      <alignment horizontal="center" vertical="center" wrapText="1"/>
    </xf>
    <xf numFmtId="0" fontId="58" fillId="0" borderId="15" xfId="0" applyFont="1" applyBorder="1" applyAlignment="1">
      <alignment horizontal="center" vertical="center" wrapText="1"/>
    </xf>
    <xf numFmtId="0" fontId="57" fillId="0" borderId="6" xfId="0" applyFont="1" applyBorder="1" applyAlignment="1">
      <alignment horizontal="center" vertical="center" wrapText="1"/>
    </xf>
    <xf numFmtId="0" fontId="57" fillId="0" borderId="10" xfId="0" applyFont="1" applyBorder="1" applyAlignment="1">
      <alignment horizontal="center" vertical="center" wrapText="1"/>
    </xf>
    <xf numFmtId="0" fontId="57" fillId="0" borderId="6" xfId="0" applyFont="1" applyBorder="1" applyAlignment="1">
      <alignment horizontal="left" vertical="center" wrapText="1"/>
    </xf>
    <xf numFmtId="0" fontId="0" fillId="0" borderId="0" xfId="0" applyFont="1" applyAlignment="1">
      <alignment vertical="center"/>
    </xf>
    <xf numFmtId="0" fontId="22" fillId="0" borderId="6" xfId="0" applyFont="1" applyBorder="1" applyAlignment="1">
      <alignment vertical="center" wrapText="1"/>
    </xf>
    <xf numFmtId="0" fontId="11" fillId="3" borderId="5" xfId="0" applyFont="1" applyFill="1" applyBorder="1" applyAlignment="1">
      <alignment vertical="center" wrapText="1"/>
    </xf>
    <xf numFmtId="0" fontId="13" fillId="0" borderId="6" xfId="0" applyFont="1" applyBorder="1" applyAlignment="1">
      <alignment vertical="center" wrapText="1"/>
    </xf>
    <xf numFmtId="0" fontId="14" fillId="4" borderId="7" xfId="0" applyFont="1" applyFill="1" applyBorder="1" applyAlignment="1">
      <alignment vertical="center" wrapText="1"/>
    </xf>
    <xf numFmtId="0" fontId="11" fillId="5" borderId="7" xfId="0" applyFont="1" applyFill="1" applyBorder="1" applyAlignment="1">
      <alignment vertical="center" wrapText="1"/>
    </xf>
    <xf numFmtId="0" fontId="13" fillId="2" borderId="7" xfId="0" applyFont="1" applyFill="1" applyBorder="1" applyAlignment="1">
      <alignment vertical="center" wrapText="1"/>
    </xf>
    <xf numFmtId="0" fontId="11" fillId="3" borderId="5" xfId="0" applyFont="1" applyFill="1" applyBorder="1" applyAlignment="1">
      <alignment vertical="center"/>
    </xf>
    <xf numFmtId="164" fontId="6" fillId="0" borderId="13" xfId="0" applyNumberFormat="1" applyFont="1" applyBorder="1" applyAlignment="1">
      <alignment vertical="center" wrapText="1"/>
    </xf>
    <xf numFmtId="0" fontId="13" fillId="0" borderId="10" xfId="0" applyFont="1" applyBorder="1" applyAlignment="1">
      <alignment vertical="center" wrapText="1"/>
    </xf>
    <xf numFmtId="0" fontId="12" fillId="6" borderId="15" xfId="0" applyFont="1" applyFill="1" applyBorder="1" applyAlignment="1">
      <alignment vertical="center"/>
    </xf>
    <xf numFmtId="0" fontId="6" fillId="0" borderId="6" xfId="0" applyNumberFormat="1" applyFont="1" applyBorder="1" applyAlignment="1">
      <alignment horizontal="center" vertical="center" wrapText="1"/>
    </xf>
    <xf numFmtId="167" fontId="57" fillId="0" borderId="6" xfId="0" applyNumberFormat="1" applyFont="1" applyBorder="1" applyAlignment="1">
      <alignment horizontal="center" vertical="center" wrapText="1"/>
    </xf>
    <xf numFmtId="168" fontId="6" fillId="0" borderId="4" xfId="0" applyNumberFormat="1" applyFont="1" applyBorder="1" applyAlignment="1">
      <alignment horizontal="center" vertical="center" wrapText="1"/>
    </xf>
    <xf numFmtId="168" fontId="6" fillId="0" borderId="6" xfId="2" applyNumberFormat="1" applyFont="1" applyBorder="1" applyAlignment="1">
      <alignment horizontal="center" vertical="center" wrapText="1"/>
    </xf>
    <xf numFmtId="0" fontId="55" fillId="0" borderId="6" xfId="1" applyBorder="1" applyAlignment="1">
      <alignment horizontal="center" vertical="center" wrapText="1"/>
    </xf>
    <xf numFmtId="0" fontId="59" fillId="6" borderId="8" xfId="0" applyFont="1" applyFill="1" applyBorder="1" applyAlignment="1">
      <alignment horizontal="left" vertical="center" wrapText="1"/>
    </xf>
    <xf numFmtId="0" fontId="2" fillId="2" borderId="1" xfId="0" applyFont="1" applyFill="1" applyBorder="1" applyAlignment="1">
      <alignment horizontal="center" wrapText="1"/>
    </xf>
    <xf numFmtId="0" fontId="3" fillId="0" borderId="2" xfId="0" applyFont="1" applyBorder="1"/>
    <xf numFmtId="0" fontId="3" fillId="0" borderId="3" xfId="0" applyFont="1" applyBorder="1"/>
    <xf numFmtId="0" fontId="2" fillId="2" borderId="1" xfId="0" applyFont="1" applyFill="1" applyBorder="1" applyAlignment="1">
      <alignment horizontal="center" vertical="center" wrapText="1"/>
    </xf>
    <xf numFmtId="0" fontId="2" fillId="2" borderId="12" xfId="0" applyFont="1" applyFill="1" applyBorder="1" applyAlignment="1">
      <alignment horizontal="center" wrapText="1"/>
    </xf>
    <xf numFmtId="0" fontId="3" fillId="0" borderId="13" xfId="0" applyFont="1" applyBorder="1"/>
    <xf numFmtId="0" fontId="3" fillId="0" borderId="14" xfId="0" applyFont="1" applyBorder="1"/>
    <xf numFmtId="0" fontId="60" fillId="6" borderId="8" xfId="0" applyFont="1" applyFill="1" applyBorder="1" applyAlignment="1">
      <alignment horizontal="center" vertical="center" wrapText="1"/>
    </xf>
    <xf numFmtId="0" fontId="59" fillId="6" borderId="8" xfId="0" applyFont="1" applyFill="1" applyBorder="1" applyAlignment="1">
      <alignment horizontal="left" vertical="center"/>
    </xf>
    <xf numFmtId="0" fontId="61" fillId="6" borderId="8" xfId="0" applyFont="1" applyFill="1" applyBorder="1" applyAlignment="1">
      <alignment horizontal="center" vertical="center" wrapText="1"/>
    </xf>
    <xf numFmtId="0" fontId="62" fillId="6" borderId="8" xfId="0" applyFont="1" applyFill="1" applyBorder="1" applyAlignment="1">
      <alignment horizontal="center" vertical="center" wrapText="1"/>
    </xf>
    <xf numFmtId="0" fontId="57" fillId="0" borderId="8" xfId="0" applyFont="1" applyBorder="1" applyAlignment="1">
      <alignment horizontal="center" vertical="center" wrapText="1"/>
    </xf>
    <xf numFmtId="0" fontId="63" fillId="6" borderId="7" xfId="0" applyFont="1" applyFill="1" applyBorder="1" applyAlignment="1">
      <alignment horizontal="center" vertical="center" wrapText="1"/>
    </xf>
    <xf numFmtId="0" fontId="61" fillId="0" borderId="6" xfId="0" applyFont="1" applyBorder="1" applyAlignment="1">
      <alignment horizontal="center" vertical="center"/>
    </xf>
  </cellXfs>
  <cellStyles count="3">
    <cellStyle name="Hipervínculo" xfId="1" builtinId="8"/>
    <cellStyle name="Moneda"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ystorecolombia.com/torre/389-servidor-lenovo-st50-v2-xeon-e2324g-16gb-2tb-7d8ka00ala.html" TargetMode="External"/><Relationship Id="rId2" Type="http://schemas.openxmlformats.org/officeDocument/2006/relationships/hyperlink" Target="https://mymsystech.com.co/servidores-y-almacenamiento/5174-servidor-lenovo-thinksystem-st50-e-2324g-16gb-ram-2tb-hdd-sata-7d8ka00ala.html?srsltid=AfmBOopL8kNLq0iilOgJXkauKMNV4yk1-f32UI7f7TnQFyAv7P05uKsi" TargetMode="External"/><Relationship Id="rId1" Type="http://schemas.openxmlformats.org/officeDocument/2006/relationships/hyperlink" Target="https://compubit.com.co/producto/servidor-lenovo-xeon-e-2324g-ram-16gb-st5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latinkeys.com/colombia/producto/windows-server-2022-standard/" TargetMode="External"/><Relationship Id="rId2" Type="http://schemas.openxmlformats.org/officeDocument/2006/relationships/hyperlink" Target="https://lasus.com.co/es/licencia-de-dispositivo-windows-server-2022-1-cal-nce-com-bas-per-1tm" TargetMode="External"/><Relationship Id="rId1" Type="http://schemas.openxmlformats.org/officeDocument/2006/relationships/hyperlink" Target="https://www.tulicenciaoriginal.com/windows-server/licencia-windows-server-2022"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systorecolombia.com/server/252-licencia-sql-server-standard-2019-perpetua-dg7gmgf0fkx9.html" TargetMode="External"/><Relationship Id="rId2" Type="http://schemas.openxmlformats.org/officeDocument/2006/relationships/hyperlink" Target="https://blitzhandel24.com/co/microsoft-sql-server-2019-standard?sPartner=g_s_CO&amp;number=241820603&amp;gad_source=1&amp;gclid=Cj0KCQjwiOy1BhDCARIsADGvQnAm2PnwD41VpOi1pKRVE5erKzyA91wWhXEuoBHBaVD-Ro2i_nAeYi8aAji2EALw_wcB" TargetMode="External"/><Relationship Id="rId1" Type="http://schemas.openxmlformats.org/officeDocument/2006/relationships/hyperlink" Target="https://lasus.com.co/es/licencia-sql-server-2019-csp-para-usuario-individua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tulicenciaoriginal.com/autodesk/recap-pro-2023suscripcion-anual" TargetMode="External"/><Relationship Id="rId2" Type="http://schemas.openxmlformats.org/officeDocument/2006/relationships/hyperlink" Target="https://www.autodesk.com/latam/products/recap/overview?term=1-YEAR&amp;tab=subscription" TargetMode="External"/><Relationship Id="rId1" Type="http://schemas.openxmlformats.org/officeDocument/2006/relationships/hyperlink" Target="https://sistemasrjd.com/ve/autocad/2773-licencia-recap-pro-2023-2024-para-windows-por-1-ano.html"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allgoodkeys.com/es/producto/visual-studio-2022-professional/?utm_source=Google%20Shopping&amp;utm_campaign=Spanish%20Feed&amp;utm_medium=cpc&amp;utm_term=22888&amp;gad_source=1&amp;gclid=Cj0KCQjw5ea1BhC6ARIsAEOG5pxNYz1fMgdH4cWVoRLLExDuzZVuovRCV8OCC-0TOtrt6WyD6nkHSl4aAlKAEALw_wcB" TargetMode="External"/><Relationship Id="rId2" Type="http://schemas.openxmlformats.org/officeDocument/2006/relationships/hyperlink" Target="https://blitzhandel24.com/co/microsoft-visual-studio-2022-professional?sPartner=g_s_CO&amp;number=241821873&amp;gad_source=1&amp;gclid=Cj0KCQjw5ea1BhC6ARIsAEOG5pwF7w0RXdNxprrXev_vAsByrjGTuoRuhkG9zpKbrGfoqfTAp9bI-isaAq1sEALw_wcB" TargetMode="External"/><Relationship Id="rId1" Type="http://schemas.openxmlformats.org/officeDocument/2006/relationships/hyperlink" Target="https://tienda.zentinels.net/producto/licencia-visual-studio-2022-retail-pro-enterprise/" TargetMode="External"/><Relationship Id="rId4"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colombiahosting.com.co/?gclid=Cj0KCQjwiOy1BhDCARIsADGvQnCwW5qj8HL-rh8vTBOrzhYjEiy6b9tRmRl3UZx0VEGzxVEyPh6xsNYaAqkmEALw_wcB" TargetMode="External"/><Relationship Id="rId2" Type="http://schemas.openxmlformats.org/officeDocument/2006/relationships/hyperlink" Target="https://www.latinoamericahosting.com.co/hosting/?gad_source=1&amp;gclid=Cj0KCQjwiOy1BhDCARIsADGvQnCdvV-vZUBuLLtZ1O7fF9JDotymCPwxfNqrE61mNky6BGMhi1HGYfwaAhlbEALw_wcB" TargetMode="External"/><Relationship Id="rId1" Type="http://schemas.openxmlformats.org/officeDocument/2006/relationships/hyperlink" Target="https://www.dongee.com/hosting/empresas/colombi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inovamusicnet.com/producto/dell-inspiron-27-7000-series-touchscreen-all-in-one-desktop-11th-gen-intel-core-i7-1165g7-32gb-ram512gb-ssd1tb-hdd-geforce-mx330-1080p-windows-10-home-%F0%9F%A5%87%E2%9C%94%EF%B8%8F-a-pedido/" TargetMode="External"/><Relationship Id="rId2" Type="http://schemas.openxmlformats.org/officeDocument/2006/relationships/hyperlink" Target="https://buenosairesimport.com/home/1002-dell-inspiron-27-7000-i7720-7173wht-27-fhd-touchscreen-all-in-one-white-.html" TargetMode="External"/><Relationship Id="rId1" Type="http://schemas.openxmlformats.org/officeDocument/2006/relationships/hyperlink" Target="https://www.amazon.com/-/es/Dell-Inspiron-27-7000-inal%C3%A1mbricos/dp/B09XWQ83WG?th=1"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tecnoclick.com.co/producto/sceptre-monitor-curvo-de-24-pulgadas/" TargetMode="External"/><Relationship Id="rId2" Type="http://schemas.openxmlformats.org/officeDocument/2006/relationships/hyperlink" Target="https://www.mercadolibre.com.co/monitor-led-curvo-sceptre-24-gaming-full-hd-1080p-75-hz/p/MCO20542948?item_id=MCO1402685681&amp;from=gshop&amp;matt_tool=15557168&amp;matt_word=&amp;matt_source=google&amp;matt_campaign_id=14634237758&amp;matt_ad_group_id=158151082715&amp;matt_match_type=&amp;matt_network=g&amp;matt_device=c&amp;matt_creative=686481802693&amp;matt_keyword=&amp;matt_ad_position=&amp;matt_ad_type=pla&amp;matt_merchant_id=735122983&amp;matt_product_id=MCO20542948-product&amp;matt_product_partition_id=2267283489289&amp;matt_target_id=pla-2267283489289&amp;cq_src=google_ads&amp;cq_cmp=14634237758&amp;cq_net=g&amp;cq_plt=gp&amp;cq_med=pla&amp;gad_source=1&amp;gclid=CjwKCAjwk8e1BhALEiwAc8MHiLUgNieU1b5ZJqcNe6sOF3lul4ysj7t1OTIGUYoNZ-rpk-xHNneEPxoCqkoQAvD_BwE" TargetMode="External"/><Relationship Id="rId1" Type="http://schemas.openxmlformats.org/officeDocument/2006/relationships/hyperlink" Target="https://www.amazon.com/-/es/Sceptre-pulgadas-videojuegos-altavoces-C248W-1920RN/dp/B0CWJ3FH7M/ref=sr_1_8?adgrpid=163173887964&amp;dib=eyJ2IjoiMSJ9.08FLjclKRmuVxSFdNWzNBBgwYiLPl3yWNBxJOtxcYEnaQHvwm-xVA2wn8ydLqRNfoiKtUaDixTQ2xtmFhJmS1dfSoX6dGiMXbYM9CctDsyeybHqp1IqYiJq_oxCiFOZnaaYwNtjoS5ZvAy9zIyqdZscobyVhEYDLRmhXIQXO1FEE1J8spQN1bWzSbc0hRYWDkNT90AdcD_AnalyAsX130D0TWesKxezkCzYJxM9xPf4.75g2Wz57NJlKJ_Dtt6efEtqDtwXQlGN0p8yRecJLOWk&amp;dib_tag=se&amp;gad_source=1&amp;hvadid=697661988952&amp;hvdev=c&amp;hvlocphy=9198590&amp;hvnetw=g&amp;hvqmt=e&amp;hvrand=18069655921552683100&amp;hvtargid=kwd-320754659759&amp;hydadcr=1580_13644788&amp;keywords=monitor%2Bpara%2Bcomputador%2Bde%2Bmesa&amp;qid=1722958680&amp;sr=8-8&amp;th=1"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dreamhost.com/domains/com/" TargetMode="External"/><Relationship Id="rId2" Type="http://schemas.openxmlformats.org/officeDocument/2006/relationships/hyperlink" Target="https://www.hostdime.com.co/dominios?gad_source=1&amp;gclid=Cj0KCQjww5u2BhDeARIsALBuLnMfCOzDAlcY1_cMFb-fUafpO12M8a1Ug5j1DE-05n4mfp1i8yCd8g4aArKZEALw_wcB" TargetMode="External"/><Relationship Id="rId1" Type="http://schemas.openxmlformats.org/officeDocument/2006/relationships/hyperlink" Target="https://clientes.latinoamericahosting.com.co/cart.php?a=add&amp;domain=regist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rticulo.mercadolibre.com.co/MCO-948301766-monitor-lenovo-thinkvision-t24m-20-negro-_JM?searchVariation=175092599592" TargetMode="External"/><Relationship Id="rId2" Type="http://schemas.openxmlformats.org/officeDocument/2006/relationships/hyperlink" Target="https://www.falabella.com.co/falabella-co/product/122560773/Monitor-Lenovo-ThinkVision-T24m-20-Negro/122560774" TargetMode="External"/><Relationship Id="rId1" Type="http://schemas.openxmlformats.org/officeDocument/2006/relationships/hyperlink" Target="https://www.alkosto.com/monitor-hp-gamer-238-pulgadas-omen-fhd-negro/p/19702961425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falabella.com.co/falabella-co/product/128514385/Hp-150-Teclado-Con-Cable-Wired-Keyboard-Negro-Nuevo/128514386" TargetMode="External"/><Relationship Id="rId2" Type="http://schemas.openxmlformats.org/officeDocument/2006/relationships/hyperlink" Target="https://www.mercadolibre.com.co/teclado-alambrico-hp-150/p/MCO28613069" TargetMode="External"/><Relationship Id="rId1" Type="http://schemas.openxmlformats.org/officeDocument/2006/relationships/hyperlink" Target="https://www.alkosto.com/teclado-hp-alambrico-150-basic-negro/p/196548244195?fuente=google&amp;medio=cpc&amp;campaign=AK_COL_MAX_PEF_CPC_AON_COMP_Hp_Feb21_EXP_FEB&amp;keyword=&amp;gad_source=1&amp;gclid=CjwKCAjw5Ky1BhAgEiwA5jGujn09H5-N932RKI6fufIenmOmE4Nz-7o3GD2CtbELOCCJb_fB8HNSxhoC9ocQAvD_Bw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alkomprar.com/mouse-esenses-inalambrico-optico-ergonomico-vertical-wvm-400-negro/p/7707278179584" TargetMode="External"/><Relationship Id="rId2" Type="http://schemas.openxmlformats.org/officeDocument/2006/relationships/hyperlink" Target="https://www.ktronix.com/mouse-esenses-inalambrico-optico-ergonomico-vertical-wvm-400-negro/p/7707278179584" TargetMode="External"/><Relationship Id="rId1" Type="http://schemas.openxmlformats.org/officeDocument/2006/relationships/hyperlink" Target="https://www.alkosto.com/mouse-esenses-inalambrico-optico-ergonomico-vertical-wvm-400-negro/p/7707278179584"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comercialbenavides.net/p/portatiles/laptop27513" TargetMode="External"/><Relationship Id="rId2" Type="http://schemas.openxmlformats.org/officeDocument/2006/relationships/hyperlink" Target="https://www.falabella.com.co/falabella-co/product/132944423/PORTATIL-LENOVO-INTEL-CORE-I7-1255U-SSD-512GB-RAM-16GB-LED-15,6-FULL-HD/132944424" TargetMode="External"/><Relationship Id="rId1" Type="http://schemas.openxmlformats.org/officeDocument/2006/relationships/hyperlink" Target="https://articulo.mercadolibre.com.co/MCO-2519946122-lenovo-intel-core-i7-1255u-ssd-512gb-ram-16gb-led-156-fhd-_JM?matt_tool=20886709&amp;matt_word=&amp;matt_source=google&amp;matt_campaign_id=20916441025&amp;matt_ad_group_id=156972020149&amp;matt_match_type=&amp;matt_network=g&amp;matt_device=c&amp;matt_creative=686533174229&amp;matt_keyword=&amp;matt_ad_position=&amp;matt_ad_type=pla&amp;matt_merchant_id=268297330&amp;matt_product_id=MCO2519946122&amp;matt_product_partition_id=2271169143741&amp;matt_target_id=pla-2271169143741&amp;cq_src=google_ads&amp;cq_cmp=20916441025&amp;cq_net=g&amp;cq_plt=gp&amp;cq_med=pla&amp;gad_source=1&amp;gclid=Cj0KCQjwiOy1BhDCARIsADGvQnD2161smvtN9i6SDxriq8pcxRytnTe77t7OGNqAwuFxEusc3lZ2680aAhzUEALw_wcB"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lanes-etb.com/?utm_source=google&amp;utm_campaign=ETBInternetEx&amp;utm_adgroup=InternetEmpresas&amp;utm_keyword=etb%20internet%20empresa&amp;utm_creative=669286524893&amp;gad_source=1&amp;gclid=Cj0KCQjww5u2BhDeARIsALBuLnM9a7ZCTa-gcRpRw5GmQwZmVb3fGlOgiJ9klaVQyyvVvivI_5Jovu0aAnOaEALw_wcB" TargetMode="External"/><Relationship Id="rId1" Type="http://schemas.openxmlformats.org/officeDocument/2006/relationships/hyperlink" Target="https://www.movistar.com.co/empresa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g2a.com/es/bitdefender-total-security-5-devices-1-year-bitdefender-key-global-i10000169589014?uuid=82e2cc5b-c7ed-4146-8165-477e623d7c30&amp;er=8c479e35b05b214435d263259865d8e533efd5d37ebc147762a871a245c48e8936b4930c42dec7dc41f5f27bd5f27062&amp;___language=en&amp;utm_source=google&amp;utm_medium=surfaces&amp;utm_campaign=gshopping_CO&amp;utm_content=surfaces_across_google&amp;adid=GA-CO_PB_NGAM_PMAX_FEED_ONLY_Software&amp;id=47&amp;gad_source=1&amp;gclid=Cj0KCQjwiOy1BhDCARIsADGvQnAkLWoy4RZY1dhTLCgl4m20_0rnCNmsvpTBKcBLN31codM1eXnk0UwaAlggEALw_wcB&amp;gclsrc=aw.ds" TargetMode="External"/><Relationship Id="rId2" Type="http://schemas.openxmlformats.org/officeDocument/2006/relationships/hyperlink" Target="https://www.falabella.com.co/falabella-co/product/127266528/Bitdefender-Antivirus-Total-Security-3-Usuarios,-1-Ano/127266529" TargetMode="External"/><Relationship Id="rId1" Type="http://schemas.openxmlformats.org/officeDocument/2006/relationships/hyperlink" Target="https://www.bitdefender.com/pages/consumer/es/new/ts-opt?pid=50offer&amp;force_country=us&amp;cid=%7Cc%7Cgoogle%7C60off&amp;gad_source=1&amp;gclid=Cj0KCQjw8MG1BhCoARIsAHxSiQnkS-IN4l7z9W9fOitfjBP2mAAWI2Uk4MaDDokYpwHzAK87Lo1fpXcaAnjfEALw_wcB"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colombiapc.com/product/windows-10-home-licencia-original/?gad_source=1&amp;gclid=Cj0KCQjw5ea1BhC6ARIsAEOG5pyFjr3Prt_7rLMoT3nq3RAadijYhzpqij8u0nAnj-if5DY4pAZCGc8aAlJrEALw_wcB" TargetMode="External"/><Relationship Id="rId2" Type="http://schemas.openxmlformats.org/officeDocument/2006/relationships/hyperlink" Target="https://buhodigitalcol.com/windows-10-pro/?gad_source=1&amp;gclid=Cj0KCQjw5ea1BhC6ARIsAEOG5pxwG7HHfju4duHzxoHyUDEVGBCqBMdIXT7E4XMw0J-e9ywMAqaRtWMaAkSlEALw_wcB" TargetMode="External"/><Relationship Id="rId1" Type="http://schemas.openxmlformats.org/officeDocument/2006/relationships/hyperlink" Target="https://www.tulicenciaoriginal.com/licencia-windows/licencia-windows-10-home"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garciacomunicaciones.com/producto/microsoft-365-busine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FF"/>
    <outlinePr summaryBelow="0" summaryRight="0"/>
  </sheetPr>
  <dimension ref="A1:Z1000"/>
  <sheetViews>
    <sheetView workbookViewId="0">
      <selection activeCell="E8" sqref="E8"/>
    </sheetView>
  </sheetViews>
  <sheetFormatPr baseColWidth="10" defaultColWidth="12.5703125" defaultRowHeight="15" customHeight="1"/>
  <cols>
    <col min="3" max="3" width="13.42578125" customWidth="1"/>
    <col min="6" max="6" width="17.85546875" customWidth="1"/>
    <col min="7" max="7" width="15.85546875" customWidth="1"/>
    <col min="8" max="8" width="19.42578125" customWidth="1"/>
    <col min="9" max="9" width="15.85546875" customWidth="1"/>
    <col min="11" max="11" width="67.42578125" customWidth="1"/>
  </cols>
  <sheetData>
    <row r="1" spans="1:26" ht="15.75" customHeight="1">
      <c r="A1" s="1"/>
      <c r="B1" s="1"/>
      <c r="C1" s="1"/>
      <c r="D1" s="1"/>
      <c r="E1" s="1"/>
      <c r="F1" s="2"/>
      <c r="G1" s="2"/>
      <c r="H1" s="2" t="s">
        <v>0</v>
      </c>
      <c r="I1" s="1"/>
      <c r="J1" s="1"/>
      <c r="K1" s="1"/>
    </row>
    <row r="2" spans="1:26" ht="15.75" customHeight="1">
      <c r="A2" s="1"/>
      <c r="B2" s="1"/>
      <c r="C2" s="1"/>
      <c r="D2" s="1"/>
      <c r="E2" s="1"/>
      <c r="F2" s="1"/>
      <c r="G2" s="1"/>
      <c r="H2" s="1"/>
      <c r="I2" s="1"/>
      <c r="J2" s="1"/>
      <c r="K2" s="1"/>
    </row>
    <row r="3" spans="1:26" ht="15.75" customHeight="1">
      <c r="A3" s="1"/>
      <c r="B3" s="142" t="s">
        <v>1</v>
      </c>
      <c r="C3" s="143"/>
      <c r="D3" s="143"/>
      <c r="E3" s="143"/>
      <c r="F3" s="143"/>
      <c r="G3" s="143"/>
      <c r="H3" s="143"/>
      <c r="I3" s="143"/>
      <c r="J3" s="143"/>
      <c r="K3" s="144"/>
    </row>
    <row r="4" spans="1:26" ht="15.75" customHeight="1">
      <c r="A4" s="1"/>
      <c r="B4" s="3"/>
      <c r="C4" s="3"/>
      <c r="D4" s="3"/>
      <c r="E4" s="3"/>
      <c r="F4" s="3"/>
      <c r="G4" s="3"/>
      <c r="H4" s="3"/>
      <c r="I4" s="3"/>
      <c r="J4" s="3"/>
      <c r="K4" s="3"/>
    </row>
    <row r="5" spans="1:26" ht="97.5" customHeight="1">
      <c r="A5" s="1"/>
      <c r="B5" s="4" t="s">
        <v>2</v>
      </c>
      <c r="C5" s="5" t="s">
        <v>3</v>
      </c>
      <c r="D5" s="5" t="s">
        <v>4</v>
      </c>
      <c r="E5" s="5" t="s">
        <v>5</v>
      </c>
      <c r="F5" s="5" t="s">
        <v>6</v>
      </c>
      <c r="G5" s="6" t="s">
        <v>7</v>
      </c>
      <c r="H5" s="7" t="s">
        <v>8</v>
      </c>
      <c r="I5" s="8" t="s">
        <v>9</v>
      </c>
      <c r="J5" s="5" t="s">
        <v>10</v>
      </c>
      <c r="K5" s="9" t="s">
        <v>11</v>
      </c>
      <c r="L5" s="10"/>
    </row>
    <row r="6" spans="1:26" ht="205.5" customHeight="1">
      <c r="A6" s="11"/>
      <c r="B6" s="12" t="s">
        <v>12</v>
      </c>
      <c r="C6" s="13" t="s">
        <v>13</v>
      </c>
      <c r="D6" s="14" t="s">
        <v>14</v>
      </c>
      <c r="E6" s="149" t="s">
        <v>279</v>
      </c>
      <c r="F6" s="15">
        <f>6709900/1.19</f>
        <v>5638571.4285714291</v>
      </c>
      <c r="G6" s="15">
        <f t="shared" ref="G6:G7" si="0">F6*19%</f>
        <v>1071328.5714285716</v>
      </c>
      <c r="H6" s="15">
        <f>G6+F6</f>
        <v>6709900.0000000009</v>
      </c>
      <c r="I6" s="15">
        <f t="shared" ref="I6:I8" si="1">H6</f>
        <v>6709900.0000000009</v>
      </c>
      <c r="J6" s="13" t="s">
        <v>15</v>
      </c>
      <c r="K6" s="13" t="s">
        <v>16</v>
      </c>
      <c r="L6" s="16"/>
      <c r="M6" s="16"/>
      <c r="N6" s="10"/>
      <c r="O6" s="10"/>
      <c r="P6" s="10"/>
      <c r="Q6" s="10"/>
      <c r="R6" s="10"/>
      <c r="S6" s="10"/>
      <c r="T6" s="10"/>
      <c r="U6" s="10"/>
      <c r="V6" s="10"/>
      <c r="W6" s="10"/>
      <c r="X6" s="10"/>
      <c r="Y6" s="10"/>
      <c r="Z6" s="10"/>
    </row>
    <row r="7" spans="1:26" ht="205.5" customHeight="1">
      <c r="A7" s="11"/>
      <c r="B7" s="12" t="s">
        <v>17</v>
      </c>
      <c r="C7" s="13" t="s">
        <v>18</v>
      </c>
      <c r="D7" s="14" t="s">
        <v>19</v>
      </c>
      <c r="E7" s="149" t="s">
        <v>279</v>
      </c>
      <c r="F7" s="17">
        <f>5519000/1.19</f>
        <v>4637815.1260504201</v>
      </c>
      <c r="G7" s="15">
        <f t="shared" si="0"/>
        <v>881184.87394957978</v>
      </c>
      <c r="H7" s="18">
        <f>G6+F6</f>
        <v>6709900.0000000009</v>
      </c>
      <c r="I7" s="19">
        <f t="shared" si="1"/>
        <v>6709900.0000000009</v>
      </c>
      <c r="J7" s="13" t="s">
        <v>15</v>
      </c>
      <c r="K7" s="13" t="s">
        <v>20</v>
      </c>
      <c r="L7" s="16"/>
      <c r="M7" s="16"/>
      <c r="N7" s="10"/>
      <c r="O7" s="10"/>
      <c r="P7" s="10"/>
      <c r="Q7" s="10"/>
      <c r="R7" s="10"/>
      <c r="S7" s="10"/>
      <c r="T7" s="10"/>
      <c r="U7" s="10"/>
      <c r="V7" s="10"/>
      <c r="W7" s="10"/>
      <c r="X7" s="10"/>
      <c r="Y7" s="10"/>
      <c r="Z7" s="10"/>
    </row>
    <row r="8" spans="1:26" ht="205.5" customHeight="1">
      <c r="A8" s="11"/>
      <c r="B8" s="12" t="s">
        <v>21</v>
      </c>
      <c r="C8" s="13" t="s">
        <v>22</v>
      </c>
      <c r="D8" s="20" t="s">
        <v>23</v>
      </c>
      <c r="E8" s="149" t="s">
        <v>279</v>
      </c>
      <c r="F8" s="21">
        <f>4989999.63/1.19</f>
        <v>4193277</v>
      </c>
      <c r="G8" s="15">
        <f>F8*19%</f>
        <v>796722.63</v>
      </c>
      <c r="H8" s="15">
        <f>F8+G8</f>
        <v>4989999.63</v>
      </c>
      <c r="I8" s="15">
        <f t="shared" si="1"/>
        <v>4989999.63</v>
      </c>
      <c r="J8" s="13" t="s">
        <v>15</v>
      </c>
      <c r="K8" s="13" t="s">
        <v>24</v>
      </c>
      <c r="L8" s="16"/>
      <c r="M8" s="16"/>
      <c r="N8" s="10"/>
      <c r="O8" s="10"/>
      <c r="P8" s="10"/>
      <c r="Q8" s="10"/>
      <c r="R8" s="10"/>
      <c r="S8" s="10"/>
      <c r="T8" s="10"/>
      <c r="U8" s="10"/>
      <c r="V8" s="10"/>
      <c r="W8" s="10"/>
      <c r="X8" s="10"/>
      <c r="Y8" s="10"/>
      <c r="Z8" s="10"/>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K3"/>
  </mergeCells>
  <hyperlinks>
    <hyperlink ref="D6" r:id="rId1" xr:uid="{00000000-0004-0000-0000-000000000000}"/>
    <hyperlink ref="D7" r:id="rId2" xr:uid="{00000000-0004-0000-0000-000001000000}"/>
    <hyperlink ref="D8" r:id="rId3" xr:uid="{00000000-0004-0000-0000-000002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99999"/>
    <outlinePr summaryBelow="0" summaryRight="0"/>
  </sheetPr>
  <dimension ref="A1:Z1000"/>
  <sheetViews>
    <sheetView workbookViewId="0">
      <selection activeCell="H5" sqref="H5"/>
    </sheetView>
  </sheetViews>
  <sheetFormatPr baseColWidth="10" defaultColWidth="12.5703125" defaultRowHeight="15" customHeight="1"/>
  <cols>
    <col min="10" max="10" width="38.28515625" customWidth="1"/>
  </cols>
  <sheetData>
    <row r="1" spans="1:26" ht="23.25" customHeight="1">
      <c r="E1" s="22" t="s">
        <v>0</v>
      </c>
      <c r="F1" s="22"/>
    </row>
    <row r="2" spans="1:26" ht="23.25" customHeight="1">
      <c r="A2" s="142" t="s">
        <v>1</v>
      </c>
      <c r="B2" s="143"/>
      <c r="C2" s="143"/>
      <c r="D2" s="143"/>
      <c r="E2" s="143"/>
      <c r="F2" s="143"/>
      <c r="G2" s="143"/>
      <c r="H2" s="143"/>
      <c r="I2" s="143"/>
      <c r="J2" s="144"/>
    </row>
    <row r="3" spans="1:26" ht="77.25" customHeight="1">
      <c r="A3" s="25" t="s">
        <v>2</v>
      </c>
      <c r="B3" s="26" t="s">
        <v>151</v>
      </c>
      <c r="C3" s="26" t="s">
        <v>152</v>
      </c>
      <c r="D3" s="26" t="s">
        <v>153</v>
      </c>
      <c r="E3" s="26" t="s">
        <v>154</v>
      </c>
      <c r="F3" s="27" t="s">
        <v>155</v>
      </c>
      <c r="G3" s="28" t="s">
        <v>156</v>
      </c>
      <c r="H3" s="29" t="s">
        <v>9</v>
      </c>
      <c r="I3" s="84" t="s">
        <v>157</v>
      </c>
      <c r="J3" s="84" t="s">
        <v>158</v>
      </c>
    </row>
    <row r="4" spans="1:26" ht="154.5" customHeight="1">
      <c r="A4" s="85" t="s">
        <v>12</v>
      </c>
      <c r="B4" s="40" t="s">
        <v>159</v>
      </c>
      <c r="C4" s="86" t="s">
        <v>160</v>
      </c>
      <c r="D4" s="40" t="s">
        <v>161</v>
      </c>
      <c r="E4" s="49">
        <f>30940/1.19</f>
        <v>26000</v>
      </c>
      <c r="F4" s="87">
        <f t="shared" ref="F4:F6" si="0">E4*19%</f>
        <v>4940</v>
      </c>
      <c r="G4" s="87">
        <f t="shared" ref="G4:G6" si="1">E4+F4</f>
        <v>30940</v>
      </c>
      <c r="H4" s="88">
        <f t="shared" ref="H4:H6" si="2">G4</f>
        <v>30940</v>
      </c>
      <c r="I4" s="89" t="s">
        <v>108</v>
      </c>
      <c r="J4" s="93" t="s">
        <v>162</v>
      </c>
      <c r="K4" s="90"/>
      <c r="L4" s="90"/>
      <c r="M4" s="90"/>
      <c r="N4" s="90"/>
      <c r="O4" s="90"/>
      <c r="P4" s="90"/>
      <c r="Q4" s="90"/>
      <c r="R4" s="90"/>
      <c r="S4" s="90"/>
      <c r="T4" s="90"/>
      <c r="U4" s="90"/>
      <c r="V4" s="90"/>
      <c r="W4" s="90"/>
      <c r="X4" s="90"/>
      <c r="Y4" s="90"/>
      <c r="Z4" s="90"/>
    </row>
    <row r="5" spans="1:26" ht="154.5" customHeight="1">
      <c r="A5" s="85" t="s">
        <v>17</v>
      </c>
      <c r="B5" s="40" t="s">
        <v>163</v>
      </c>
      <c r="C5" s="86" t="s">
        <v>164</v>
      </c>
      <c r="D5" s="40" t="s">
        <v>161</v>
      </c>
      <c r="E5" s="49">
        <f>166645/1.19</f>
        <v>140037.81512605044</v>
      </c>
      <c r="F5" s="87">
        <f t="shared" si="0"/>
        <v>26607.184873949584</v>
      </c>
      <c r="G5" s="87">
        <f t="shared" si="1"/>
        <v>166645.00000000003</v>
      </c>
      <c r="H5" s="88">
        <f t="shared" si="2"/>
        <v>166645.00000000003</v>
      </c>
      <c r="I5" s="89" t="s">
        <v>108</v>
      </c>
      <c r="J5" s="93" t="s">
        <v>162</v>
      </c>
      <c r="K5" s="90"/>
      <c r="L5" s="90"/>
      <c r="M5" s="90"/>
      <c r="N5" s="90"/>
      <c r="O5" s="90"/>
      <c r="P5" s="90"/>
      <c r="Q5" s="90"/>
      <c r="R5" s="90"/>
      <c r="S5" s="90"/>
      <c r="T5" s="90"/>
      <c r="U5" s="90"/>
      <c r="V5" s="90"/>
      <c r="W5" s="90"/>
      <c r="X5" s="90"/>
      <c r="Y5" s="90"/>
      <c r="Z5" s="90"/>
    </row>
    <row r="6" spans="1:26" ht="154.5" customHeight="1">
      <c r="A6" s="85" t="s">
        <v>21</v>
      </c>
      <c r="B6" s="40" t="s">
        <v>165</v>
      </c>
      <c r="C6" s="94" t="s">
        <v>166</v>
      </c>
      <c r="D6" s="40" t="s">
        <v>161</v>
      </c>
      <c r="E6" s="49">
        <f>412000/1.19</f>
        <v>346218.48739495798</v>
      </c>
      <c r="F6" s="87">
        <f t="shared" si="0"/>
        <v>65781.512605042022</v>
      </c>
      <c r="G6" s="87">
        <f t="shared" si="1"/>
        <v>412000</v>
      </c>
      <c r="H6" s="88">
        <f t="shared" si="2"/>
        <v>412000</v>
      </c>
      <c r="I6" s="89" t="s">
        <v>108</v>
      </c>
      <c r="J6" s="93" t="s">
        <v>162</v>
      </c>
      <c r="K6" s="90"/>
      <c r="L6" s="90"/>
      <c r="M6" s="90"/>
      <c r="N6" s="90"/>
      <c r="O6" s="90"/>
      <c r="P6" s="90"/>
      <c r="Q6" s="90"/>
      <c r="R6" s="90"/>
      <c r="S6" s="90"/>
      <c r="T6" s="90"/>
      <c r="U6" s="90"/>
      <c r="V6" s="90"/>
      <c r="W6" s="90"/>
      <c r="X6" s="90"/>
      <c r="Y6" s="90"/>
      <c r="Z6" s="90"/>
    </row>
    <row r="7" spans="1:26" ht="96" customHeight="1"/>
    <row r="8" spans="1:26" ht="96" customHeight="1"/>
    <row r="9" spans="1:26" ht="96" customHeight="1"/>
    <row r="10" spans="1:26" ht="96" customHeight="1"/>
    <row r="11" spans="1:26" ht="96" customHeight="1"/>
    <row r="12" spans="1:26" ht="96" customHeight="1"/>
    <row r="13" spans="1:26" ht="96" customHeight="1"/>
    <row r="14" spans="1:26" ht="96" customHeight="1"/>
    <row r="15" spans="1:26" ht="96" customHeight="1"/>
    <row r="16" spans="1:26" ht="96" customHeight="1"/>
    <row r="17" ht="96" customHeight="1"/>
    <row r="18" ht="96" customHeight="1"/>
    <row r="19" ht="96" customHeight="1"/>
    <row r="20" ht="96" customHeight="1"/>
    <row r="21" ht="96" customHeight="1"/>
    <row r="22" ht="96" customHeight="1"/>
    <row r="23" ht="96" customHeight="1"/>
    <row r="24" ht="96" customHeight="1"/>
    <row r="25" ht="96" customHeight="1"/>
    <row r="26" ht="96" customHeight="1"/>
    <row r="27" ht="96" customHeight="1"/>
    <row r="28" ht="96" customHeight="1"/>
    <row r="29" ht="96" customHeight="1"/>
    <row r="30" ht="96" customHeight="1"/>
    <row r="31" ht="96" customHeight="1"/>
    <row r="32" ht="96" customHeight="1"/>
    <row r="33" ht="96" customHeight="1"/>
    <row r="34" ht="96" customHeight="1"/>
    <row r="35" ht="96" customHeight="1"/>
    <row r="36" ht="96" customHeight="1"/>
    <row r="37" ht="96" customHeight="1"/>
    <row r="38" ht="96" customHeight="1"/>
    <row r="39" ht="96" customHeight="1"/>
    <row r="40" ht="96" customHeight="1"/>
    <row r="41" ht="96" customHeight="1"/>
    <row r="42" ht="96" customHeight="1"/>
    <row r="43" ht="96" customHeight="1"/>
    <row r="44" ht="96" customHeight="1"/>
    <row r="45" ht="96" customHeight="1"/>
    <row r="46" ht="96" customHeight="1"/>
    <row r="47" ht="96" customHeight="1"/>
    <row r="48" ht="96" customHeight="1"/>
    <row r="49" ht="96" customHeight="1"/>
    <row r="50" ht="96" customHeight="1"/>
    <row r="51" ht="96" customHeight="1"/>
    <row r="52" ht="96" customHeight="1"/>
    <row r="53" ht="96" customHeight="1"/>
    <row r="54" ht="96" customHeight="1"/>
    <row r="55" ht="96" customHeight="1"/>
    <row r="56" ht="96" customHeight="1"/>
    <row r="57" ht="96" customHeight="1"/>
    <row r="58" ht="96" customHeight="1"/>
    <row r="59" ht="96" customHeight="1"/>
    <row r="60" ht="96" customHeight="1"/>
    <row r="61" ht="96" customHeight="1"/>
    <row r="62" ht="96" customHeight="1"/>
    <row r="63" ht="96" customHeight="1"/>
    <row r="64" ht="96" customHeight="1"/>
    <row r="65" ht="96" customHeight="1"/>
    <row r="66" ht="96" customHeight="1"/>
    <row r="67" ht="96" customHeight="1"/>
    <row r="68" ht="96" customHeight="1"/>
    <row r="69" ht="96" customHeight="1"/>
    <row r="70" ht="96" customHeight="1"/>
    <row r="71" ht="96" customHeight="1"/>
    <row r="72" ht="96" customHeight="1"/>
    <row r="73" ht="96" customHeight="1"/>
    <row r="74" ht="96" customHeight="1"/>
    <row r="75" ht="96" customHeight="1"/>
    <row r="76" ht="96" customHeight="1"/>
    <row r="77" ht="96" customHeight="1"/>
    <row r="78" ht="96" customHeight="1"/>
    <row r="79" ht="96" customHeight="1"/>
    <row r="80" ht="96" customHeight="1"/>
    <row r="81" ht="96" customHeight="1"/>
    <row r="82" ht="96" customHeight="1"/>
    <row r="83" ht="96" customHeight="1"/>
    <row r="84" ht="96" customHeight="1"/>
    <row r="85" ht="96" customHeight="1"/>
    <row r="86" ht="96" customHeight="1"/>
    <row r="87" ht="96" customHeight="1"/>
    <row r="88" ht="96" customHeight="1"/>
    <row r="89" ht="96" customHeight="1"/>
    <row r="90" ht="96" customHeight="1"/>
    <row r="91" ht="96" customHeight="1"/>
    <row r="92" ht="96" customHeight="1"/>
    <row r="93" ht="96" customHeight="1"/>
    <row r="94" ht="96" customHeight="1"/>
    <row r="95" ht="96" customHeight="1"/>
    <row r="96" ht="96" customHeight="1"/>
    <row r="97" ht="96" customHeight="1"/>
    <row r="98" ht="96" customHeight="1"/>
    <row r="99" ht="96" customHeight="1"/>
    <row r="100" ht="96" customHeight="1"/>
    <row r="101" ht="96" customHeight="1"/>
    <row r="102" ht="96" customHeight="1"/>
    <row r="103" ht="96" customHeight="1"/>
    <row r="104" ht="96" customHeight="1"/>
    <row r="105" ht="96" customHeight="1"/>
    <row r="106" ht="96" customHeight="1"/>
    <row r="107" ht="96" customHeight="1"/>
    <row r="108" ht="96" customHeight="1"/>
    <row r="109" ht="96" customHeight="1"/>
    <row r="110" ht="96" customHeight="1"/>
    <row r="111" ht="96" customHeight="1"/>
    <row r="112" ht="96" customHeight="1"/>
    <row r="113" ht="96" customHeight="1"/>
    <row r="114" ht="96" customHeight="1"/>
    <row r="115" ht="96" customHeight="1"/>
    <row r="116" ht="96" customHeight="1"/>
    <row r="117" ht="96" customHeight="1"/>
    <row r="118" ht="96" customHeight="1"/>
    <row r="119" ht="96" customHeight="1"/>
    <row r="120" ht="96" customHeight="1"/>
    <row r="121" ht="96" customHeight="1"/>
    <row r="122" ht="96" customHeight="1"/>
    <row r="123" ht="96" customHeight="1"/>
    <row r="124" ht="96" customHeight="1"/>
    <row r="125" ht="96" customHeight="1"/>
    <row r="126" ht="96" customHeight="1"/>
    <row r="127" ht="96" customHeight="1"/>
    <row r="128" ht="96" customHeight="1"/>
    <row r="129" ht="96" customHeight="1"/>
    <row r="130" ht="96" customHeight="1"/>
    <row r="131" ht="96" customHeight="1"/>
    <row r="132" ht="96" customHeight="1"/>
    <row r="133" ht="96" customHeight="1"/>
    <row r="134" ht="96" customHeight="1"/>
    <row r="135" ht="96" customHeight="1"/>
    <row r="136" ht="96" customHeight="1"/>
    <row r="137" ht="96" customHeight="1"/>
    <row r="138" ht="96" customHeight="1"/>
    <row r="139" ht="96" customHeight="1"/>
    <row r="140" ht="96" customHeight="1"/>
    <row r="141" ht="96" customHeight="1"/>
    <row r="142" ht="96" customHeight="1"/>
    <row r="143" ht="96" customHeight="1"/>
    <row r="144" ht="96" customHeight="1"/>
    <row r="145" ht="96" customHeight="1"/>
    <row r="146" ht="96" customHeight="1"/>
    <row r="147" ht="96" customHeight="1"/>
    <row r="148" ht="96" customHeight="1"/>
    <row r="149" ht="96" customHeight="1"/>
    <row r="150" ht="96" customHeight="1"/>
    <row r="151" ht="96" customHeight="1"/>
    <row r="152" ht="96" customHeight="1"/>
    <row r="153" ht="96" customHeight="1"/>
    <row r="154" ht="96" customHeight="1"/>
    <row r="155" ht="96" customHeight="1"/>
    <row r="156" ht="96" customHeight="1"/>
    <row r="157" ht="96" customHeight="1"/>
    <row r="158" ht="96" customHeight="1"/>
    <row r="159" ht="96" customHeight="1"/>
    <row r="160" ht="96" customHeight="1"/>
    <row r="161" ht="96" customHeight="1"/>
    <row r="162" ht="96" customHeight="1"/>
    <row r="163" ht="96" customHeight="1"/>
    <row r="164" ht="96" customHeight="1"/>
    <row r="165" ht="96" customHeight="1"/>
    <row r="166" ht="96" customHeight="1"/>
    <row r="167" ht="96" customHeight="1"/>
    <row r="168" ht="96" customHeight="1"/>
    <row r="169" ht="96" customHeight="1"/>
    <row r="170" ht="96" customHeight="1"/>
    <row r="171" ht="96" customHeight="1"/>
    <row r="172" ht="96" customHeight="1"/>
    <row r="173" ht="96" customHeight="1"/>
    <row r="174" ht="96" customHeight="1"/>
    <row r="175" ht="96" customHeight="1"/>
    <row r="176" ht="96" customHeight="1"/>
    <row r="177" ht="96" customHeight="1"/>
    <row r="178" ht="96" customHeight="1"/>
    <row r="179" ht="96" customHeight="1"/>
    <row r="180" ht="96" customHeight="1"/>
    <row r="181" ht="96" customHeight="1"/>
    <row r="182" ht="96" customHeight="1"/>
    <row r="183" ht="96" customHeight="1"/>
    <row r="184" ht="96" customHeight="1"/>
    <row r="185" ht="96" customHeight="1"/>
    <row r="186" ht="96" customHeight="1"/>
    <row r="187" ht="96" customHeight="1"/>
    <row r="188" ht="96" customHeight="1"/>
    <row r="189" ht="96" customHeight="1"/>
    <row r="190" ht="96" customHeight="1"/>
    <row r="191" ht="96" customHeight="1"/>
    <row r="192" ht="96" customHeight="1"/>
    <row r="193" ht="96" customHeight="1"/>
    <row r="194" ht="96" customHeight="1"/>
    <row r="195" ht="96" customHeight="1"/>
    <row r="196" ht="96" customHeight="1"/>
    <row r="197" ht="96" customHeight="1"/>
    <row r="198" ht="96" customHeight="1"/>
    <row r="199" ht="96" customHeight="1"/>
    <row r="200" ht="96" customHeight="1"/>
    <row r="201" ht="96" customHeight="1"/>
    <row r="202" ht="96" customHeight="1"/>
    <row r="203" ht="96" customHeight="1"/>
    <row r="204" ht="96" customHeight="1"/>
    <row r="205" ht="96" customHeight="1"/>
    <row r="206" ht="96" customHeight="1"/>
    <row r="207" ht="96" customHeight="1"/>
    <row r="208" ht="96" customHeight="1"/>
    <row r="209" ht="96" customHeight="1"/>
    <row r="210" ht="96" customHeight="1"/>
    <row r="211" ht="96" customHeight="1"/>
    <row r="212" ht="96" customHeight="1"/>
    <row r="213" ht="96" customHeight="1"/>
    <row r="214" ht="96" customHeight="1"/>
    <row r="215" ht="96" customHeight="1"/>
    <row r="216" ht="96" customHeight="1"/>
    <row r="217" ht="96" customHeight="1"/>
    <row r="218" ht="96" customHeight="1"/>
    <row r="219" ht="96" customHeight="1"/>
    <row r="220" ht="96"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J2"/>
  </mergeCells>
  <hyperlinks>
    <hyperlink ref="C4" r:id="rId1" location="/47-version-standard" xr:uid="{00000000-0004-0000-0900-000000000000}"/>
    <hyperlink ref="C5" r:id="rId2" xr:uid="{00000000-0004-0000-0900-000001000000}"/>
    <hyperlink ref="C6" r:id="rId3" xr:uid="{00000000-0004-0000-0900-000002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99999"/>
    <outlinePr summaryBelow="0" summaryRight="0"/>
  </sheetPr>
  <dimension ref="A1:K1000"/>
  <sheetViews>
    <sheetView topLeftCell="A4" workbookViewId="0">
      <selection activeCell="I7" sqref="I7"/>
    </sheetView>
  </sheetViews>
  <sheetFormatPr baseColWidth="10" defaultColWidth="12.5703125" defaultRowHeight="15" customHeight="1"/>
  <cols>
    <col min="10" max="10" width="38.28515625" customWidth="1"/>
  </cols>
  <sheetData>
    <row r="1" spans="1:11" ht="23.25" customHeight="1">
      <c r="E1" s="22" t="s">
        <v>0</v>
      </c>
      <c r="F1" s="22"/>
    </row>
    <row r="2" spans="1:11" ht="23.25" customHeight="1">
      <c r="A2" s="142" t="s">
        <v>1</v>
      </c>
      <c r="B2" s="143"/>
      <c r="C2" s="143"/>
      <c r="D2" s="143"/>
      <c r="E2" s="143"/>
      <c r="F2" s="143"/>
      <c r="G2" s="143"/>
      <c r="H2" s="143"/>
      <c r="I2" s="143"/>
      <c r="J2" s="144"/>
    </row>
    <row r="3" spans="1:11" ht="77.25" customHeight="1">
      <c r="A3" s="127" t="s">
        <v>2</v>
      </c>
      <c r="B3" s="128" t="s">
        <v>167</v>
      </c>
      <c r="C3" s="128" t="s">
        <v>168</v>
      </c>
      <c r="D3" s="128" t="s">
        <v>169</v>
      </c>
      <c r="E3" s="128" t="s">
        <v>170</v>
      </c>
      <c r="F3" s="129" t="s">
        <v>171</v>
      </c>
      <c r="G3" s="130" t="s">
        <v>172</v>
      </c>
      <c r="H3" s="131" t="s">
        <v>9</v>
      </c>
      <c r="I3" s="134" t="s">
        <v>173</v>
      </c>
      <c r="J3" s="128" t="s">
        <v>174</v>
      </c>
      <c r="K3" s="125"/>
    </row>
    <row r="4" spans="1:11" ht="257.25" customHeight="1">
      <c r="A4" s="132" t="s">
        <v>12</v>
      </c>
      <c r="B4" s="57" t="s">
        <v>163</v>
      </c>
      <c r="C4" s="126" t="s">
        <v>175</v>
      </c>
      <c r="D4" s="57" t="s">
        <v>176</v>
      </c>
      <c r="E4" s="87">
        <f>954866/1.19</f>
        <v>802408.40336134459</v>
      </c>
      <c r="F4" s="87">
        <f t="shared" ref="F4:F6" si="0">E4*19%</f>
        <v>152457.59663865546</v>
      </c>
      <c r="G4" s="87">
        <f t="shared" ref="G4:G6" si="1">E4+F4</f>
        <v>954866</v>
      </c>
      <c r="H4" s="133">
        <f t="shared" ref="H4:H6" si="2">G4</f>
        <v>954866</v>
      </c>
      <c r="I4" s="135" t="s">
        <v>108</v>
      </c>
      <c r="J4" s="57" t="s">
        <v>177</v>
      </c>
      <c r="K4" s="125"/>
    </row>
    <row r="5" spans="1:11" ht="257.25" customHeight="1">
      <c r="A5" s="132" t="s">
        <v>17</v>
      </c>
      <c r="B5" s="57" t="s">
        <v>178</v>
      </c>
      <c r="C5" s="126" t="s">
        <v>179</v>
      </c>
      <c r="D5" s="57" t="s">
        <v>176</v>
      </c>
      <c r="E5" s="87">
        <f>1922504.2/1.19</f>
        <v>1615549.7478991598</v>
      </c>
      <c r="F5" s="87">
        <f t="shared" si="0"/>
        <v>306954.45210084034</v>
      </c>
      <c r="G5" s="87">
        <f t="shared" si="1"/>
        <v>1922504.2000000002</v>
      </c>
      <c r="H5" s="133">
        <f t="shared" si="2"/>
        <v>1922504.2000000002</v>
      </c>
      <c r="I5" s="135" t="s">
        <v>108</v>
      </c>
      <c r="J5" s="57" t="s">
        <v>177</v>
      </c>
      <c r="K5" s="125"/>
    </row>
    <row r="6" spans="1:11" ht="257.25" customHeight="1">
      <c r="A6" s="132" t="s">
        <v>21</v>
      </c>
      <c r="B6" s="57" t="s">
        <v>180</v>
      </c>
      <c r="C6" s="126" t="s">
        <v>181</v>
      </c>
      <c r="D6" s="57" t="s">
        <v>176</v>
      </c>
      <c r="E6" s="87">
        <f>4470000/1.19</f>
        <v>3756302.5210084035</v>
      </c>
      <c r="F6" s="87">
        <f t="shared" si="0"/>
        <v>713697.47899159673</v>
      </c>
      <c r="G6" s="87">
        <f t="shared" si="1"/>
        <v>4470000</v>
      </c>
      <c r="H6" s="133">
        <f t="shared" si="2"/>
        <v>4470000</v>
      </c>
      <c r="I6" s="135" t="s">
        <v>108</v>
      </c>
      <c r="J6" s="57" t="s">
        <v>177</v>
      </c>
      <c r="K6" s="125"/>
    </row>
    <row r="7" spans="1:11" ht="96" customHeight="1">
      <c r="A7" s="125"/>
      <c r="B7" s="125"/>
      <c r="C7" s="125"/>
      <c r="D7" s="125"/>
      <c r="E7" s="125"/>
      <c r="F7" s="125"/>
      <c r="G7" s="125"/>
      <c r="H7" s="125"/>
      <c r="I7" s="125"/>
      <c r="J7" s="125"/>
      <c r="K7" s="125"/>
    </row>
    <row r="8" spans="1:11" ht="96" customHeight="1"/>
    <row r="9" spans="1:11" ht="96" customHeight="1"/>
    <row r="10" spans="1:11" ht="96" customHeight="1"/>
    <row r="11" spans="1:11" ht="96" customHeight="1"/>
    <row r="12" spans="1:11" ht="96" customHeight="1"/>
    <row r="13" spans="1:11" ht="96" customHeight="1"/>
    <row r="14" spans="1:11" ht="96" customHeight="1"/>
    <row r="15" spans="1:11" ht="96" customHeight="1"/>
    <row r="16" spans="1:11" ht="96" customHeight="1"/>
    <row r="17" ht="96" customHeight="1"/>
    <row r="18" ht="96" customHeight="1"/>
    <row r="19" ht="96" customHeight="1"/>
    <row r="20" ht="96" customHeight="1"/>
    <row r="21" ht="96" customHeight="1"/>
    <row r="22" ht="96" customHeight="1"/>
    <row r="23" ht="96" customHeight="1"/>
    <row r="24" ht="96" customHeight="1"/>
    <row r="25" ht="96" customHeight="1"/>
    <row r="26" ht="96" customHeight="1"/>
    <row r="27" ht="96" customHeight="1"/>
    <row r="28" ht="96" customHeight="1"/>
    <row r="29" ht="96" customHeight="1"/>
    <row r="30" ht="96" customHeight="1"/>
    <row r="31" ht="96" customHeight="1"/>
    <row r="32" ht="96" customHeight="1"/>
    <row r="33" ht="96" customHeight="1"/>
    <row r="34" ht="96" customHeight="1"/>
    <row r="35" ht="96" customHeight="1"/>
    <row r="36" ht="96" customHeight="1"/>
    <row r="37" ht="96" customHeight="1"/>
    <row r="38" ht="96" customHeight="1"/>
    <row r="39" ht="96" customHeight="1"/>
    <row r="40" ht="96" customHeight="1"/>
    <row r="41" ht="96" customHeight="1"/>
    <row r="42" ht="96" customHeight="1"/>
    <row r="43" ht="96" customHeight="1"/>
    <row r="44" ht="96" customHeight="1"/>
    <row r="45" ht="96" customHeight="1"/>
    <row r="46" ht="96" customHeight="1"/>
    <row r="47" ht="96" customHeight="1"/>
    <row r="48" ht="96" customHeight="1"/>
    <row r="49" ht="96" customHeight="1"/>
    <row r="50" ht="96" customHeight="1"/>
    <row r="51" ht="96" customHeight="1"/>
    <row r="52" ht="96" customHeight="1"/>
    <row r="53" ht="96" customHeight="1"/>
    <row r="54" ht="96" customHeight="1"/>
    <row r="55" ht="96" customHeight="1"/>
    <row r="56" ht="96" customHeight="1"/>
    <row r="57" ht="96" customHeight="1"/>
    <row r="58" ht="96" customHeight="1"/>
    <row r="59" ht="96" customHeight="1"/>
    <row r="60" ht="96" customHeight="1"/>
    <row r="61" ht="96" customHeight="1"/>
    <row r="62" ht="96" customHeight="1"/>
    <row r="63" ht="96" customHeight="1"/>
    <row r="64" ht="96" customHeight="1"/>
    <row r="65" ht="96" customHeight="1"/>
    <row r="66" ht="96" customHeight="1"/>
    <row r="67" ht="96" customHeight="1"/>
    <row r="68" ht="96" customHeight="1"/>
    <row r="69" ht="96" customHeight="1"/>
    <row r="70" ht="96" customHeight="1"/>
    <row r="71" ht="96" customHeight="1"/>
    <row r="72" ht="96" customHeight="1"/>
    <row r="73" ht="96" customHeight="1"/>
    <row r="74" ht="96" customHeight="1"/>
    <row r="75" ht="96" customHeight="1"/>
    <row r="76" ht="96" customHeight="1"/>
    <row r="77" ht="96" customHeight="1"/>
    <row r="78" ht="96" customHeight="1"/>
    <row r="79" ht="96" customHeight="1"/>
    <row r="80" ht="96" customHeight="1"/>
    <row r="81" ht="96" customHeight="1"/>
    <row r="82" ht="96" customHeight="1"/>
    <row r="83" ht="96" customHeight="1"/>
    <row r="84" ht="96" customHeight="1"/>
    <row r="85" ht="96" customHeight="1"/>
    <row r="86" ht="96" customHeight="1"/>
    <row r="87" ht="96" customHeight="1"/>
    <row r="88" ht="96" customHeight="1"/>
    <row r="89" ht="96" customHeight="1"/>
    <row r="90" ht="96" customHeight="1"/>
    <row r="91" ht="96" customHeight="1"/>
    <row r="92" ht="96" customHeight="1"/>
    <row r="93" ht="96" customHeight="1"/>
    <row r="94" ht="96" customHeight="1"/>
    <row r="95" ht="96" customHeight="1"/>
    <row r="96" ht="96" customHeight="1"/>
    <row r="97" ht="96" customHeight="1"/>
    <row r="98" ht="96" customHeight="1"/>
    <row r="99" ht="96" customHeight="1"/>
    <row r="100" ht="96" customHeight="1"/>
    <row r="101" ht="96" customHeight="1"/>
    <row r="102" ht="96" customHeight="1"/>
    <row r="103" ht="96" customHeight="1"/>
    <row r="104" ht="96" customHeight="1"/>
    <row r="105" ht="96" customHeight="1"/>
    <row r="106" ht="96" customHeight="1"/>
    <row r="107" ht="96" customHeight="1"/>
    <row r="108" ht="96" customHeight="1"/>
    <row r="109" ht="96" customHeight="1"/>
    <row r="110" ht="96" customHeight="1"/>
    <row r="111" ht="96" customHeight="1"/>
    <row r="112" ht="96" customHeight="1"/>
    <row r="113" ht="96" customHeight="1"/>
    <row r="114" ht="96" customHeight="1"/>
    <row r="115" ht="96" customHeight="1"/>
    <row r="116" ht="96" customHeight="1"/>
    <row r="117" ht="96" customHeight="1"/>
    <row r="118" ht="96" customHeight="1"/>
    <row r="119" ht="96" customHeight="1"/>
    <row r="120" ht="96" customHeight="1"/>
    <row r="121" ht="96" customHeight="1"/>
    <row r="122" ht="96" customHeight="1"/>
    <row r="123" ht="96" customHeight="1"/>
    <row r="124" ht="96" customHeight="1"/>
    <row r="125" ht="96" customHeight="1"/>
    <row r="126" ht="96" customHeight="1"/>
    <row r="127" ht="96" customHeight="1"/>
    <row r="128" ht="96" customHeight="1"/>
    <row r="129" ht="96" customHeight="1"/>
    <row r="130" ht="96" customHeight="1"/>
    <row r="131" ht="96" customHeight="1"/>
    <row r="132" ht="96" customHeight="1"/>
    <row r="133" ht="96" customHeight="1"/>
    <row r="134" ht="96" customHeight="1"/>
    <row r="135" ht="96" customHeight="1"/>
    <row r="136" ht="96" customHeight="1"/>
    <row r="137" ht="96" customHeight="1"/>
    <row r="138" ht="96" customHeight="1"/>
    <row r="139" ht="96" customHeight="1"/>
    <row r="140" ht="96" customHeight="1"/>
    <row r="141" ht="96" customHeight="1"/>
    <row r="142" ht="96" customHeight="1"/>
    <row r="143" ht="96" customHeight="1"/>
    <row r="144" ht="96" customHeight="1"/>
    <row r="145" ht="96" customHeight="1"/>
    <row r="146" ht="96" customHeight="1"/>
    <row r="147" ht="96" customHeight="1"/>
    <row r="148" ht="96" customHeight="1"/>
    <row r="149" ht="96" customHeight="1"/>
    <row r="150" ht="96" customHeight="1"/>
    <row r="151" ht="96" customHeight="1"/>
    <row r="152" ht="96" customHeight="1"/>
    <row r="153" ht="96" customHeight="1"/>
    <row r="154" ht="96" customHeight="1"/>
    <row r="155" ht="96" customHeight="1"/>
    <row r="156" ht="96" customHeight="1"/>
    <row r="157" ht="96" customHeight="1"/>
    <row r="158" ht="96" customHeight="1"/>
    <row r="159" ht="96" customHeight="1"/>
    <row r="160" ht="96" customHeight="1"/>
    <row r="161" ht="96" customHeight="1"/>
    <row r="162" ht="96" customHeight="1"/>
    <row r="163" ht="96" customHeight="1"/>
    <row r="164" ht="96" customHeight="1"/>
    <row r="165" ht="96" customHeight="1"/>
    <row r="166" ht="96" customHeight="1"/>
    <row r="167" ht="96" customHeight="1"/>
    <row r="168" ht="96" customHeight="1"/>
    <row r="169" ht="96" customHeight="1"/>
    <row r="170" ht="96" customHeight="1"/>
    <row r="171" ht="96" customHeight="1"/>
    <row r="172" ht="96" customHeight="1"/>
    <row r="173" ht="96" customHeight="1"/>
    <row r="174" ht="96" customHeight="1"/>
    <row r="175" ht="96" customHeight="1"/>
    <row r="176" ht="96" customHeight="1"/>
    <row r="177" ht="96" customHeight="1"/>
    <row r="178" ht="96" customHeight="1"/>
    <row r="179" ht="96" customHeight="1"/>
    <row r="180" ht="96" customHeight="1"/>
    <row r="181" ht="96" customHeight="1"/>
    <row r="182" ht="96" customHeight="1"/>
    <row r="183" ht="96" customHeight="1"/>
    <row r="184" ht="96" customHeight="1"/>
    <row r="185" ht="96" customHeight="1"/>
    <row r="186" ht="96" customHeight="1"/>
    <row r="187" ht="96" customHeight="1"/>
    <row r="188" ht="96" customHeight="1"/>
    <row r="189" ht="96" customHeight="1"/>
    <row r="190" ht="96" customHeight="1"/>
    <row r="191" ht="96" customHeight="1"/>
    <row r="192" ht="96" customHeight="1"/>
    <row r="193" ht="96" customHeight="1"/>
    <row r="194" ht="96" customHeight="1"/>
    <row r="195" ht="96" customHeight="1"/>
    <row r="196" ht="96" customHeight="1"/>
    <row r="197" ht="96" customHeight="1"/>
    <row r="198" ht="96" customHeight="1"/>
    <row r="199" ht="96" customHeight="1"/>
    <row r="200" ht="96" customHeight="1"/>
    <row r="201" ht="96" customHeight="1"/>
    <row r="202" ht="96" customHeight="1"/>
    <row r="203" ht="96" customHeight="1"/>
    <row r="204" ht="96" customHeight="1"/>
    <row r="205" ht="96" customHeight="1"/>
    <row r="206" ht="96" customHeight="1"/>
    <row r="207" ht="96" customHeight="1"/>
    <row r="208" ht="96" customHeight="1"/>
    <row r="209" ht="96" customHeight="1"/>
    <row r="210" ht="96" customHeight="1"/>
    <row r="211" ht="96" customHeight="1"/>
    <row r="212" ht="96" customHeight="1"/>
    <row r="213" ht="96" customHeight="1"/>
    <row r="214" ht="96" customHeight="1"/>
    <row r="215" ht="96" customHeight="1"/>
    <row r="216" ht="96" customHeight="1"/>
    <row r="217" ht="96" customHeight="1"/>
    <row r="218" ht="96" customHeight="1"/>
    <row r="219" ht="96" customHeight="1"/>
    <row r="220" ht="96"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J2"/>
  </mergeCells>
  <hyperlinks>
    <hyperlink ref="C4" r:id="rId1" xr:uid="{00000000-0004-0000-0A00-000000000000}"/>
    <hyperlink ref="C5" r:id="rId2" xr:uid="{00000000-0004-0000-0A00-000001000000}"/>
    <hyperlink ref="C6" r:id="rId3" xr:uid="{00000000-0004-0000-0A00-000002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00"/>
    <outlinePr summaryBelow="0" summaryRight="0"/>
  </sheetPr>
  <dimension ref="A1:Z1000"/>
  <sheetViews>
    <sheetView topLeftCell="A3" workbookViewId="0"/>
  </sheetViews>
  <sheetFormatPr baseColWidth="10" defaultColWidth="12.5703125" defaultRowHeight="15" customHeight="1"/>
  <cols>
    <col min="10" max="10" width="38.28515625" customWidth="1"/>
  </cols>
  <sheetData>
    <row r="1" spans="1:26" ht="23.25" customHeight="1">
      <c r="E1" s="22" t="s">
        <v>0</v>
      </c>
      <c r="F1" s="22"/>
    </row>
    <row r="2" spans="1:26" ht="23.25" customHeight="1">
      <c r="A2" s="142" t="s">
        <v>1</v>
      </c>
      <c r="B2" s="143"/>
      <c r="C2" s="143"/>
      <c r="D2" s="143"/>
      <c r="E2" s="143"/>
      <c r="F2" s="143"/>
      <c r="G2" s="143"/>
      <c r="H2" s="143"/>
      <c r="I2" s="143"/>
      <c r="J2" s="144"/>
    </row>
    <row r="3" spans="1:26" ht="77.25" customHeight="1">
      <c r="A3" s="25" t="s">
        <v>2</v>
      </c>
      <c r="B3" s="26" t="s">
        <v>182</v>
      </c>
      <c r="C3" s="26" t="s">
        <v>183</v>
      </c>
      <c r="D3" s="26" t="s">
        <v>184</v>
      </c>
      <c r="E3" s="26" t="s">
        <v>185</v>
      </c>
      <c r="F3" s="27" t="s">
        <v>186</v>
      </c>
      <c r="G3" s="28" t="s">
        <v>187</v>
      </c>
      <c r="H3" s="29" t="s">
        <v>9</v>
      </c>
      <c r="I3" s="84" t="s">
        <v>188</v>
      </c>
      <c r="J3" s="26" t="s">
        <v>189</v>
      </c>
    </row>
    <row r="4" spans="1:26" ht="162.75" customHeight="1">
      <c r="A4" s="85" t="s">
        <v>12</v>
      </c>
      <c r="B4" s="40" t="s">
        <v>190</v>
      </c>
      <c r="C4" s="92" t="s">
        <v>191</v>
      </c>
      <c r="D4" s="40" t="s">
        <v>192</v>
      </c>
      <c r="E4" s="49">
        <v>60</v>
      </c>
      <c r="F4" s="49">
        <v>0</v>
      </c>
      <c r="G4" s="49">
        <f t="shared" ref="G4:G6" si="0">SUM(E4:F4)</f>
        <v>60</v>
      </c>
      <c r="H4" s="91">
        <f>G4*4000</f>
        <v>240000</v>
      </c>
      <c r="I4" s="89" t="s">
        <v>108</v>
      </c>
      <c r="J4" s="40" t="s">
        <v>193</v>
      </c>
      <c r="K4" s="95"/>
      <c r="L4" s="95"/>
      <c r="M4" s="95"/>
      <c r="N4" s="95"/>
      <c r="O4" s="95"/>
      <c r="P4" s="95"/>
      <c r="Q4" s="95"/>
      <c r="R4" s="95"/>
      <c r="S4" s="95"/>
      <c r="T4" s="95"/>
      <c r="U4" s="95"/>
      <c r="V4" s="95"/>
      <c r="W4" s="95"/>
      <c r="X4" s="95"/>
      <c r="Y4" s="95"/>
      <c r="Z4" s="95"/>
    </row>
    <row r="5" spans="1:26" ht="162.75" customHeight="1">
      <c r="A5" s="85" t="s">
        <v>17</v>
      </c>
      <c r="B5" s="40" t="s">
        <v>194</v>
      </c>
      <c r="C5" s="92" t="s">
        <v>195</v>
      </c>
      <c r="D5" s="40" t="s">
        <v>192</v>
      </c>
      <c r="E5" s="49">
        <f>1408801/1.19</f>
        <v>1183866.3865546219</v>
      </c>
      <c r="F5" s="49">
        <f t="shared" ref="F5:F6" si="1">E5*19%</f>
        <v>224934.61344537814</v>
      </c>
      <c r="G5" s="49">
        <f t="shared" si="0"/>
        <v>1408801</v>
      </c>
      <c r="H5" s="91">
        <f t="shared" ref="H5:H6" si="2">G5</f>
        <v>1408801</v>
      </c>
      <c r="I5" s="89" t="s">
        <v>108</v>
      </c>
      <c r="J5" s="40" t="s">
        <v>196</v>
      </c>
      <c r="K5" s="95"/>
      <c r="L5" s="95"/>
      <c r="M5" s="95"/>
      <c r="N5" s="95"/>
      <c r="O5" s="95"/>
      <c r="P5" s="95"/>
      <c r="Q5" s="95"/>
      <c r="R5" s="95"/>
      <c r="S5" s="95"/>
      <c r="T5" s="95"/>
      <c r="U5" s="95"/>
      <c r="V5" s="95"/>
      <c r="W5" s="95"/>
      <c r="X5" s="95"/>
      <c r="Y5" s="95"/>
      <c r="Z5" s="95"/>
    </row>
    <row r="6" spans="1:26" ht="162.75" customHeight="1">
      <c r="A6" s="85" t="s">
        <v>21</v>
      </c>
      <c r="B6" s="40" t="s">
        <v>122</v>
      </c>
      <c r="C6" s="47" t="s">
        <v>197</v>
      </c>
      <c r="D6" s="40" t="s">
        <v>192</v>
      </c>
      <c r="E6" s="49">
        <f>32990/1.19</f>
        <v>27722.689075630253</v>
      </c>
      <c r="F6" s="49">
        <f t="shared" si="1"/>
        <v>5267.3109243697481</v>
      </c>
      <c r="G6" s="49">
        <f t="shared" si="0"/>
        <v>32990</v>
      </c>
      <c r="H6" s="91">
        <f t="shared" si="2"/>
        <v>32990</v>
      </c>
      <c r="I6" s="89" t="s">
        <v>108</v>
      </c>
      <c r="J6" s="40" t="s">
        <v>196</v>
      </c>
      <c r="K6" s="95"/>
      <c r="L6" s="95"/>
      <c r="M6" s="95"/>
      <c r="N6" s="95"/>
      <c r="O6" s="95"/>
      <c r="P6" s="95"/>
      <c r="Q6" s="95"/>
      <c r="R6" s="95"/>
      <c r="S6" s="95"/>
      <c r="T6" s="95"/>
      <c r="U6" s="95"/>
      <c r="V6" s="95"/>
      <c r="W6" s="95"/>
      <c r="X6" s="95"/>
      <c r="Y6" s="95"/>
      <c r="Z6" s="95"/>
    </row>
    <row r="7" spans="1:26" ht="96" customHeight="1"/>
    <row r="8" spans="1:26" ht="96" customHeight="1"/>
    <row r="9" spans="1:26" ht="96" customHeight="1"/>
    <row r="10" spans="1:26" ht="96" customHeight="1"/>
    <row r="11" spans="1:26" ht="96" customHeight="1"/>
    <row r="12" spans="1:26" ht="96" customHeight="1"/>
    <row r="13" spans="1:26" ht="96" customHeight="1"/>
    <row r="14" spans="1:26" ht="96" customHeight="1"/>
    <row r="15" spans="1:26" ht="96" customHeight="1"/>
    <row r="16" spans="1:26" ht="96" customHeight="1"/>
    <row r="17" ht="96" customHeight="1"/>
    <row r="18" ht="96" customHeight="1"/>
    <row r="19" ht="96" customHeight="1"/>
    <row r="20" ht="96" customHeight="1"/>
    <row r="21" ht="96" customHeight="1"/>
    <row r="22" ht="96" customHeight="1"/>
    <row r="23" ht="96" customHeight="1"/>
    <row r="24" ht="96" customHeight="1"/>
    <row r="25" ht="96" customHeight="1"/>
    <row r="26" ht="96" customHeight="1"/>
    <row r="27" ht="96" customHeight="1"/>
    <row r="28" ht="96" customHeight="1"/>
    <row r="29" ht="96" customHeight="1"/>
    <row r="30" ht="96" customHeight="1"/>
    <row r="31" ht="96" customHeight="1"/>
    <row r="32" ht="96" customHeight="1"/>
    <row r="33" ht="96" customHeight="1"/>
    <row r="34" ht="96" customHeight="1"/>
    <row r="35" ht="96" customHeight="1"/>
    <row r="36" ht="96" customHeight="1"/>
    <row r="37" ht="96" customHeight="1"/>
    <row r="38" ht="96" customHeight="1"/>
    <row r="39" ht="96" customHeight="1"/>
    <row r="40" ht="96" customHeight="1"/>
    <row r="41" ht="96" customHeight="1"/>
    <row r="42" ht="96" customHeight="1"/>
    <row r="43" ht="96" customHeight="1"/>
    <row r="44" ht="96" customHeight="1"/>
    <row r="45" ht="96" customHeight="1"/>
    <row r="46" ht="96" customHeight="1"/>
    <row r="47" ht="96" customHeight="1"/>
    <row r="48" ht="96" customHeight="1"/>
    <row r="49" ht="96" customHeight="1"/>
    <row r="50" ht="96" customHeight="1"/>
    <row r="51" ht="96" customHeight="1"/>
    <row r="52" ht="96" customHeight="1"/>
    <row r="53" ht="96" customHeight="1"/>
    <row r="54" ht="96" customHeight="1"/>
    <row r="55" ht="96" customHeight="1"/>
    <row r="56" ht="96" customHeight="1"/>
    <row r="57" ht="96" customHeight="1"/>
    <row r="58" ht="96" customHeight="1"/>
    <row r="59" ht="96" customHeight="1"/>
    <row r="60" ht="96" customHeight="1"/>
    <row r="61" ht="96" customHeight="1"/>
    <row r="62" ht="96" customHeight="1"/>
    <row r="63" ht="96" customHeight="1"/>
    <row r="64" ht="96" customHeight="1"/>
    <row r="65" ht="96" customHeight="1"/>
    <row r="66" ht="96" customHeight="1"/>
    <row r="67" ht="96" customHeight="1"/>
    <row r="68" ht="96" customHeight="1"/>
    <row r="69" ht="96" customHeight="1"/>
    <row r="70" ht="96" customHeight="1"/>
    <row r="71" ht="96" customHeight="1"/>
    <row r="72" ht="96" customHeight="1"/>
    <row r="73" ht="96" customHeight="1"/>
    <row r="74" ht="96" customHeight="1"/>
    <row r="75" ht="96" customHeight="1"/>
    <row r="76" ht="96" customHeight="1"/>
    <row r="77" ht="96" customHeight="1"/>
    <row r="78" ht="96" customHeight="1"/>
    <row r="79" ht="96" customHeight="1"/>
    <row r="80" ht="96" customHeight="1"/>
    <row r="81" ht="96" customHeight="1"/>
    <row r="82" ht="96" customHeight="1"/>
    <row r="83" ht="96" customHeight="1"/>
    <row r="84" ht="96" customHeight="1"/>
    <row r="85" ht="96" customHeight="1"/>
    <row r="86" ht="96" customHeight="1"/>
    <row r="87" ht="96" customHeight="1"/>
    <row r="88" ht="96" customHeight="1"/>
    <row r="89" ht="96" customHeight="1"/>
    <row r="90" ht="96" customHeight="1"/>
    <row r="91" ht="96" customHeight="1"/>
    <row r="92" ht="96" customHeight="1"/>
    <row r="93" ht="96" customHeight="1"/>
    <row r="94" ht="96" customHeight="1"/>
    <row r="95" ht="96" customHeight="1"/>
    <row r="96" ht="96" customHeight="1"/>
    <row r="97" ht="96" customHeight="1"/>
    <row r="98" ht="96" customHeight="1"/>
    <row r="99" ht="96" customHeight="1"/>
    <row r="100" ht="96" customHeight="1"/>
    <row r="101" ht="96" customHeight="1"/>
    <row r="102" ht="96" customHeight="1"/>
    <row r="103" ht="96" customHeight="1"/>
    <row r="104" ht="96" customHeight="1"/>
    <row r="105" ht="96" customHeight="1"/>
    <row r="106" ht="96" customHeight="1"/>
    <row r="107" ht="96" customHeight="1"/>
    <row r="108" ht="96" customHeight="1"/>
    <row r="109" ht="96" customHeight="1"/>
    <row r="110" ht="96" customHeight="1"/>
    <row r="111" ht="96" customHeight="1"/>
    <row r="112" ht="96" customHeight="1"/>
    <row r="113" ht="96" customHeight="1"/>
    <row r="114" ht="96" customHeight="1"/>
    <row r="115" ht="96" customHeight="1"/>
    <row r="116" ht="96" customHeight="1"/>
    <row r="117" ht="96" customHeight="1"/>
    <row r="118" ht="96" customHeight="1"/>
    <row r="119" ht="96" customHeight="1"/>
    <row r="120" ht="96" customHeight="1"/>
    <row r="121" ht="96" customHeight="1"/>
    <row r="122" ht="96" customHeight="1"/>
    <row r="123" ht="96" customHeight="1"/>
    <row r="124" ht="96" customHeight="1"/>
    <row r="125" ht="96" customHeight="1"/>
    <row r="126" ht="96" customHeight="1"/>
    <row r="127" ht="96" customHeight="1"/>
    <row r="128" ht="96" customHeight="1"/>
    <row r="129" ht="96" customHeight="1"/>
    <row r="130" ht="96" customHeight="1"/>
    <row r="131" ht="96" customHeight="1"/>
    <row r="132" ht="96" customHeight="1"/>
    <row r="133" ht="96" customHeight="1"/>
    <row r="134" ht="96" customHeight="1"/>
    <row r="135" ht="96" customHeight="1"/>
    <row r="136" ht="96" customHeight="1"/>
    <row r="137" ht="96" customHeight="1"/>
    <row r="138" ht="96" customHeight="1"/>
    <row r="139" ht="96" customHeight="1"/>
    <row r="140" ht="96" customHeight="1"/>
    <row r="141" ht="96" customHeight="1"/>
    <row r="142" ht="96" customHeight="1"/>
    <row r="143" ht="96" customHeight="1"/>
    <row r="144" ht="96" customHeight="1"/>
    <row r="145" ht="96" customHeight="1"/>
    <row r="146" ht="96" customHeight="1"/>
    <row r="147" ht="96" customHeight="1"/>
    <row r="148" ht="96" customHeight="1"/>
    <row r="149" ht="96" customHeight="1"/>
    <row r="150" ht="96" customHeight="1"/>
    <row r="151" ht="96" customHeight="1"/>
    <row r="152" ht="96" customHeight="1"/>
    <row r="153" ht="96" customHeight="1"/>
    <row r="154" ht="96" customHeight="1"/>
    <row r="155" ht="96" customHeight="1"/>
    <row r="156" ht="96" customHeight="1"/>
    <row r="157" ht="96" customHeight="1"/>
    <row r="158" ht="96" customHeight="1"/>
    <row r="159" ht="96" customHeight="1"/>
    <row r="160" ht="96" customHeight="1"/>
    <row r="161" ht="96" customHeight="1"/>
    <row r="162" ht="96" customHeight="1"/>
    <row r="163" ht="96" customHeight="1"/>
    <row r="164" ht="96" customHeight="1"/>
    <row r="165" ht="96" customHeight="1"/>
    <row r="166" ht="96" customHeight="1"/>
    <row r="167" ht="96" customHeight="1"/>
    <row r="168" ht="96" customHeight="1"/>
    <row r="169" ht="96" customHeight="1"/>
    <row r="170" ht="96" customHeight="1"/>
    <row r="171" ht="96" customHeight="1"/>
    <row r="172" ht="96" customHeight="1"/>
    <row r="173" ht="96" customHeight="1"/>
    <row r="174" ht="96" customHeight="1"/>
    <row r="175" ht="96" customHeight="1"/>
    <row r="176" ht="96" customHeight="1"/>
    <row r="177" ht="96" customHeight="1"/>
    <row r="178" ht="96" customHeight="1"/>
    <row r="179" ht="96" customHeight="1"/>
    <row r="180" ht="96" customHeight="1"/>
    <row r="181" ht="96" customHeight="1"/>
    <row r="182" ht="96" customHeight="1"/>
    <row r="183" ht="96" customHeight="1"/>
    <row r="184" ht="96" customHeight="1"/>
    <row r="185" ht="96" customHeight="1"/>
    <row r="186" ht="96" customHeight="1"/>
    <row r="187" ht="96" customHeight="1"/>
    <row r="188" ht="96" customHeight="1"/>
    <row r="189" ht="96" customHeight="1"/>
    <row r="190" ht="96" customHeight="1"/>
    <row r="191" ht="96" customHeight="1"/>
    <row r="192" ht="96" customHeight="1"/>
    <row r="193" ht="96" customHeight="1"/>
    <row r="194" ht="96" customHeight="1"/>
    <row r="195" ht="96" customHeight="1"/>
    <row r="196" ht="96" customHeight="1"/>
    <row r="197" ht="96" customHeight="1"/>
    <row r="198" ht="96" customHeight="1"/>
    <row r="199" ht="96" customHeight="1"/>
    <row r="200" ht="96" customHeight="1"/>
    <row r="201" ht="96" customHeight="1"/>
    <row r="202" ht="96" customHeight="1"/>
    <row r="203" ht="96" customHeight="1"/>
    <row r="204" ht="96" customHeight="1"/>
    <row r="205" ht="96" customHeight="1"/>
    <row r="206" ht="96" customHeight="1"/>
    <row r="207" ht="96" customHeight="1"/>
    <row r="208" ht="96" customHeight="1"/>
    <row r="209" ht="96" customHeight="1"/>
    <row r="210" ht="96" customHeight="1"/>
    <row r="211" ht="96" customHeight="1"/>
    <row r="212" ht="96" customHeight="1"/>
    <row r="213" ht="96" customHeight="1"/>
    <row r="214" ht="96" customHeight="1"/>
    <row r="215" ht="96" customHeight="1"/>
    <row r="216" ht="96" customHeight="1"/>
    <row r="217" ht="96" customHeight="1"/>
    <row r="218" ht="96" customHeight="1"/>
    <row r="219" ht="96" customHeight="1"/>
    <row r="220" ht="96"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J2"/>
  </mergeCells>
  <hyperlinks>
    <hyperlink ref="C4" r:id="rId1" xr:uid="{00000000-0004-0000-0B00-000000000000}"/>
    <hyperlink ref="C5" r:id="rId2" xr:uid="{00000000-0004-0000-0B00-000001000000}"/>
    <hyperlink ref="C6" r:id="rId3" location="/40-duracion-1_ano" xr:uid="{00000000-0004-0000-0B00-000002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FF00"/>
    <outlinePr summaryBelow="0" summaryRight="0"/>
  </sheetPr>
  <dimension ref="A1:J1000"/>
  <sheetViews>
    <sheetView workbookViewId="0">
      <selection activeCell="E4" sqref="E4"/>
    </sheetView>
  </sheetViews>
  <sheetFormatPr baseColWidth="10" defaultColWidth="12.5703125" defaultRowHeight="15" customHeight="1"/>
  <cols>
    <col min="10" max="10" width="38.28515625" customWidth="1"/>
  </cols>
  <sheetData>
    <row r="1" spans="1:10" ht="23.25" customHeight="1">
      <c r="E1" s="22" t="s">
        <v>0</v>
      </c>
      <c r="F1" s="22"/>
    </row>
    <row r="2" spans="1:10" ht="23.25" customHeight="1">
      <c r="A2" s="142" t="s">
        <v>1</v>
      </c>
      <c r="B2" s="143"/>
      <c r="C2" s="143"/>
      <c r="D2" s="143"/>
      <c r="E2" s="143"/>
      <c r="F2" s="143"/>
      <c r="G2" s="143"/>
      <c r="H2" s="143"/>
      <c r="I2" s="143"/>
      <c r="J2" s="144"/>
    </row>
    <row r="3" spans="1:10" ht="77.25" customHeight="1">
      <c r="A3" s="25" t="s">
        <v>2</v>
      </c>
      <c r="B3" s="26" t="s">
        <v>198</v>
      </c>
      <c r="C3" s="26" t="s">
        <v>199</v>
      </c>
      <c r="D3" s="26" t="s">
        <v>200</v>
      </c>
      <c r="E3" s="26" t="s">
        <v>201</v>
      </c>
      <c r="F3" s="27" t="s">
        <v>202</v>
      </c>
      <c r="G3" s="28" t="s">
        <v>203</v>
      </c>
      <c r="H3" s="29" t="s">
        <v>9</v>
      </c>
      <c r="I3" s="84" t="s">
        <v>204</v>
      </c>
      <c r="J3" s="26" t="s">
        <v>205</v>
      </c>
    </row>
    <row r="4" spans="1:10" ht="91.5" customHeight="1">
      <c r="A4" s="39" t="s">
        <v>12</v>
      </c>
      <c r="B4" s="40" t="s">
        <v>206</v>
      </c>
      <c r="C4" s="47" t="s">
        <v>207</v>
      </c>
      <c r="D4" s="40" t="s">
        <v>208</v>
      </c>
      <c r="E4" s="137">
        <v>124.9</v>
      </c>
      <c r="F4" s="136">
        <v>0</v>
      </c>
      <c r="G4" s="139">
        <f>E4+F4</f>
        <v>124.9</v>
      </c>
      <c r="H4" s="138">
        <f>G4*4500</f>
        <v>562050</v>
      </c>
      <c r="I4" s="89" t="s">
        <v>108</v>
      </c>
      <c r="J4" s="40" t="s">
        <v>209</v>
      </c>
    </row>
    <row r="5" spans="1:10" ht="91.5" customHeight="1">
      <c r="A5" s="39" t="s">
        <v>17</v>
      </c>
      <c r="B5" s="40" t="s">
        <v>178</v>
      </c>
      <c r="C5" s="92" t="s">
        <v>210</v>
      </c>
      <c r="D5" s="40" t="s">
        <v>208</v>
      </c>
      <c r="E5" s="49">
        <f>1589731.09/1.19</f>
        <v>1335908.4789915967</v>
      </c>
      <c r="F5" s="49">
        <f>E5*19%</f>
        <v>253822.61100840339</v>
      </c>
      <c r="G5" s="91">
        <f t="shared" ref="G5:G6" si="0">E5+F5</f>
        <v>1589731.09</v>
      </c>
      <c r="H5" s="96">
        <f>G5</f>
        <v>1589731.09</v>
      </c>
      <c r="I5" s="89" t="s">
        <v>108</v>
      </c>
      <c r="J5" s="40" t="s">
        <v>209</v>
      </c>
    </row>
    <row r="6" spans="1:10" ht="91.5" customHeight="1">
      <c r="A6" s="39" t="s">
        <v>21</v>
      </c>
      <c r="B6" s="40" t="s">
        <v>211</v>
      </c>
      <c r="C6" s="47" t="s">
        <v>212</v>
      </c>
      <c r="D6" s="40" t="s">
        <v>208</v>
      </c>
      <c r="E6" s="49">
        <v>82.99</v>
      </c>
      <c r="F6" s="49">
        <v>0</v>
      </c>
      <c r="G6" s="49">
        <f t="shared" si="0"/>
        <v>82.99</v>
      </c>
      <c r="H6" s="91">
        <f>G6*4000</f>
        <v>331960</v>
      </c>
      <c r="I6" s="89" t="s">
        <v>108</v>
      </c>
      <c r="J6" s="40" t="s">
        <v>209</v>
      </c>
    </row>
    <row r="7" spans="1:10" ht="96" customHeight="1"/>
    <row r="8" spans="1:10" ht="96" customHeight="1"/>
    <row r="9" spans="1:10" ht="96" customHeight="1"/>
    <row r="10" spans="1:10" ht="96" customHeight="1"/>
    <row r="11" spans="1:10" ht="96" customHeight="1"/>
    <row r="12" spans="1:10" ht="96" customHeight="1"/>
    <row r="13" spans="1:10" ht="96" customHeight="1"/>
    <row r="14" spans="1:10" ht="96" customHeight="1"/>
    <row r="15" spans="1:10" ht="96" customHeight="1"/>
    <row r="16" spans="1:10" ht="96" customHeight="1"/>
    <row r="17" ht="96" customHeight="1"/>
    <row r="18" ht="96" customHeight="1"/>
    <row r="19" ht="96" customHeight="1"/>
    <row r="20" ht="96" customHeight="1"/>
    <row r="21" ht="96" customHeight="1"/>
    <row r="22" ht="96" customHeight="1"/>
    <row r="23" ht="96" customHeight="1"/>
    <row r="24" ht="96" customHeight="1"/>
    <row r="25" ht="96" customHeight="1"/>
    <row r="26" ht="96" customHeight="1"/>
    <row r="27" ht="96" customHeight="1"/>
    <row r="28" ht="96" customHeight="1"/>
    <row r="29" ht="96" customHeight="1"/>
    <row r="30" ht="96" customHeight="1"/>
    <row r="31" ht="96" customHeight="1"/>
    <row r="32" ht="96" customHeight="1"/>
    <row r="33" ht="96" customHeight="1"/>
    <row r="34" ht="96" customHeight="1"/>
    <row r="35" ht="96" customHeight="1"/>
    <row r="36" ht="96" customHeight="1"/>
    <row r="37" ht="96" customHeight="1"/>
    <row r="38" ht="96" customHeight="1"/>
    <row r="39" ht="96" customHeight="1"/>
    <row r="40" ht="96" customHeight="1"/>
    <row r="41" ht="96" customHeight="1"/>
    <row r="42" ht="96" customHeight="1"/>
    <row r="43" ht="96" customHeight="1"/>
    <row r="44" ht="96" customHeight="1"/>
    <row r="45" ht="96" customHeight="1"/>
    <row r="46" ht="96" customHeight="1"/>
    <row r="47" ht="96" customHeight="1"/>
    <row r="48" ht="96" customHeight="1"/>
    <row r="49" ht="96" customHeight="1"/>
    <row r="50" ht="96" customHeight="1"/>
    <row r="51" ht="96" customHeight="1"/>
    <row r="52" ht="96" customHeight="1"/>
    <row r="53" ht="96" customHeight="1"/>
    <row r="54" ht="96" customHeight="1"/>
    <row r="55" ht="96" customHeight="1"/>
    <row r="56" ht="96" customHeight="1"/>
    <row r="57" ht="96" customHeight="1"/>
    <row r="58" ht="96" customHeight="1"/>
    <row r="59" ht="96" customHeight="1"/>
    <row r="60" ht="96" customHeight="1"/>
    <row r="61" ht="96" customHeight="1"/>
    <row r="62" ht="96" customHeight="1"/>
    <row r="63" ht="96" customHeight="1"/>
    <row r="64" ht="96" customHeight="1"/>
    <row r="65" ht="96" customHeight="1"/>
    <row r="66" ht="96" customHeight="1"/>
    <row r="67" ht="96" customHeight="1"/>
    <row r="68" ht="96" customHeight="1"/>
    <row r="69" ht="96" customHeight="1"/>
    <row r="70" ht="96" customHeight="1"/>
    <row r="71" ht="96" customHeight="1"/>
    <row r="72" ht="96" customHeight="1"/>
    <row r="73" ht="96" customHeight="1"/>
    <row r="74" ht="96" customHeight="1"/>
    <row r="75" ht="96" customHeight="1"/>
    <row r="76" ht="96" customHeight="1"/>
    <row r="77" ht="96" customHeight="1"/>
    <row r="78" ht="96" customHeight="1"/>
    <row r="79" ht="96" customHeight="1"/>
    <row r="80" ht="96" customHeight="1"/>
    <row r="81" ht="96" customHeight="1"/>
    <row r="82" ht="96" customHeight="1"/>
    <row r="83" ht="96" customHeight="1"/>
    <row r="84" ht="96" customHeight="1"/>
    <row r="85" ht="96" customHeight="1"/>
    <row r="86" ht="96" customHeight="1"/>
    <row r="87" ht="96" customHeight="1"/>
    <row r="88" ht="96" customHeight="1"/>
    <row r="89" ht="96" customHeight="1"/>
    <row r="90" ht="96" customHeight="1"/>
    <row r="91" ht="96" customHeight="1"/>
    <row r="92" ht="96" customHeight="1"/>
    <row r="93" ht="96" customHeight="1"/>
    <row r="94" ht="96" customHeight="1"/>
    <row r="95" ht="96" customHeight="1"/>
    <row r="96" ht="96" customHeight="1"/>
    <row r="97" ht="96" customHeight="1"/>
    <row r="98" ht="96" customHeight="1"/>
    <row r="99" ht="96" customHeight="1"/>
    <row r="100" ht="96" customHeight="1"/>
    <row r="101" ht="96" customHeight="1"/>
    <row r="102" ht="96" customHeight="1"/>
    <row r="103" ht="96" customHeight="1"/>
    <row r="104" ht="96" customHeight="1"/>
    <row r="105" ht="96" customHeight="1"/>
    <row r="106" ht="96" customHeight="1"/>
    <row r="107" ht="96" customHeight="1"/>
    <row r="108" ht="96" customHeight="1"/>
    <row r="109" ht="96" customHeight="1"/>
    <row r="110" ht="96" customHeight="1"/>
    <row r="111" ht="96" customHeight="1"/>
    <row r="112" ht="96" customHeight="1"/>
    <row r="113" ht="96" customHeight="1"/>
    <row r="114" ht="96" customHeight="1"/>
    <row r="115" ht="96" customHeight="1"/>
    <row r="116" ht="96" customHeight="1"/>
    <row r="117" ht="96" customHeight="1"/>
    <row r="118" ht="96" customHeight="1"/>
    <row r="119" ht="96" customHeight="1"/>
    <row r="120" ht="96" customHeight="1"/>
    <row r="121" ht="96" customHeight="1"/>
    <row r="122" ht="96" customHeight="1"/>
    <row r="123" ht="96" customHeight="1"/>
    <row r="124" ht="96" customHeight="1"/>
    <row r="125" ht="96" customHeight="1"/>
    <row r="126" ht="96" customHeight="1"/>
    <row r="127" ht="96" customHeight="1"/>
    <row r="128" ht="96" customHeight="1"/>
    <row r="129" ht="96" customHeight="1"/>
    <row r="130" ht="96" customHeight="1"/>
    <row r="131" ht="96" customHeight="1"/>
    <row r="132" ht="96" customHeight="1"/>
    <row r="133" ht="96" customHeight="1"/>
    <row r="134" ht="96" customHeight="1"/>
    <row r="135" ht="96" customHeight="1"/>
    <row r="136" ht="96" customHeight="1"/>
    <row r="137" ht="96" customHeight="1"/>
    <row r="138" ht="96" customHeight="1"/>
    <row r="139" ht="96" customHeight="1"/>
    <row r="140" ht="96" customHeight="1"/>
    <row r="141" ht="96" customHeight="1"/>
    <row r="142" ht="96" customHeight="1"/>
    <row r="143" ht="96" customHeight="1"/>
    <row r="144" ht="96" customHeight="1"/>
    <row r="145" ht="96" customHeight="1"/>
    <row r="146" ht="96" customHeight="1"/>
    <row r="147" ht="96" customHeight="1"/>
    <row r="148" ht="96" customHeight="1"/>
    <row r="149" ht="96" customHeight="1"/>
    <row r="150" ht="96" customHeight="1"/>
    <row r="151" ht="96" customHeight="1"/>
    <row r="152" ht="96" customHeight="1"/>
    <row r="153" ht="96" customHeight="1"/>
    <row r="154" ht="96" customHeight="1"/>
    <row r="155" ht="96" customHeight="1"/>
    <row r="156" ht="96" customHeight="1"/>
    <row r="157" ht="96" customHeight="1"/>
    <row r="158" ht="96" customHeight="1"/>
    <row r="159" ht="96" customHeight="1"/>
    <row r="160" ht="96" customHeight="1"/>
    <row r="161" ht="96" customHeight="1"/>
    <row r="162" ht="96" customHeight="1"/>
    <row r="163" ht="96" customHeight="1"/>
    <row r="164" ht="96" customHeight="1"/>
    <row r="165" ht="96" customHeight="1"/>
    <row r="166" ht="96" customHeight="1"/>
    <row r="167" ht="96" customHeight="1"/>
    <row r="168" ht="96" customHeight="1"/>
    <row r="169" ht="96" customHeight="1"/>
    <row r="170" ht="96" customHeight="1"/>
    <row r="171" ht="96" customHeight="1"/>
    <row r="172" ht="96" customHeight="1"/>
    <row r="173" ht="96" customHeight="1"/>
    <row r="174" ht="96" customHeight="1"/>
    <row r="175" ht="96" customHeight="1"/>
    <row r="176" ht="96" customHeight="1"/>
    <row r="177" ht="96" customHeight="1"/>
    <row r="178" ht="96" customHeight="1"/>
    <row r="179" ht="96" customHeight="1"/>
    <row r="180" ht="96" customHeight="1"/>
    <row r="181" ht="96" customHeight="1"/>
    <row r="182" ht="96" customHeight="1"/>
    <row r="183" ht="96" customHeight="1"/>
    <row r="184" ht="96" customHeight="1"/>
    <row r="185" ht="96" customHeight="1"/>
    <row r="186" ht="96" customHeight="1"/>
    <row r="187" ht="96" customHeight="1"/>
    <row r="188" ht="96" customHeight="1"/>
    <row r="189" ht="96" customHeight="1"/>
    <row r="190" ht="96" customHeight="1"/>
    <row r="191" ht="96" customHeight="1"/>
    <row r="192" ht="96" customHeight="1"/>
    <row r="193" ht="96" customHeight="1"/>
    <row r="194" ht="96" customHeight="1"/>
    <row r="195" ht="96" customHeight="1"/>
    <row r="196" ht="96" customHeight="1"/>
    <row r="197" ht="96" customHeight="1"/>
    <row r="198" ht="96" customHeight="1"/>
    <row r="199" ht="96" customHeight="1"/>
    <row r="200" ht="96" customHeight="1"/>
    <row r="201" ht="96" customHeight="1"/>
    <row r="202" ht="96" customHeight="1"/>
    <row r="203" ht="96" customHeight="1"/>
    <row r="204" ht="96" customHeight="1"/>
    <row r="205" ht="96" customHeight="1"/>
    <row r="206" ht="96" customHeight="1"/>
    <row r="207" ht="96" customHeight="1"/>
    <row r="208" ht="96" customHeight="1"/>
    <row r="209" ht="96" customHeight="1"/>
    <row r="210" ht="96" customHeight="1"/>
    <row r="211" ht="96" customHeight="1"/>
    <row r="212" ht="96" customHeight="1"/>
    <row r="213" ht="96" customHeight="1"/>
    <row r="214" ht="96" customHeight="1"/>
    <row r="215" ht="96" customHeight="1"/>
    <row r="216" ht="96" customHeight="1"/>
    <row r="217" ht="96" customHeight="1"/>
    <row r="218" ht="96" customHeight="1"/>
    <row r="219" ht="96" customHeight="1"/>
    <row r="220" ht="96"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J2"/>
  </mergeCells>
  <hyperlinks>
    <hyperlink ref="C4" r:id="rId1" xr:uid="{00000000-0004-0000-0C00-000000000000}"/>
    <hyperlink ref="C5" r:id="rId2" xr:uid="{00000000-0004-0000-0C00-000001000000}"/>
    <hyperlink ref="C6" r:id="rId3" xr:uid="{00000000-0004-0000-0C00-000002000000}"/>
  </hyperlinks>
  <pageMargins left="0.7" right="0.7" top="0.75" bottom="0.75" header="0" footer="0"/>
  <pageSetup orientation="landscape"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FF00"/>
    <outlinePr summaryBelow="0" summaryRight="0"/>
  </sheetPr>
  <dimension ref="A1:J1000"/>
  <sheetViews>
    <sheetView workbookViewId="0">
      <selection activeCell="D6" sqref="D6"/>
    </sheetView>
  </sheetViews>
  <sheetFormatPr baseColWidth="10" defaultColWidth="12.5703125" defaultRowHeight="15" customHeight="1"/>
  <cols>
    <col min="2" max="2" width="14.140625" customWidth="1"/>
    <col min="10" max="10" width="40.85546875" customWidth="1"/>
  </cols>
  <sheetData>
    <row r="1" spans="1:10" ht="23.25" customHeight="1">
      <c r="E1" s="22" t="s">
        <v>0</v>
      </c>
      <c r="F1" s="22"/>
    </row>
    <row r="2" spans="1:10" ht="23.25" customHeight="1">
      <c r="A2" s="142" t="s">
        <v>1</v>
      </c>
      <c r="B2" s="143"/>
      <c r="C2" s="143"/>
      <c r="D2" s="143"/>
      <c r="E2" s="143"/>
      <c r="F2" s="143"/>
      <c r="G2" s="143"/>
      <c r="H2" s="143"/>
      <c r="I2" s="143"/>
      <c r="J2" s="144"/>
    </row>
    <row r="3" spans="1:10" ht="77.25" customHeight="1">
      <c r="A3" s="25" t="s">
        <v>2</v>
      </c>
      <c r="B3" s="84" t="s">
        <v>213</v>
      </c>
      <c r="C3" s="84" t="s">
        <v>214</v>
      </c>
      <c r="D3" s="84" t="s">
        <v>215</v>
      </c>
      <c r="E3" s="84" t="s">
        <v>216</v>
      </c>
      <c r="F3" s="97" t="s">
        <v>217</v>
      </c>
      <c r="G3" s="98" t="s">
        <v>218</v>
      </c>
      <c r="H3" s="99" t="s">
        <v>9</v>
      </c>
      <c r="I3" s="84" t="s">
        <v>219</v>
      </c>
      <c r="J3" s="26" t="s">
        <v>220</v>
      </c>
    </row>
    <row r="4" spans="1:10" ht="111" customHeight="1">
      <c r="A4" s="100" t="s">
        <v>12</v>
      </c>
      <c r="B4" s="93" t="s">
        <v>221</v>
      </c>
      <c r="C4" s="101" t="s">
        <v>222</v>
      </c>
      <c r="D4" s="153" t="s">
        <v>287</v>
      </c>
      <c r="E4" s="102">
        <f>96000/1.19</f>
        <v>80672.268907563033</v>
      </c>
      <c r="F4" s="103">
        <f t="shared" ref="F4:F6" si="0">E4*19%</f>
        <v>15327.731092436976</v>
      </c>
      <c r="G4" s="103">
        <f t="shared" ref="G4:G6" si="1">E4+F4</f>
        <v>96000.000000000015</v>
      </c>
      <c r="H4" s="103">
        <f t="shared" ref="H4:H6" si="2">G4</f>
        <v>96000.000000000015</v>
      </c>
      <c r="I4" s="89" t="s">
        <v>108</v>
      </c>
      <c r="J4" s="52" t="s">
        <v>223</v>
      </c>
    </row>
    <row r="5" spans="1:10" ht="111" customHeight="1">
      <c r="A5" s="100" t="s">
        <v>17</v>
      </c>
      <c r="B5" s="93" t="s">
        <v>224</v>
      </c>
      <c r="C5" s="101" t="s">
        <v>225</v>
      </c>
      <c r="D5" s="93" t="s">
        <v>287</v>
      </c>
      <c r="E5" s="102">
        <f>80000/1.19</f>
        <v>67226.890756302528</v>
      </c>
      <c r="F5" s="103">
        <f t="shared" si="0"/>
        <v>12773.10924369748</v>
      </c>
      <c r="G5" s="103">
        <f t="shared" si="1"/>
        <v>80000</v>
      </c>
      <c r="H5" s="104">
        <f t="shared" si="2"/>
        <v>80000</v>
      </c>
      <c r="I5" s="89" t="s">
        <v>108</v>
      </c>
      <c r="J5" s="52" t="s">
        <v>226</v>
      </c>
    </row>
    <row r="6" spans="1:10" ht="111" customHeight="1">
      <c r="A6" s="100" t="s">
        <v>21</v>
      </c>
      <c r="B6" s="93" t="s">
        <v>227</v>
      </c>
      <c r="C6" s="101" t="s">
        <v>228</v>
      </c>
      <c r="D6" s="93" t="s">
        <v>287</v>
      </c>
      <c r="E6" s="102">
        <f>124600/1.19</f>
        <v>104705.88235294117</v>
      </c>
      <c r="F6" s="103">
        <f t="shared" si="0"/>
        <v>19894.117647058825</v>
      </c>
      <c r="G6" s="103">
        <f t="shared" si="1"/>
        <v>124600</v>
      </c>
      <c r="H6" s="103">
        <f t="shared" si="2"/>
        <v>124600</v>
      </c>
      <c r="I6" s="89" t="s">
        <v>108</v>
      </c>
      <c r="J6" s="40" t="s">
        <v>229</v>
      </c>
    </row>
    <row r="7" spans="1:10" ht="96" customHeight="1"/>
    <row r="8" spans="1:10" ht="96" customHeight="1"/>
    <row r="9" spans="1:10" ht="96" customHeight="1"/>
    <row r="10" spans="1:10" ht="96" customHeight="1"/>
    <row r="11" spans="1:10" ht="96" customHeight="1"/>
    <row r="12" spans="1:10" ht="96" customHeight="1"/>
    <row r="13" spans="1:10" ht="96" customHeight="1"/>
    <row r="14" spans="1:10" ht="96" customHeight="1"/>
    <row r="15" spans="1:10" ht="96" customHeight="1"/>
    <row r="16" spans="1:10" ht="96" customHeight="1"/>
    <row r="17" ht="96" customHeight="1"/>
    <row r="18" ht="96" customHeight="1"/>
    <row r="19" ht="96" customHeight="1"/>
    <row r="20" ht="96" customHeight="1"/>
    <row r="21" ht="96" customHeight="1"/>
    <row r="22" ht="96" customHeight="1"/>
    <row r="23" ht="96" customHeight="1"/>
    <row r="24" ht="96" customHeight="1"/>
    <row r="25" ht="96" customHeight="1"/>
    <row r="26" ht="96" customHeight="1"/>
    <row r="27" ht="96" customHeight="1"/>
    <row r="28" ht="96" customHeight="1"/>
    <row r="29" ht="96" customHeight="1"/>
    <row r="30" ht="96" customHeight="1"/>
    <row r="31" ht="96" customHeight="1"/>
    <row r="32" ht="96" customHeight="1"/>
    <row r="33" ht="96" customHeight="1"/>
    <row r="34" ht="96" customHeight="1"/>
    <row r="35" ht="96" customHeight="1"/>
    <row r="36" ht="96" customHeight="1"/>
    <row r="37" ht="96" customHeight="1"/>
    <row r="38" ht="96" customHeight="1"/>
    <row r="39" ht="96" customHeight="1"/>
    <row r="40" ht="96" customHeight="1"/>
    <row r="41" ht="96" customHeight="1"/>
    <row r="42" ht="96" customHeight="1"/>
    <row r="43" ht="96" customHeight="1"/>
    <row r="44" ht="96" customHeight="1"/>
    <row r="45" ht="96" customHeight="1"/>
    <row r="46" ht="96" customHeight="1"/>
    <row r="47" ht="96" customHeight="1"/>
    <row r="48" ht="96" customHeight="1"/>
    <row r="49" ht="96" customHeight="1"/>
    <row r="50" ht="96" customHeight="1"/>
    <row r="51" ht="96" customHeight="1"/>
    <row r="52" ht="96" customHeight="1"/>
    <row r="53" ht="96" customHeight="1"/>
    <row r="54" ht="96" customHeight="1"/>
    <row r="55" ht="96" customHeight="1"/>
    <row r="56" ht="96" customHeight="1"/>
    <row r="57" ht="96" customHeight="1"/>
    <row r="58" ht="96" customHeight="1"/>
    <row r="59" ht="96" customHeight="1"/>
    <row r="60" ht="96" customHeight="1"/>
    <row r="61" ht="96" customHeight="1"/>
    <row r="62" ht="96" customHeight="1"/>
    <row r="63" ht="96" customHeight="1"/>
    <row r="64" ht="96" customHeight="1"/>
    <row r="65" ht="96" customHeight="1"/>
    <row r="66" ht="96" customHeight="1"/>
    <row r="67" ht="96" customHeight="1"/>
    <row r="68" ht="96" customHeight="1"/>
    <row r="69" ht="96" customHeight="1"/>
    <row r="70" ht="96" customHeight="1"/>
    <row r="71" ht="96" customHeight="1"/>
    <row r="72" ht="96" customHeight="1"/>
    <row r="73" ht="96" customHeight="1"/>
    <row r="74" ht="96" customHeight="1"/>
    <row r="75" ht="96" customHeight="1"/>
    <row r="76" ht="96" customHeight="1"/>
    <row r="77" ht="96" customHeight="1"/>
    <row r="78" ht="96" customHeight="1"/>
    <row r="79" ht="96" customHeight="1"/>
    <row r="80" ht="96" customHeight="1"/>
    <row r="81" ht="96" customHeight="1"/>
    <row r="82" ht="96" customHeight="1"/>
    <row r="83" ht="96" customHeight="1"/>
    <row r="84" ht="96" customHeight="1"/>
    <row r="85" ht="96" customHeight="1"/>
    <row r="86" ht="96" customHeight="1"/>
    <row r="87" ht="96" customHeight="1"/>
    <row r="88" ht="96" customHeight="1"/>
    <row r="89" ht="96" customHeight="1"/>
    <row r="90" ht="96" customHeight="1"/>
    <row r="91" ht="96" customHeight="1"/>
    <row r="92" ht="96" customHeight="1"/>
    <row r="93" ht="96" customHeight="1"/>
    <row r="94" ht="96" customHeight="1"/>
    <row r="95" ht="96" customHeight="1"/>
    <row r="96" ht="96" customHeight="1"/>
    <row r="97" ht="96" customHeight="1"/>
    <row r="98" ht="96" customHeight="1"/>
    <row r="99" ht="96" customHeight="1"/>
    <row r="100" ht="96" customHeight="1"/>
    <row r="101" ht="96" customHeight="1"/>
    <row r="102" ht="96" customHeight="1"/>
    <row r="103" ht="96" customHeight="1"/>
    <row r="104" ht="96" customHeight="1"/>
    <row r="105" ht="96" customHeight="1"/>
    <row r="106" ht="96" customHeight="1"/>
    <row r="107" ht="96" customHeight="1"/>
    <row r="108" ht="96" customHeight="1"/>
    <row r="109" ht="96" customHeight="1"/>
    <row r="110" ht="96" customHeight="1"/>
    <row r="111" ht="96" customHeight="1"/>
    <row r="112" ht="96" customHeight="1"/>
    <row r="113" ht="96" customHeight="1"/>
    <row r="114" ht="96" customHeight="1"/>
    <row r="115" ht="96" customHeight="1"/>
    <row r="116" ht="96" customHeight="1"/>
    <row r="117" ht="96" customHeight="1"/>
    <row r="118" ht="96" customHeight="1"/>
    <row r="119" ht="96" customHeight="1"/>
    <row r="120" ht="96" customHeight="1"/>
    <row r="121" ht="96" customHeight="1"/>
    <row r="122" ht="96" customHeight="1"/>
    <row r="123" ht="96" customHeight="1"/>
    <row r="124" ht="96" customHeight="1"/>
    <row r="125" ht="96" customHeight="1"/>
    <row r="126" ht="96" customHeight="1"/>
    <row r="127" ht="96" customHeight="1"/>
    <row r="128" ht="96" customHeight="1"/>
    <row r="129" ht="96" customHeight="1"/>
    <row r="130" ht="96" customHeight="1"/>
    <row r="131" ht="96" customHeight="1"/>
    <row r="132" ht="96" customHeight="1"/>
    <row r="133" ht="96" customHeight="1"/>
    <row r="134" ht="96" customHeight="1"/>
    <row r="135" ht="96" customHeight="1"/>
    <row r="136" ht="96" customHeight="1"/>
    <row r="137" ht="96" customHeight="1"/>
    <row r="138" ht="96" customHeight="1"/>
    <row r="139" ht="96" customHeight="1"/>
    <row r="140" ht="96" customHeight="1"/>
    <row r="141" ht="96" customHeight="1"/>
    <row r="142" ht="96" customHeight="1"/>
    <row r="143" ht="96" customHeight="1"/>
    <row r="144" ht="96" customHeight="1"/>
    <row r="145" ht="96" customHeight="1"/>
    <row r="146" ht="96" customHeight="1"/>
    <row r="147" ht="96" customHeight="1"/>
    <row r="148" ht="96" customHeight="1"/>
    <row r="149" ht="96" customHeight="1"/>
    <row r="150" ht="96" customHeight="1"/>
    <row r="151" ht="96" customHeight="1"/>
    <row r="152" ht="96" customHeight="1"/>
    <row r="153" ht="96" customHeight="1"/>
    <row r="154" ht="96" customHeight="1"/>
    <row r="155" ht="96" customHeight="1"/>
    <row r="156" ht="96" customHeight="1"/>
    <row r="157" ht="96" customHeight="1"/>
    <row r="158" ht="96" customHeight="1"/>
    <row r="159" ht="96" customHeight="1"/>
    <row r="160" ht="96" customHeight="1"/>
    <row r="161" ht="96" customHeight="1"/>
    <row r="162" ht="96" customHeight="1"/>
    <row r="163" ht="96" customHeight="1"/>
    <row r="164" ht="96" customHeight="1"/>
    <row r="165" ht="96" customHeight="1"/>
    <row r="166" ht="96" customHeight="1"/>
    <row r="167" ht="96" customHeight="1"/>
    <row r="168" ht="96" customHeight="1"/>
    <row r="169" ht="96" customHeight="1"/>
    <row r="170" ht="96" customHeight="1"/>
    <row r="171" ht="96" customHeight="1"/>
    <row r="172" ht="96" customHeight="1"/>
    <row r="173" ht="96" customHeight="1"/>
    <row r="174" ht="96" customHeight="1"/>
    <row r="175" ht="96" customHeight="1"/>
    <row r="176" ht="96" customHeight="1"/>
    <row r="177" ht="96" customHeight="1"/>
    <row r="178" ht="96" customHeight="1"/>
    <row r="179" ht="96" customHeight="1"/>
    <row r="180" ht="96" customHeight="1"/>
    <row r="181" ht="96" customHeight="1"/>
    <row r="182" ht="96" customHeight="1"/>
    <row r="183" ht="96" customHeight="1"/>
    <row r="184" ht="96" customHeight="1"/>
    <row r="185" ht="96" customHeight="1"/>
    <row r="186" ht="96" customHeight="1"/>
    <row r="187" ht="96" customHeight="1"/>
    <row r="188" ht="96" customHeight="1"/>
    <row r="189" ht="96" customHeight="1"/>
    <row r="190" ht="96" customHeight="1"/>
    <row r="191" ht="96" customHeight="1"/>
    <row r="192" ht="96" customHeight="1"/>
    <row r="193" ht="96" customHeight="1"/>
    <row r="194" ht="96" customHeight="1"/>
    <row r="195" ht="96" customHeight="1"/>
    <row r="196" ht="96" customHeight="1"/>
    <row r="197" ht="96" customHeight="1"/>
    <row r="198" ht="96" customHeight="1"/>
    <row r="199" ht="96" customHeight="1"/>
    <row r="200" ht="96" customHeight="1"/>
    <row r="201" ht="96" customHeight="1"/>
    <row r="202" ht="96" customHeight="1"/>
    <row r="203" ht="96" customHeight="1"/>
    <row r="204" ht="96" customHeight="1"/>
    <row r="205" ht="96" customHeight="1"/>
    <row r="206" ht="96" customHeight="1"/>
    <row r="207" ht="96" customHeight="1"/>
    <row r="208" ht="96" customHeight="1"/>
    <row r="209" ht="96" customHeight="1"/>
    <row r="210" ht="96" customHeight="1"/>
    <row r="211" ht="96" customHeight="1"/>
    <row r="212" ht="96" customHeight="1"/>
    <row r="213" ht="96" customHeight="1"/>
    <row r="214" ht="96" customHeight="1"/>
    <row r="215" ht="96" customHeight="1"/>
    <row r="216" ht="96" customHeight="1"/>
    <row r="217" ht="96" customHeight="1"/>
    <row r="218" ht="96" customHeight="1"/>
    <row r="219" ht="96" customHeight="1"/>
    <row r="220" ht="96"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J2"/>
  </mergeCells>
  <hyperlinks>
    <hyperlink ref="C4" r:id="rId1" xr:uid="{00000000-0004-0000-0D00-000000000000}"/>
    <hyperlink ref="C5" r:id="rId2" xr:uid="{00000000-0004-0000-0D00-000001000000}"/>
    <hyperlink ref="C6" r:id="rId3" xr:uid="{00000000-0004-0000-0D00-000002000000}"/>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FF00"/>
    <outlinePr summaryBelow="0" summaryRight="0"/>
  </sheetPr>
  <dimension ref="A1:L1000"/>
  <sheetViews>
    <sheetView workbookViewId="0">
      <selection activeCell="E9" sqref="E9"/>
    </sheetView>
  </sheetViews>
  <sheetFormatPr baseColWidth="10" defaultColWidth="12.5703125" defaultRowHeight="15" customHeight="1"/>
  <cols>
    <col min="10" max="10" width="13.42578125" customWidth="1"/>
    <col min="11" max="11" width="51.42578125" customWidth="1"/>
  </cols>
  <sheetData>
    <row r="1" spans="1:12" ht="15.75" customHeight="1">
      <c r="A1" s="36"/>
      <c r="B1" s="36"/>
      <c r="C1" s="36"/>
      <c r="D1" s="36"/>
      <c r="E1" s="36"/>
      <c r="F1" s="22" t="s">
        <v>0</v>
      </c>
      <c r="G1" s="36"/>
      <c r="H1" s="36"/>
      <c r="I1" s="36"/>
      <c r="J1" s="36"/>
      <c r="K1" s="36"/>
      <c r="L1" s="36"/>
    </row>
    <row r="2" spans="1:12" ht="15.75" customHeight="1">
      <c r="A2" s="36"/>
      <c r="B2" s="23"/>
      <c r="C2" s="23"/>
      <c r="D2" s="23"/>
      <c r="E2" s="23"/>
      <c r="F2" s="23"/>
      <c r="G2" s="23"/>
      <c r="H2" s="23"/>
      <c r="I2" s="23"/>
      <c r="J2" s="23"/>
      <c r="K2" s="23"/>
      <c r="L2" s="36"/>
    </row>
    <row r="3" spans="1:12" ht="15.75" customHeight="1">
      <c r="A3" s="105"/>
      <c r="B3" s="146" t="s">
        <v>1</v>
      </c>
      <c r="C3" s="147"/>
      <c r="D3" s="147"/>
      <c r="E3" s="147"/>
      <c r="F3" s="147"/>
      <c r="G3" s="147"/>
      <c r="H3" s="147"/>
      <c r="I3" s="147"/>
      <c r="J3" s="147"/>
      <c r="K3" s="148"/>
      <c r="L3" s="36"/>
    </row>
    <row r="4" spans="1:12" ht="15.75" customHeight="1">
      <c r="A4" s="36"/>
      <c r="B4" s="23"/>
      <c r="C4" s="23"/>
      <c r="D4" s="23"/>
      <c r="E4" s="23"/>
      <c r="F4" s="23"/>
      <c r="G4" s="23"/>
      <c r="H4" s="23"/>
      <c r="I4" s="23"/>
      <c r="J4" s="23"/>
      <c r="K4" s="23"/>
      <c r="L4" s="36"/>
    </row>
    <row r="5" spans="1:12" ht="15.75" customHeight="1">
      <c r="A5" s="36"/>
      <c r="B5" s="106" t="s">
        <v>2</v>
      </c>
      <c r="C5" s="107" t="s">
        <v>230</v>
      </c>
      <c r="D5" s="107" t="s">
        <v>231</v>
      </c>
      <c r="E5" s="107" t="s">
        <v>232</v>
      </c>
      <c r="F5" s="107" t="s">
        <v>233</v>
      </c>
      <c r="G5" s="108" t="s">
        <v>234</v>
      </c>
      <c r="H5" s="109" t="s">
        <v>235</v>
      </c>
      <c r="I5" s="110" t="s">
        <v>9</v>
      </c>
      <c r="J5" s="107" t="s">
        <v>236</v>
      </c>
      <c r="K5" s="107" t="s">
        <v>237</v>
      </c>
      <c r="L5" s="36"/>
    </row>
    <row r="6" spans="1:12" ht="168.75" customHeight="1">
      <c r="A6" s="105"/>
      <c r="B6" s="106" t="s">
        <v>12</v>
      </c>
      <c r="C6" s="40" t="s">
        <v>238</v>
      </c>
      <c r="D6" s="47" t="s">
        <v>239</v>
      </c>
      <c r="E6" s="154" t="s">
        <v>288</v>
      </c>
      <c r="F6" s="111">
        <v>1244.48</v>
      </c>
      <c r="G6" s="49">
        <v>0</v>
      </c>
      <c r="H6" s="49">
        <f t="shared" ref="H6:H8" si="0">F6+G6</f>
        <v>1244.48</v>
      </c>
      <c r="I6" s="49">
        <f t="shared" ref="I6:I7" si="1">H6*4000</f>
        <v>4977920</v>
      </c>
      <c r="J6" s="13" t="s">
        <v>15</v>
      </c>
      <c r="K6" s="112" t="s">
        <v>240</v>
      </c>
      <c r="L6" s="36"/>
    </row>
    <row r="7" spans="1:12" ht="168.75" customHeight="1">
      <c r="A7" s="105"/>
      <c r="B7" s="106" t="s">
        <v>17</v>
      </c>
      <c r="C7" s="40" t="s">
        <v>241</v>
      </c>
      <c r="D7" s="47" t="s">
        <v>242</v>
      </c>
      <c r="E7" s="154" t="s">
        <v>289</v>
      </c>
      <c r="F7" s="69">
        <v>2090</v>
      </c>
      <c r="G7" s="49">
        <v>0</v>
      </c>
      <c r="H7" s="49">
        <f t="shared" si="0"/>
        <v>2090</v>
      </c>
      <c r="I7" s="49">
        <f t="shared" si="1"/>
        <v>8360000</v>
      </c>
      <c r="J7" s="13" t="s">
        <v>15</v>
      </c>
      <c r="K7" s="57" t="s">
        <v>240</v>
      </c>
      <c r="L7" s="36"/>
    </row>
    <row r="8" spans="1:12" ht="168.75" customHeight="1">
      <c r="A8" s="105"/>
      <c r="B8" s="106" t="s">
        <v>21</v>
      </c>
      <c r="C8" s="40" t="s">
        <v>243</v>
      </c>
      <c r="D8" s="92" t="s">
        <v>244</v>
      </c>
      <c r="E8" s="154" t="s">
        <v>289</v>
      </c>
      <c r="F8" s="49">
        <f>3992018/1.19</f>
        <v>3354636.9747899161</v>
      </c>
      <c r="G8" s="49">
        <f>F8*19%</f>
        <v>637381.02521008404</v>
      </c>
      <c r="H8" s="49">
        <f t="shared" si="0"/>
        <v>3992018</v>
      </c>
      <c r="I8" s="49">
        <f>H8</f>
        <v>3992018</v>
      </c>
      <c r="J8" s="13" t="s">
        <v>15</v>
      </c>
      <c r="K8" s="57" t="s">
        <v>240</v>
      </c>
      <c r="L8" s="36"/>
    </row>
    <row r="9" spans="1:12" ht="15.75" customHeight="1"/>
    <row r="10" spans="1:12" ht="15.75" customHeight="1"/>
    <row r="11" spans="1:12" ht="15.75" customHeight="1">
      <c r="D11" s="113"/>
    </row>
    <row r="12" spans="1:12" ht="15.75" customHeight="1"/>
    <row r="13" spans="1:12" ht="15.75" customHeight="1"/>
    <row r="14" spans="1:12" ht="15.75" customHeight="1"/>
    <row r="15" spans="1:12" ht="15.75" customHeight="1"/>
    <row r="16" spans="1: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K3"/>
  </mergeCells>
  <hyperlinks>
    <hyperlink ref="D6" r:id="rId1" xr:uid="{00000000-0004-0000-0E00-000000000000}"/>
    <hyperlink ref="D7" r:id="rId2" xr:uid="{00000000-0004-0000-0E00-000001000000}"/>
    <hyperlink ref="D8" r:id="rId3" xr:uid="{00000000-0004-0000-0E00-000002000000}"/>
  </hyperlink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FF00"/>
    <outlinePr summaryBelow="0" summaryRight="0"/>
  </sheetPr>
  <dimension ref="A1:K1000"/>
  <sheetViews>
    <sheetView topLeftCell="A8" workbookViewId="0">
      <selection activeCell="E8" sqref="E8"/>
    </sheetView>
  </sheetViews>
  <sheetFormatPr baseColWidth="10" defaultColWidth="12.5703125" defaultRowHeight="15" customHeight="1"/>
  <cols>
    <col min="11" max="11" width="37.85546875" customWidth="1"/>
  </cols>
  <sheetData>
    <row r="1" spans="1:11" ht="15.75" customHeight="1">
      <c r="A1" s="16"/>
      <c r="B1" s="16"/>
      <c r="C1" s="16"/>
      <c r="D1" s="16"/>
      <c r="E1" s="16"/>
      <c r="F1" s="58" t="s">
        <v>0</v>
      </c>
      <c r="G1" s="16"/>
      <c r="H1" s="16"/>
      <c r="I1" s="16"/>
      <c r="J1" s="16"/>
      <c r="K1" s="16"/>
    </row>
    <row r="2" spans="1:11" ht="15.75" customHeight="1">
      <c r="A2" s="16"/>
      <c r="B2" s="59"/>
      <c r="C2" s="59"/>
      <c r="D2" s="59"/>
      <c r="E2" s="59"/>
      <c r="F2" s="59"/>
      <c r="G2" s="59"/>
      <c r="H2" s="59"/>
      <c r="I2" s="59"/>
      <c r="J2" s="59"/>
      <c r="K2" s="59"/>
    </row>
    <row r="3" spans="1:11" ht="15.75" customHeight="1">
      <c r="A3" s="60"/>
      <c r="B3" s="145" t="s">
        <v>1</v>
      </c>
      <c r="C3" s="143"/>
      <c r="D3" s="143"/>
      <c r="E3" s="143"/>
      <c r="F3" s="143"/>
      <c r="G3" s="143"/>
      <c r="H3" s="143"/>
      <c r="I3" s="143"/>
      <c r="J3" s="143"/>
      <c r="K3" s="144"/>
    </row>
    <row r="4" spans="1:11" ht="15.75" customHeight="1">
      <c r="A4" s="16"/>
      <c r="B4" s="59"/>
      <c r="C4" s="59"/>
      <c r="D4" s="59"/>
      <c r="E4" s="59"/>
      <c r="F4" s="59"/>
      <c r="G4" s="59"/>
      <c r="H4" s="59"/>
      <c r="I4" s="59"/>
      <c r="J4" s="59"/>
      <c r="K4" s="59"/>
    </row>
    <row r="5" spans="1:11" ht="102" customHeight="1">
      <c r="A5" s="51"/>
      <c r="B5" s="61" t="s">
        <v>2</v>
      </c>
      <c r="C5" s="62" t="s">
        <v>245</v>
      </c>
      <c r="D5" s="62" t="s">
        <v>246</v>
      </c>
      <c r="E5" s="62" t="s">
        <v>247</v>
      </c>
      <c r="F5" s="62" t="s">
        <v>248</v>
      </c>
      <c r="G5" s="63" t="s">
        <v>249</v>
      </c>
      <c r="H5" s="64" t="s">
        <v>250</v>
      </c>
      <c r="I5" s="65" t="s">
        <v>9</v>
      </c>
      <c r="J5" s="62" t="s">
        <v>251</v>
      </c>
      <c r="K5" s="62" t="s">
        <v>252</v>
      </c>
    </row>
    <row r="6" spans="1:11" ht="201.75" customHeight="1">
      <c r="A6" s="66"/>
      <c r="B6" s="61" t="s">
        <v>12</v>
      </c>
      <c r="C6" s="40" t="s">
        <v>238</v>
      </c>
      <c r="D6" s="92" t="s">
        <v>253</v>
      </c>
      <c r="E6" s="122" t="s">
        <v>290</v>
      </c>
      <c r="F6" s="114">
        <v>119.97</v>
      </c>
      <c r="G6" s="114">
        <v>0</v>
      </c>
      <c r="H6" s="115">
        <f t="shared" ref="H6:H8" si="0">F6+G6</f>
        <v>119.97</v>
      </c>
      <c r="I6" s="115">
        <f>H6*4000</f>
        <v>479880</v>
      </c>
      <c r="J6" s="13" t="s">
        <v>15</v>
      </c>
      <c r="K6" s="112" t="s">
        <v>254</v>
      </c>
    </row>
    <row r="7" spans="1:11" ht="201.75" customHeight="1">
      <c r="A7" s="71"/>
      <c r="B7" s="61" t="s">
        <v>17</v>
      </c>
      <c r="C7" s="40" t="s">
        <v>38</v>
      </c>
      <c r="D7" s="92" t="s">
        <v>255</v>
      </c>
      <c r="E7" s="122" t="s">
        <v>290</v>
      </c>
      <c r="F7" s="49">
        <f>495920/1.19</f>
        <v>416739.49579831935</v>
      </c>
      <c r="G7" s="115">
        <f t="shared" ref="G7:G8" si="1">F7*19%</f>
        <v>79180.504201680684</v>
      </c>
      <c r="H7" s="115">
        <f t="shared" si="0"/>
        <v>495920</v>
      </c>
      <c r="I7" s="115">
        <f t="shared" ref="I7:I8" si="2">H7</f>
        <v>495920</v>
      </c>
      <c r="J7" s="13" t="s">
        <v>15</v>
      </c>
      <c r="K7" s="112" t="s">
        <v>254</v>
      </c>
    </row>
    <row r="8" spans="1:11" ht="201.75" customHeight="1">
      <c r="A8" s="71"/>
      <c r="B8" s="61" t="s">
        <v>21</v>
      </c>
      <c r="C8" s="40" t="s">
        <v>256</v>
      </c>
      <c r="D8" s="92" t="s">
        <v>257</v>
      </c>
      <c r="E8" s="122" t="s">
        <v>290</v>
      </c>
      <c r="F8" s="49">
        <f>800000/1.19</f>
        <v>672268.90756302525</v>
      </c>
      <c r="G8" s="115">
        <f t="shared" si="1"/>
        <v>127731.0924369748</v>
      </c>
      <c r="H8" s="115">
        <f t="shared" si="0"/>
        <v>800000</v>
      </c>
      <c r="I8" s="115">
        <f t="shared" si="2"/>
        <v>800000</v>
      </c>
      <c r="J8" s="13" t="s">
        <v>15</v>
      </c>
      <c r="K8" s="112" t="s">
        <v>254</v>
      </c>
    </row>
    <row r="9" spans="1:11" ht="15.75" customHeight="1">
      <c r="A9" s="16"/>
      <c r="B9" s="16"/>
      <c r="C9" s="16"/>
      <c r="D9" s="16"/>
      <c r="E9" s="16"/>
      <c r="F9" s="16"/>
      <c r="G9" s="16"/>
      <c r="H9" s="16"/>
      <c r="I9" s="16"/>
      <c r="J9" s="16"/>
      <c r="K9" s="16"/>
    </row>
    <row r="10" spans="1:11" ht="15.75" customHeight="1">
      <c r="A10" s="16"/>
      <c r="B10" s="16"/>
      <c r="C10" s="16"/>
      <c r="D10" s="16"/>
      <c r="E10" s="16"/>
      <c r="F10" s="16"/>
      <c r="G10" s="16"/>
      <c r="H10" s="16"/>
      <c r="I10" s="16"/>
      <c r="J10" s="16"/>
      <c r="K10" s="16"/>
    </row>
    <row r="11" spans="1:11" ht="15.75" customHeight="1">
      <c r="A11" s="16"/>
      <c r="B11" s="16"/>
      <c r="C11" s="16"/>
      <c r="D11" s="16"/>
      <c r="E11" s="16"/>
      <c r="F11" s="16"/>
      <c r="G11" s="16"/>
      <c r="H11" s="16"/>
      <c r="I11" s="16"/>
      <c r="J11" s="16"/>
      <c r="K11" s="16"/>
    </row>
    <row r="12" spans="1:11" ht="15.75" customHeight="1">
      <c r="A12" s="16"/>
      <c r="B12" s="16"/>
      <c r="C12" s="16"/>
      <c r="D12" s="16"/>
      <c r="E12" s="16"/>
      <c r="F12" s="16"/>
      <c r="G12" s="16"/>
      <c r="H12" s="16"/>
      <c r="I12" s="16"/>
      <c r="J12" s="16"/>
      <c r="K12" s="16"/>
    </row>
    <row r="13" spans="1:11" ht="15.75" customHeight="1">
      <c r="A13" s="16"/>
      <c r="B13" s="16"/>
      <c r="C13" s="16"/>
      <c r="D13" s="16"/>
      <c r="E13" s="16"/>
      <c r="F13" s="16"/>
      <c r="G13" s="16"/>
      <c r="H13" s="16"/>
      <c r="I13" s="16"/>
      <c r="J13" s="16"/>
      <c r="K13" s="16"/>
    </row>
    <row r="14" spans="1:11" ht="15.75" customHeight="1">
      <c r="A14" s="16"/>
      <c r="B14" s="16"/>
      <c r="C14" s="16"/>
      <c r="D14" s="16"/>
      <c r="E14" s="16"/>
      <c r="F14" s="16"/>
      <c r="G14" s="16"/>
      <c r="H14" s="16"/>
      <c r="I14" s="16"/>
      <c r="J14" s="16"/>
      <c r="K14" s="16"/>
    </row>
    <row r="15" spans="1:11" ht="15.75" customHeight="1">
      <c r="A15" s="16"/>
      <c r="B15" s="16"/>
      <c r="C15" s="16"/>
      <c r="D15" s="16"/>
      <c r="E15" s="16"/>
      <c r="F15" s="16"/>
      <c r="G15" s="16"/>
      <c r="H15" s="16"/>
      <c r="I15" s="16"/>
      <c r="J15" s="16"/>
      <c r="K15" s="16"/>
    </row>
    <row r="16" spans="1:11" ht="15.75" customHeight="1">
      <c r="A16" s="16"/>
      <c r="B16" s="16"/>
      <c r="C16" s="16"/>
      <c r="D16" s="16"/>
      <c r="E16" s="16"/>
      <c r="F16" s="16"/>
      <c r="G16" s="16"/>
      <c r="H16" s="16"/>
      <c r="I16" s="16"/>
      <c r="J16" s="16"/>
      <c r="K16" s="16"/>
    </row>
    <row r="17" spans="1:11" ht="15.75" customHeight="1">
      <c r="A17" s="16"/>
      <c r="B17" s="16"/>
      <c r="C17" s="16"/>
      <c r="D17" s="16"/>
      <c r="E17" s="16"/>
      <c r="F17" s="16"/>
      <c r="G17" s="16"/>
      <c r="H17" s="16"/>
      <c r="I17" s="16"/>
      <c r="J17" s="16"/>
      <c r="K17" s="16"/>
    </row>
    <row r="18" spans="1:11" ht="15.75" customHeight="1">
      <c r="A18" s="16"/>
      <c r="B18" s="16"/>
      <c r="C18" s="16"/>
      <c r="D18" s="16"/>
      <c r="E18" s="16"/>
      <c r="F18" s="16"/>
      <c r="G18" s="16"/>
      <c r="H18" s="16"/>
      <c r="I18" s="16"/>
      <c r="J18" s="16"/>
      <c r="K18" s="16"/>
    </row>
    <row r="19" spans="1:11" ht="15.75" customHeight="1">
      <c r="A19" s="16"/>
      <c r="B19" s="16"/>
      <c r="C19" s="16"/>
      <c r="D19" s="16"/>
      <c r="E19" s="16"/>
      <c r="F19" s="16"/>
      <c r="G19" s="16"/>
      <c r="H19" s="16"/>
      <c r="I19" s="16"/>
      <c r="J19" s="16"/>
      <c r="K19" s="16"/>
    </row>
    <row r="20" spans="1:11" ht="15.75" customHeight="1">
      <c r="A20" s="16"/>
      <c r="B20" s="16"/>
      <c r="C20" s="16"/>
      <c r="D20" s="16"/>
      <c r="E20" s="16"/>
      <c r="F20" s="16"/>
      <c r="G20" s="16"/>
      <c r="H20" s="16"/>
      <c r="I20" s="16"/>
      <c r="J20" s="16"/>
      <c r="K20" s="16"/>
    </row>
    <row r="21" spans="1:11" ht="15.75" customHeight="1">
      <c r="A21" s="16"/>
      <c r="B21" s="16"/>
      <c r="C21" s="16"/>
      <c r="D21" s="16"/>
      <c r="E21" s="16"/>
      <c r="F21" s="16"/>
      <c r="G21" s="16"/>
      <c r="H21" s="16"/>
      <c r="I21" s="16"/>
      <c r="J21" s="16"/>
      <c r="K21" s="16"/>
    </row>
    <row r="22" spans="1:11" ht="15.75" customHeight="1">
      <c r="A22" s="16"/>
      <c r="B22" s="16"/>
      <c r="C22" s="16"/>
      <c r="D22" s="16"/>
      <c r="E22" s="16"/>
      <c r="F22" s="16"/>
      <c r="G22" s="16"/>
      <c r="H22" s="16"/>
      <c r="I22" s="16"/>
      <c r="J22" s="16"/>
      <c r="K22" s="16"/>
    </row>
    <row r="23" spans="1:11" ht="15.75" customHeight="1">
      <c r="A23" s="16"/>
      <c r="B23" s="16"/>
      <c r="C23" s="16"/>
      <c r="D23" s="16"/>
      <c r="E23" s="16"/>
      <c r="F23" s="16"/>
      <c r="G23" s="16"/>
      <c r="H23" s="16"/>
      <c r="I23" s="16"/>
      <c r="J23" s="16"/>
      <c r="K23" s="16"/>
    </row>
    <row r="24" spans="1:11" ht="15.75" customHeight="1">
      <c r="A24" s="16"/>
      <c r="B24" s="16"/>
      <c r="C24" s="16"/>
      <c r="D24" s="16"/>
      <c r="E24" s="16"/>
      <c r="F24" s="16"/>
      <c r="G24" s="16"/>
      <c r="H24" s="16"/>
      <c r="I24" s="16"/>
      <c r="J24" s="16"/>
      <c r="K24" s="16"/>
    </row>
    <row r="25" spans="1:11" ht="15.75" customHeight="1">
      <c r="A25" s="16"/>
      <c r="B25" s="16"/>
      <c r="C25" s="16"/>
      <c r="D25" s="16"/>
      <c r="E25" s="16"/>
      <c r="F25" s="16"/>
      <c r="G25" s="16"/>
      <c r="H25" s="16"/>
      <c r="I25" s="16"/>
      <c r="J25" s="16"/>
      <c r="K25" s="16"/>
    </row>
    <row r="26" spans="1:11" ht="15.75" customHeight="1">
      <c r="A26" s="16"/>
      <c r="B26" s="16"/>
      <c r="C26" s="16"/>
      <c r="D26" s="16"/>
      <c r="E26" s="16"/>
      <c r="F26" s="16"/>
      <c r="G26" s="16"/>
      <c r="H26" s="16"/>
      <c r="I26" s="16"/>
      <c r="J26" s="16"/>
      <c r="K26" s="16"/>
    </row>
    <row r="27" spans="1:11" ht="15.75" customHeight="1">
      <c r="A27" s="16"/>
      <c r="B27" s="16"/>
      <c r="C27" s="16"/>
      <c r="D27" s="16"/>
      <c r="E27" s="16"/>
      <c r="F27" s="16"/>
      <c r="G27" s="16"/>
      <c r="H27" s="16"/>
      <c r="I27" s="16"/>
      <c r="J27" s="16"/>
      <c r="K27" s="16"/>
    </row>
    <row r="28" spans="1:11" ht="15.75" customHeight="1">
      <c r="A28" s="16"/>
      <c r="B28" s="16"/>
      <c r="C28" s="16"/>
      <c r="D28" s="16"/>
      <c r="E28" s="16"/>
      <c r="F28" s="16"/>
      <c r="G28" s="16"/>
      <c r="H28" s="16"/>
      <c r="I28" s="16"/>
      <c r="J28" s="16"/>
      <c r="K28" s="16"/>
    </row>
    <row r="29" spans="1:11" ht="15.75" customHeight="1">
      <c r="A29" s="16"/>
      <c r="B29" s="16"/>
      <c r="C29" s="16"/>
      <c r="D29" s="16"/>
      <c r="E29" s="16"/>
      <c r="F29" s="16"/>
      <c r="G29" s="16"/>
      <c r="H29" s="16"/>
      <c r="I29" s="16"/>
      <c r="J29" s="16"/>
      <c r="K29" s="16"/>
    </row>
    <row r="30" spans="1:11" ht="15.75" customHeight="1">
      <c r="A30" s="16"/>
      <c r="B30" s="16"/>
      <c r="C30" s="16"/>
      <c r="D30" s="16"/>
      <c r="E30" s="16"/>
      <c r="F30" s="16"/>
      <c r="G30" s="16"/>
      <c r="H30" s="16"/>
      <c r="I30" s="16"/>
      <c r="J30" s="16"/>
      <c r="K30" s="16"/>
    </row>
    <row r="31" spans="1:11" ht="15.75" customHeight="1">
      <c r="A31" s="16"/>
      <c r="B31" s="16"/>
      <c r="C31" s="16"/>
      <c r="D31" s="16"/>
      <c r="E31" s="16"/>
      <c r="F31" s="16"/>
      <c r="G31" s="16"/>
      <c r="H31" s="16"/>
      <c r="I31" s="16"/>
      <c r="J31" s="16"/>
      <c r="K31" s="16"/>
    </row>
    <row r="32" spans="1:11" ht="15.75" customHeight="1">
      <c r="A32" s="16"/>
      <c r="B32" s="16"/>
      <c r="C32" s="16"/>
      <c r="D32" s="16"/>
      <c r="E32" s="16"/>
      <c r="F32" s="16"/>
      <c r="G32" s="16"/>
      <c r="H32" s="16"/>
      <c r="I32" s="16"/>
      <c r="J32" s="16"/>
      <c r="K32" s="16"/>
    </row>
    <row r="33" spans="1:11" ht="15.75" customHeight="1">
      <c r="A33" s="16"/>
      <c r="B33" s="16"/>
      <c r="C33" s="16"/>
      <c r="D33" s="16"/>
      <c r="E33" s="16"/>
      <c r="F33" s="16"/>
      <c r="G33" s="16"/>
      <c r="H33" s="16"/>
      <c r="I33" s="16"/>
      <c r="J33" s="16"/>
      <c r="K33" s="16"/>
    </row>
    <row r="34" spans="1:11" ht="15.75" customHeight="1">
      <c r="A34" s="16"/>
      <c r="B34" s="16"/>
      <c r="C34" s="16"/>
      <c r="D34" s="16"/>
      <c r="E34" s="16"/>
      <c r="F34" s="16"/>
      <c r="G34" s="16"/>
      <c r="H34" s="16"/>
      <c r="I34" s="16"/>
      <c r="J34" s="16"/>
      <c r="K34" s="16"/>
    </row>
    <row r="35" spans="1:11" ht="15.75" customHeight="1">
      <c r="A35" s="16"/>
      <c r="B35" s="16"/>
      <c r="C35" s="16"/>
      <c r="D35" s="16"/>
      <c r="E35" s="16"/>
      <c r="F35" s="16"/>
      <c r="G35" s="16"/>
      <c r="H35" s="16"/>
      <c r="I35" s="16"/>
      <c r="J35" s="16"/>
      <c r="K35" s="16"/>
    </row>
    <row r="36" spans="1:11" ht="15.75" customHeight="1">
      <c r="A36" s="16"/>
      <c r="B36" s="16"/>
      <c r="C36" s="16"/>
      <c r="D36" s="16"/>
      <c r="E36" s="16"/>
      <c r="F36" s="16"/>
      <c r="G36" s="16"/>
      <c r="H36" s="16"/>
      <c r="I36" s="16"/>
      <c r="J36" s="16"/>
      <c r="K36" s="16"/>
    </row>
    <row r="37" spans="1:11" ht="15.75" customHeight="1">
      <c r="A37" s="16"/>
      <c r="B37" s="16"/>
      <c r="C37" s="16"/>
      <c r="D37" s="16"/>
      <c r="E37" s="16"/>
      <c r="F37" s="16"/>
      <c r="G37" s="16"/>
      <c r="H37" s="16"/>
      <c r="I37" s="16"/>
      <c r="J37" s="16"/>
      <c r="K37" s="16"/>
    </row>
    <row r="38" spans="1:11" ht="15.75" customHeight="1">
      <c r="A38" s="16"/>
      <c r="B38" s="16"/>
      <c r="C38" s="16"/>
      <c r="D38" s="16"/>
      <c r="E38" s="16"/>
      <c r="F38" s="16"/>
      <c r="G38" s="16"/>
      <c r="H38" s="16"/>
      <c r="I38" s="16"/>
      <c r="J38" s="16"/>
      <c r="K38" s="16"/>
    </row>
    <row r="39" spans="1:11" ht="15.75" customHeight="1">
      <c r="A39" s="16"/>
      <c r="B39" s="16"/>
      <c r="C39" s="16"/>
      <c r="D39" s="16"/>
      <c r="E39" s="16"/>
      <c r="F39" s="16"/>
      <c r="G39" s="16"/>
      <c r="H39" s="16"/>
      <c r="I39" s="16"/>
      <c r="J39" s="16"/>
      <c r="K39" s="16"/>
    </row>
    <row r="40" spans="1:11" ht="15.75" customHeight="1">
      <c r="A40" s="16"/>
      <c r="B40" s="16"/>
      <c r="C40" s="16"/>
      <c r="D40" s="16"/>
      <c r="E40" s="16"/>
      <c r="F40" s="16"/>
      <c r="G40" s="16"/>
      <c r="H40" s="16"/>
      <c r="I40" s="16"/>
      <c r="J40" s="16"/>
      <c r="K40" s="16"/>
    </row>
    <row r="41" spans="1:11" ht="15.75" customHeight="1">
      <c r="A41" s="16"/>
      <c r="B41" s="16"/>
      <c r="C41" s="16"/>
      <c r="D41" s="16"/>
      <c r="E41" s="16"/>
      <c r="F41" s="16"/>
      <c r="G41" s="16"/>
      <c r="H41" s="16"/>
      <c r="I41" s="16"/>
      <c r="J41" s="16"/>
      <c r="K41" s="16"/>
    </row>
    <row r="42" spans="1:11" ht="15.75" customHeight="1">
      <c r="A42" s="16"/>
      <c r="B42" s="16"/>
      <c r="C42" s="16"/>
      <c r="D42" s="16"/>
      <c r="E42" s="16"/>
      <c r="F42" s="16"/>
      <c r="G42" s="16"/>
      <c r="H42" s="16"/>
      <c r="I42" s="16"/>
      <c r="J42" s="16"/>
      <c r="K42" s="16"/>
    </row>
    <row r="43" spans="1:11" ht="15.75" customHeight="1">
      <c r="A43" s="16"/>
      <c r="B43" s="16"/>
      <c r="C43" s="16"/>
      <c r="D43" s="16"/>
      <c r="E43" s="16"/>
      <c r="F43" s="16"/>
      <c r="G43" s="16"/>
      <c r="H43" s="16"/>
      <c r="I43" s="16"/>
      <c r="J43" s="16"/>
      <c r="K43" s="16"/>
    </row>
    <row r="44" spans="1:11" ht="15.75" customHeight="1">
      <c r="A44" s="16"/>
      <c r="B44" s="16"/>
      <c r="C44" s="16"/>
      <c r="D44" s="16"/>
      <c r="E44" s="16"/>
      <c r="F44" s="16"/>
      <c r="G44" s="16"/>
      <c r="H44" s="16"/>
      <c r="I44" s="16"/>
      <c r="J44" s="16"/>
      <c r="K44" s="16"/>
    </row>
    <row r="45" spans="1:11" ht="15.75" customHeight="1">
      <c r="A45" s="16"/>
      <c r="B45" s="16"/>
      <c r="C45" s="16"/>
      <c r="D45" s="16"/>
      <c r="E45" s="16"/>
      <c r="F45" s="16"/>
      <c r="G45" s="16"/>
      <c r="H45" s="16"/>
      <c r="I45" s="16"/>
      <c r="J45" s="16"/>
      <c r="K45" s="16"/>
    </row>
    <row r="46" spans="1:11" ht="15.75" customHeight="1">
      <c r="A46" s="16"/>
      <c r="B46" s="16"/>
      <c r="C46" s="16"/>
      <c r="D46" s="16"/>
      <c r="E46" s="16"/>
      <c r="F46" s="16"/>
      <c r="G46" s="16"/>
      <c r="H46" s="16"/>
      <c r="I46" s="16"/>
      <c r="J46" s="16"/>
      <c r="K46" s="16"/>
    </row>
    <row r="47" spans="1:11" ht="15.75" customHeight="1">
      <c r="A47" s="16"/>
      <c r="B47" s="16"/>
      <c r="C47" s="16"/>
      <c r="D47" s="16"/>
      <c r="E47" s="16"/>
      <c r="F47" s="16"/>
      <c r="G47" s="16"/>
      <c r="H47" s="16"/>
      <c r="I47" s="16"/>
      <c r="J47" s="16"/>
      <c r="K47" s="16"/>
    </row>
    <row r="48" spans="1:11" ht="15.75" customHeight="1">
      <c r="A48" s="16"/>
      <c r="B48" s="16"/>
      <c r="C48" s="16"/>
      <c r="D48" s="16"/>
      <c r="E48" s="16"/>
      <c r="F48" s="16"/>
      <c r="G48" s="16"/>
      <c r="H48" s="16"/>
      <c r="I48" s="16"/>
      <c r="J48" s="16"/>
      <c r="K48" s="16"/>
    </row>
    <row r="49" spans="1:11" ht="15.75" customHeight="1">
      <c r="A49" s="16"/>
      <c r="B49" s="16"/>
      <c r="C49" s="16"/>
      <c r="D49" s="16"/>
      <c r="E49" s="16"/>
      <c r="F49" s="16"/>
      <c r="G49" s="16"/>
      <c r="H49" s="16"/>
      <c r="I49" s="16"/>
      <c r="J49" s="16"/>
      <c r="K49" s="16"/>
    </row>
    <row r="50" spans="1:11" ht="15.75" customHeight="1">
      <c r="A50" s="16"/>
      <c r="B50" s="16"/>
      <c r="C50" s="16"/>
      <c r="D50" s="16"/>
      <c r="E50" s="16"/>
      <c r="F50" s="16"/>
      <c r="G50" s="16"/>
      <c r="H50" s="16"/>
      <c r="I50" s="16"/>
      <c r="J50" s="16"/>
      <c r="K50" s="16"/>
    </row>
    <row r="51" spans="1:11" ht="15.75" customHeight="1">
      <c r="A51" s="16"/>
      <c r="B51" s="16"/>
      <c r="C51" s="16"/>
      <c r="D51" s="16"/>
      <c r="E51" s="16"/>
      <c r="F51" s="16"/>
      <c r="G51" s="16"/>
      <c r="H51" s="16"/>
      <c r="I51" s="16"/>
      <c r="J51" s="16"/>
      <c r="K51" s="16"/>
    </row>
    <row r="52" spans="1:11" ht="15.75" customHeight="1">
      <c r="A52" s="16"/>
      <c r="B52" s="16"/>
      <c r="C52" s="16"/>
      <c r="D52" s="16"/>
      <c r="E52" s="16"/>
      <c r="F52" s="16"/>
      <c r="G52" s="16"/>
      <c r="H52" s="16"/>
      <c r="I52" s="16"/>
      <c r="J52" s="16"/>
      <c r="K52" s="16"/>
    </row>
    <row r="53" spans="1:11" ht="15.75" customHeight="1">
      <c r="A53" s="16"/>
      <c r="B53" s="16"/>
      <c r="C53" s="16"/>
      <c r="D53" s="16"/>
      <c r="E53" s="16"/>
      <c r="F53" s="16"/>
      <c r="G53" s="16"/>
      <c r="H53" s="16"/>
      <c r="I53" s="16"/>
      <c r="J53" s="16"/>
      <c r="K53" s="16"/>
    </row>
    <row r="54" spans="1:11" ht="15.75" customHeight="1">
      <c r="A54" s="16"/>
      <c r="B54" s="16"/>
      <c r="C54" s="16"/>
      <c r="D54" s="16"/>
      <c r="E54" s="16"/>
      <c r="F54" s="16"/>
      <c r="G54" s="16"/>
      <c r="H54" s="16"/>
      <c r="I54" s="16"/>
      <c r="J54" s="16"/>
      <c r="K54" s="16"/>
    </row>
    <row r="55" spans="1:11" ht="15.75" customHeight="1">
      <c r="A55" s="16"/>
      <c r="B55" s="16"/>
      <c r="C55" s="16"/>
      <c r="D55" s="16"/>
      <c r="E55" s="16"/>
      <c r="F55" s="16"/>
      <c r="G55" s="16"/>
      <c r="H55" s="16"/>
      <c r="I55" s="16"/>
      <c r="J55" s="16"/>
      <c r="K55" s="16"/>
    </row>
    <row r="56" spans="1:11" ht="15.75" customHeight="1">
      <c r="A56" s="16"/>
      <c r="B56" s="16"/>
      <c r="C56" s="16"/>
      <c r="D56" s="16"/>
      <c r="E56" s="16"/>
      <c r="F56" s="16"/>
      <c r="G56" s="16"/>
      <c r="H56" s="16"/>
      <c r="I56" s="16"/>
      <c r="J56" s="16"/>
      <c r="K56" s="16"/>
    </row>
    <row r="57" spans="1:11" ht="15.75" customHeight="1">
      <c r="A57" s="16"/>
      <c r="B57" s="16"/>
      <c r="C57" s="16"/>
      <c r="D57" s="16"/>
      <c r="E57" s="16"/>
      <c r="F57" s="16"/>
      <c r="G57" s="16"/>
      <c r="H57" s="16"/>
      <c r="I57" s="16"/>
      <c r="J57" s="16"/>
      <c r="K57" s="16"/>
    </row>
    <row r="58" spans="1:11" ht="15.75" customHeight="1">
      <c r="A58" s="16"/>
      <c r="B58" s="16"/>
      <c r="C58" s="16"/>
      <c r="D58" s="16"/>
      <c r="E58" s="16"/>
      <c r="F58" s="16"/>
      <c r="G58" s="16"/>
      <c r="H58" s="16"/>
      <c r="I58" s="16"/>
      <c r="J58" s="16"/>
      <c r="K58" s="16"/>
    </row>
    <row r="59" spans="1:11" ht="15.75" customHeight="1">
      <c r="A59" s="16"/>
      <c r="B59" s="16"/>
      <c r="C59" s="16"/>
      <c r="D59" s="16"/>
      <c r="E59" s="16"/>
      <c r="F59" s="16"/>
      <c r="G59" s="16"/>
      <c r="H59" s="16"/>
      <c r="I59" s="16"/>
      <c r="J59" s="16"/>
      <c r="K59" s="16"/>
    </row>
    <row r="60" spans="1:11" ht="15.75" customHeight="1">
      <c r="A60" s="16"/>
      <c r="B60" s="16"/>
      <c r="C60" s="16"/>
      <c r="D60" s="16"/>
      <c r="E60" s="16"/>
      <c r="F60" s="16"/>
      <c r="G60" s="16"/>
      <c r="H60" s="16"/>
      <c r="I60" s="16"/>
      <c r="J60" s="16"/>
      <c r="K60" s="16"/>
    </row>
    <row r="61" spans="1:11" ht="15.75" customHeight="1">
      <c r="A61" s="16"/>
      <c r="B61" s="16"/>
      <c r="C61" s="16"/>
      <c r="D61" s="16"/>
      <c r="E61" s="16"/>
      <c r="F61" s="16"/>
      <c r="G61" s="16"/>
      <c r="H61" s="16"/>
      <c r="I61" s="16"/>
      <c r="J61" s="16"/>
      <c r="K61" s="16"/>
    </row>
    <row r="62" spans="1:11" ht="15.75" customHeight="1">
      <c r="A62" s="16"/>
      <c r="B62" s="16"/>
      <c r="C62" s="16"/>
      <c r="D62" s="16"/>
      <c r="E62" s="16"/>
      <c r="F62" s="16"/>
      <c r="G62" s="16"/>
      <c r="H62" s="16"/>
      <c r="I62" s="16"/>
      <c r="J62" s="16"/>
      <c r="K62" s="16"/>
    </row>
    <row r="63" spans="1:11" ht="15.75" customHeight="1">
      <c r="A63" s="16"/>
      <c r="B63" s="16"/>
      <c r="C63" s="16"/>
      <c r="D63" s="16"/>
      <c r="E63" s="16"/>
      <c r="F63" s="16"/>
      <c r="G63" s="16"/>
      <c r="H63" s="16"/>
      <c r="I63" s="16"/>
      <c r="J63" s="16"/>
      <c r="K63" s="16"/>
    </row>
    <row r="64" spans="1:11" ht="15.75" customHeight="1">
      <c r="A64" s="16"/>
      <c r="B64" s="16"/>
      <c r="C64" s="16"/>
      <c r="D64" s="16"/>
      <c r="E64" s="16"/>
      <c r="F64" s="16"/>
      <c r="G64" s="16"/>
      <c r="H64" s="16"/>
      <c r="I64" s="16"/>
      <c r="J64" s="16"/>
      <c r="K64" s="16"/>
    </row>
    <row r="65" spans="1:11" ht="15.75" customHeight="1">
      <c r="A65" s="16"/>
      <c r="B65" s="16"/>
      <c r="C65" s="16"/>
      <c r="D65" s="16"/>
      <c r="E65" s="16"/>
      <c r="F65" s="16"/>
      <c r="G65" s="16"/>
      <c r="H65" s="16"/>
      <c r="I65" s="16"/>
      <c r="J65" s="16"/>
      <c r="K65" s="16"/>
    </row>
    <row r="66" spans="1:11" ht="15.75" customHeight="1">
      <c r="A66" s="16"/>
      <c r="B66" s="16"/>
      <c r="C66" s="16"/>
      <c r="D66" s="16"/>
      <c r="E66" s="16"/>
      <c r="F66" s="16"/>
      <c r="G66" s="16"/>
      <c r="H66" s="16"/>
      <c r="I66" s="16"/>
      <c r="J66" s="16"/>
      <c r="K66" s="16"/>
    </row>
    <row r="67" spans="1:11" ht="15.75" customHeight="1">
      <c r="A67" s="16"/>
      <c r="B67" s="16"/>
      <c r="C67" s="16"/>
      <c r="D67" s="16"/>
      <c r="E67" s="16"/>
      <c r="F67" s="16"/>
      <c r="G67" s="16"/>
      <c r="H67" s="16"/>
      <c r="I67" s="16"/>
      <c r="J67" s="16"/>
      <c r="K67" s="16"/>
    </row>
    <row r="68" spans="1:11" ht="15.75" customHeight="1">
      <c r="A68" s="16"/>
      <c r="B68" s="16"/>
      <c r="C68" s="16"/>
      <c r="D68" s="16"/>
      <c r="E68" s="16"/>
      <c r="F68" s="16"/>
      <c r="G68" s="16"/>
      <c r="H68" s="16"/>
      <c r="I68" s="16"/>
      <c r="J68" s="16"/>
      <c r="K68" s="16"/>
    </row>
    <row r="69" spans="1:11" ht="15.75" customHeight="1">
      <c r="A69" s="16"/>
      <c r="B69" s="16"/>
      <c r="C69" s="16"/>
      <c r="D69" s="16"/>
      <c r="E69" s="16"/>
      <c r="F69" s="16"/>
      <c r="G69" s="16"/>
      <c r="H69" s="16"/>
      <c r="I69" s="16"/>
      <c r="J69" s="16"/>
      <c r="K69" s="16"/>
    </row>
    <row r="70" spans="1:11" ht="15.75" customHeight="1">
      <c r="A70" s="16"/>
      <c r="B70" s="16"/>
      <c r="C70" s="16"/>
      <c r="D70" s="16"/>
      <c r="E70" s="16"/>
      <c r="F70" s="16"/>
      <c r="G70" s="16"/>
      <c r="H70" s="16"/>
      <c r="I70" s="16"/>
      <c r="J70" s="16"/>
      <c r="K70" s="16"/>
    </row>
    <row r="71" spans="1:11" ht="15.75" customHeight="1">
      <c r="A71" s="16"/>
      <c r="B71" s="16"/>
      <c r="C71" s="16"/>
      <c r="D71" s="16"/>
      <c r="E71" s="16"/>
      <c r="F71" s="16"/>
      <c r="G71" s="16"/>
      <c r="H71" s="16"/>
      <c r="I71" s="16"/>
      <c r="J71" s="16"/>
      <c r="K71" s="16"/>
    </row>
    <row r="72" spans="1:11" ht="15.75" customHeight="1">
      <c r="A72" s="16"/>
      <c r="B72" s="16"/>
      <c r="C72" s="16"/>
      <c r="D72" s="16"/>
      <c r="E72" s="16"/>
      <c r="F72" s="16"/>
      <c r="G72" s="16"/>
      <c r="H72" s="16"/>
      <c r="I72" s="16"/>
      <c r="J72" s="16"/>
      <c r="K72" s="16"/>
    </row>
    <row r="73" spans="1:11" ht="15.75" customHeight="1">
      <c r="A73" s="16"/>
      <c r="B73" s="16"/>
      <c r="C73" s="16"/>
      <c r="D73" s="16"/>
      <c r="E73" s="16"/>
      <c r="F73" s="16"/>
      <c r="G73" s="16"/>
      <c r="H73" s="16"/>
      <c r="I73" s="16"/>
      <c r="J73" s="16"/>
      <c r="K73" s="16"/>
    </row>
    <row r="74" spans="1:11" ht="15.75" customHeight="1">
      <c r="A74" s="16"/>
      <c r="B74" s="16"/>
      <c r="C74" s="16"/>
      <c r="D74" s="16"/>
      <c r="E74" s="16"/>
      <c r="F74" s="16"/>
      <c r="G74" s="16"/>
      <c r="H74" s="16"/>
      <c r="I74" s="16"/>
      <c r="J74" s="16"/>
      <c r="K74" s="16"/>
    </row>
    <row r="75" spans="1:11" ht="15.75" customHeight="1">
      <c r="A75" s="16"/>
      <c r="B75" s="16"/>
      <c r="C75" s="16"/>
      <c r="D75" s="16"/>
      <c r="E75" s="16"/>
      <c r="F75" s="16"/>
      <c r="G75" s="16"/>
      <c r="H75" s="16"/>
      <c r="I75" s="16"/>
      <c r="J75" s="16"/>
      <c r="K75" s="16"/>
    </row>
    <row r="76" spans="1:11" ht="15.75" customHeight="1">
      <c r="A76" s="16"/>
      <c r="B76" s="16"/>
      <c r="C76" s="16"/>
      <c r="D76" s="16"/>
      <c r="E76" s="16"/>
      <c r="F76" s="16"/>
      <c r="G76" s="16"/>
      <c r="H76" s="16"/>
      <c r="I76" s="16"/>
      <c r="J76" s="16"/>
      <c r="K76" s="16"/>
    </row>
    <row r="77" spans="1:11" ht="15.75" customHeight="1">
      <c r="A77" s="16"/>
      <c r="B77" s="16"/>
      <c r="C77" s="16"/>
      <c r="D77" s="16"/>
      <c r="E77" s="16"/>
      <c r="F77" s="16"/>
      <c r="G77" s="16"/>
      <c r="H77" s="16"/>
      <c r="I77" s="16"/>
      <c r="J77" s="16"/>
      <c r="K77" s="16"/>
    </row>
    <row r="78" spans="1:11" ht="15.75" customHeight="1">
      <c r="A78" s="16"/>
      <c r="B78" s="16"/>
      <c r="C78" s="16"/>
      <c r="D78" s="16"/>
      <c r="E78" s="16"/>
      <c r="F78" s="16"/>
      <c r="G78" s="16"/>
      <c r="H78" s="16"/>
      <c r="I78" s="16"/>
      <c r="J78" s="16"/>
      <c r="K78" s="16"/>
    </row>
    <row r="79" spans="1:11" ht="15.75" customHeight="1">
      <c r="A79" s="16"/>
      <c r="B79" s="16"/>
      <c r="C79" s="16"/>
      <c r="D79" s="16"/>
      <c r="E79" s="16"/>
      <c r="F79" s="16"/>
      <c r="G79" s="16"/>
      <c r="H79" s="16"/>
      <c r="I79" s="16"/>
      <c r="J79" s="16"/>
      <c r="K79" s="16"/>
    </row>
    <row r="80" spans="1:11" ht="15.75" customHeight="1">
      <c r="A80" s="16"/>
      <c r="B80" s="16"/>
      <c r="C80" s="16"/>
      <c r="D80" s="16"/>
      <c r="E80" s="16"/>
      <c r="F80" s="16"/>
      <c r="G80" s="16"/>
      <c r="H80" s="16"/>
      <c r="I80" s="16"/>
      <c r="J80" s="16"/>
      <c r="K80" s="16"/>
    </row>
    <row r="81" spans="1:11" ht="15.75" customHeight="1">
      <c r="A81" s="16"/>
      <c r="B81" s="16"/>
      <c r="C81" s="16"/>
      <c r="D81" s="16"/>
      <c r="E81" s="16"/>
      <c r="F81" s="16"/>
      <c r="G81" s="16"/>
      <c r="H81" s="16"/>
      <c r="I81" s="16"/>
      <c r="J81" s="16"/>
      <c r="K81" s="16"/>
    </row>
    <row r="82" spans="1:11" ht="15.75" customHeight="1">
      <c r="A82" s="16"/>
      <c r="B82" s="16"/>
      <c r="C82" s="16"/>
      <c r="D82" s="16"/>
      <c r="E82" s="16"/>
      <c r="F82" s="16"/>
      <c r="G82" s="16"/>
      <c r="H82" s="16"/>
      <c r="I82" s="16"/>
      <c r="J82" s="16"/>
      <c r="K82" s="16"/>
    </row>
    <row r="83" spans="1:11" ht="15.75" customHeight="1">
      <c r="A83" s="16"/>
      <c r="B83" s="16"/>
      <c r="C83" s="16"/>
      <c r="D83" s="16"/>
      <c r="E83" s="16"/>
      <c r="F83" s="16"/>
      <c r="G83" s="16"/>
      <c r="H83" s="16"/>
      <c r="I83" s="16"/>
      <c r="J83" s="16"/>
      <c r="K83" s="16"/>
    </row>
    <row r="84" spans="1:11" ht="15.75" customHeight="1">
      <c r="A84" s="16"/>
      <c r="B84" s="16"/>
      <c r="C84" s="16"/>
      <c r="D84" s="16"/>
      <c r="E84" s="16"/>
      <c r="F84" s="16"/>
      <c r="G84" s="16"/>
      <c r="H84" s="16"/>
      <c r="I84" s="16"/>
      <c r="J84" s="16"/>
      <c r="K84" s="16"/>
    </row>
    <row r="85" spans="1:11" ht="15.75" customHeight="1">
      <c r="A85" s="16"/>
      <c r="B85" s="16"/>
      <c r="C85" s="16"/>
      <c r="D85" s="16"/>
      <c r="E85" s="16"/>
      <c r="F85" s="16"/>
      <c r="G85" s="16"/>
      <c r="H85" s="16"/>
      <c r="I85" s="16"/>
      <c r="J85" s="16"/>
      <c r="K85" s="16"/>
    </row>
    <row r="86" spans="1:11" ht="15.75" customHeight="1">
      <c r="A86" s="16"/>
      <c r="B86" s="16"/>
      <c r="C86" s="16"/>
      <c r="D86" s="16"/>
      <c r="E86" s="16"/>
      <c r="F86" s="16"/>
      <c r="G86" s="16"/>
      <c r="H86" s="16"/>
      <c r="I86" s="16"/>
      <c r="J86" s="16"/>
      <c r="K86" s="16"/>
    </row>
    <row r="87" spans="1:11" ht="15.75" customHeight="1">
      <c r="A87" s="16"/>
      <c r="B87" s="16"/>
      <c r="C87" s="16"/>
      <c r="D87" s="16"/>
      <c r="E87" s="16"/>
      <c r="F87" s="16"/>
      <c r="G87" s="16"/>
      <c r="H87" s="16"/>
      <c r="I87" s="16"/>
      <c r="J87" s="16"/>
      <c r="K87" s="16"/>
    </row>
    <row r="88" spans="1:11" ht="15.75" customHeight="1">
      <c r="A88" s="16"/>
      <c r="B88" s="16"/>
      <c r="C88" s="16"/>
      <c r="D88" s="16"/>
      <c r="E88" s="16"/>
      <c r="F88" s="16"/>
      <c r="G88" s="16"/>
      <c r="H88" s="16"/>
      <c r="I88" s="16"/>
      <c r="J88" s="16"/>
      <c r="K88" s="16"/>
    </row>
    <row r="89" spans="1:11" ht="15.75" customHeight="1">
      <c r="A89" s="16"/>
      <c r="B89" s="16"/>
      <c r="C89" s="16"/>
      <c r="D89" s="16"/>
      <c r="E89" s="16"/>
      <c r="F89" s="16"/>
      <c r="G89" s="16"/>
      <c r="H89" s="16"/>
      <c r="I89" s="16"/>
      <c r="J89" s="16"/>
      <c r="K89" s="16"/>
    </row>
    <row r="90" spans="1:11" ht="15.75" customHeight="1">
      <c r="A90" s="16"/>
      <c r="B90" s="16"/>
      <c r="C90" s="16"/>
      <c r="D90" s="16"/>
      <c r="E90" s="16"/>
      <c r="F90" s="16"/>
      <c r="G90" s="16"/>
      <c r="H90" s="16"/>
      <c r="I90" s="16"/>
      <c r="J90" s="16"/>
      <c r="K90" s="16"/>
    </row>
    <row r="91" spans="1:11" ht="15.75" customHeight="1">
      <c r="A91" s="16"/>
      <c r="B91" s="16"/>
      <c r="C91" s="16"/>
      <c r="D91" s="16"/>
      <c r="E91" s="16"/>
      <c r="F91" s="16"/>
      <c r="G91" s="16"/>
      <c r="H91" s="16"/>
      <c r="I91" s="16"/>
      <c r="J91" s="16"/>
      <c r="K91" s="16"/>
    </row>
    <row r="92" spans="1:11" ht="15.75" customHeight="1">
      <c r="A92" s="16"/>
      <c r="B92" s="16"/>
      <c r="C92" s="16"/>
      <c r="D92" s="16"/>
      <c r="E92" s="16"/>
      <c r="F92" s="16"/>
      <c r="G92" s="16"/>
      <c r="H92" s="16"/>
      <c r="I92" s="16"/>
      <c r="J92" s="16"/>
      <c r="K92" s="16"/>
    </row>
    <row r="93" spans="1:11" ht="15.75" customHeight="1">
      <c r="A93" s="16"/>
      <c r="B93" s="16"/>
      <c r="C93" s="16"/>
      <c r="D93" s="16"/>
      <c r="E93" s="16"/>
      <c r="F93" s="16"/>
      <c r="G93" s="16"/>
      <c r="H93" s="16"/>
      <c r="I93" s="16"/>
      <c r="J93" s="16"/>
      <c r="K93" s="16"/>
    </row>
    <row r="94" spans="1:11" ht="15.75" customHeight="1">
      <c r="A94" s="16"/>
      <c r="B94" s="16"/>
      <c r="C94" s="16"/>
      <c r="D94" s="16"/>
      <c r="E94" s="16"/>
      <c r="F94" s="16"/>
      <c r="G94" s="16"/>
      <c r="H94" s="16"/>
      <c r="I94" s="16"/>
      <c r="J94" s="16"/>
      <c r="K94" s="16"/>
    </row>
    <row r="95" spans="1:11" ht="15.75" customHeight="1">
      <c r="A95" s="16"/>
      <c r="B95" s="16"/>
      <c r="C95" s="16"/>
      <c r="D95" s="16"/>
      <c r="E95" s="16"/>
      <c r="F95" s="16"/>
      <c r="G95" s="16"/>
      <c r="H95" s="16"/>
      <c r="I95" s="16"/>
      <c r="J95" s="16"/>
      <c r="K95" s="16"/>
    </row>
    <row r="96" spans="1:11" ht="15.75" customHeight="1">
      <c r="A96" s="16"/>
      <c r="B96" s="16"/>
      <c r="C96" s="16"/>
      <c r="D96" s="16"/>
      <c r="E96" s="16"/>
      <c r="F96" s="16"/>
      <c r="G96" s="16"/>
      <c r="H96" s="16"/>
      <c r="I96" s="16"/>
      <c r="J96" s="16"/>
      <c r="K96" s="16"/>
    </row>
    <row r="97" spans="1:11" ht="15.75" customHeight="1">
      <c r="A97" s="16"/>
      <c r="B97" s="16"/>
      <c r="C97" s="16"/>
      <c r="D97" s="16"/>
      <c r="E97" s="16"/>
      <c r="F97" s="16"/>
      <c r="G97" s="16"/>
      <c r="H97" s="16"/>
      <c r="I97" s="16"/>
      <c r="J97" s="16"/>
      <c r="K97" s="16"/>
    </row>
    <row r="98" spans="1:11" ht="15.75" customHeight="1">
      <c r="A98" s="16"/>
      <c r="B98" s="16"/>
      <c r="C98" s="16"/>
      <c r="D98" s="16"/>
      <c r="E98" s="16"/>
      <c r="F98" s="16"/>
      <c r="G98" s="16"/>
      <c r="H98" s="16"/>
      <c r="I98" s="16"/>
      <c r="J98" s="16"/>
      <c r="K98" s="16"/>
    </row>
    <row r="99" spans="1:11" ht="15.75" customHeight="1">
      <c r="A99" s="16"/>
      <c r="B99" s="16"/>
      <c r="C99" s="16"/>
      <c r="D99" s="16"/>
      <c r="E99" s="16"/>
      <c r="F99" s="16"/>
      <c r="G99" s="16"/>
      <c r="H99" s="16"/>
      <c r="I99" s="16"/>
      <c r="J99" s="16"/>
      <c r="K99" s="16"/>
    </row>
    <row r="100" spans="1:11" ht="15.75" customHeight="1">
      <c r="A100" s="16"/>
      <c r="B100" s="16"/>
      <c r="C100" s="16"/>
      <c r="D100" s="16"/>
      <c r="E100" s="16"/>
      <c r="F100" s="16"/>
      <c r="G100" s="16"/>
      <c r="H100" s="16"/>
      <c r="I100" s="16"/>
      <c r="J100" s="16"/>
      <c r="K100" s="16"/>
    </row>
    <row r="101" spans="1:11" ht="15.75" customHeight="1">
      <c r="A101" s="16"/>
      <c r="B101" s="16"/>
      <c r="C101" s="16"/>
      <c r="D101" s="16"/>
      <c r="E101" s="16"/>
      <c r="F101" s="16"/>
      <c r="G101" s="16"/>
      <c r="H101" s="16"/>
      <c r="I101" s="16"/>
      <c r="J101" s="16"/>
      <c r="K101" s="16"/>
    </row>
    <row r="102" spans="1:11" ht="15.75" customHeight="1">
      <c r="A102" s="16"/>
      <c r="B102" s="16"/>
      <c r="C102" s="16"/>
      <c r="D102" s="16"/>
      <c r="E102" s="16"/>
      <c r="F102" s="16"/>
      <c r="G102" s="16"/>
      <c r="H102" s="16"/>
      <c r="I102" s="16"/>
      <c r="J102" s="16"/>
      <c r="K102" s="16"/>
    </row>
    <row r="103" spans="1:11" ht="15.75" customHeight="1">
      <c r="A103" s="16"/>
      <c r="B103" s="16"/>
      <c r="C103" s="16"/>
      <c r="D103" s="16"/>
      <c r="E103" s="16"/>
      <c r="F103" s="16"/>
      <c r="G103" s="16"/>
      <c r="H103" s="16"/>
      <c r="I103" s="16"/>
      <c r="J103" s="16"/>
      <c r="K103" s="16"/>
    </row>
    <row r="104" spans="1:11" ht="15.75" customHeight="1">
      <c r="A104" s="16"/>
      <c r="B104" s="16"/>
      <c r="C104" s="16"/>
      <c r="D104" s="16"/>
      <c r="E104" s="16"/>
      <c r="F104" s="16"/>
      <c r="G104" s="16"/>
      <c r="H104" s="16"/>
      <c r="I104" s="16"/>
      <c r="J104" s="16"/>
      <c r="K104" s="16"/>
    </row>
    <row r="105" spans="1:11" ht="15.75" customHeight="1">
      <c r="A105" s="16"/>
      <c r="B105" s="16"/>
      <c r="C105" s="16"/>
      <c r="D105" s="16"/>
      <c r="E105" s="16"/>
      <c r="F105" s="16"/>
      <c r="G105" s="16"/>
      <c r="H105" s="16"/>
      <c r="I105" s="16"/>
      <c r="J105" s="16"/>
      <c r="K105" s="16"/>
    </row>
    <row r="106" spans="1:11" ht="15.75" customHeight="1">
      <c r="A106" s="16"/>
      <c r="B106" s="16"/>
      <c r="C106" s="16"/>
      <c r="D106" s="16"/>
      <c r="E106" s="16"/>
      <c r="F106" s="16"/>
      <c r="G106" s="16"/>
      <c r="H106" s="16"/>
      <c r="I106" s="16"/>
      <c r="J106" s="16"/>
      <c r="K106" s="16"/>
    </row>
    <row r="107" spans="1:11" ht="15.75" customHeight="1">
      <c r="A107" s="16"/>
      <c r="B107" s="16"/>
      <c r="C107" s="16"/>
      <c r="D107" s="16"/>
      <c r="E107" s="16"/>
      <c r="F107" s="16"/>
      <c r="G107" s="16"/>
      <c r="H107" s="16"/>
      <c r="I107" s="16"/>
      <c r="J107" s="16"/>
      <c r="K107" s="16"/>
    </row>
    <row r="108" spans="1:11" ht="15.75" customHeight="1">
      <c r="A108" s="16"/>
      <c r="B108" s="16"/>
      <c r="C108" s="16"/>
      <c r="D108" s="16"/>
      <c r="E108" s="16"/>
      <c r="F108" s="16"/>
      <c r="G108" s="16"/>
      <c r="H108" s="16"/>
      <c r="I108" s="16"/>
      <c r="J108" s="16"/>
      <c r="K108" s="16"/>
    </row>
    <row r="109" spans="1:11" ht="15.75" customHeight="1">
      <c r="A109" s="16"/>
      <c r="B109" s="16"/>
      <c r="C109" s="16"/>
      <c r="D109" s="16"/>
      <c r="E109" s="16"/>
      <c r="F109" s="16"/>
      <c r="G109" s="16"/>
      <c r="H109" s="16"/>
      <c r="I109" s="16"/>
      <c r="J109" s="16"/>
      <c r="K109" s="16"/>
    </row>
    <row r="110" spans="1:11" ht="15.75" customHeight="1">
      <c r="A110" s="16"/>
      <c r="B110" s="16"/>
      <c r="C110" s="16"/>
      <c r="D110" s="16"/>
      <c r="E110" s="16"/>
      <c r="F110" s="16"/>
      <c r="G110" s="16"/>
      <c r="H110" s="16"/>
      <c r="I110" s="16"/>
      <c r="J110" s="16"/>
      <c r="K110" s="16"/>
    </row>
    <row r="111" spans="1:11" ht="15.75" customHeight="1">
      <c r="A111" s="16"/>
      <c r="B111" s="16"/>
      <c r="C111" s="16"/>
      <c r="D111" s="16"/>
      <c r="E111" s="16"/>
      <c r="F111" s="16"/>
      <c r="G111" s="16"/>
      <c r="H111" s="16"/>
      <c r="I111" s="16"/>
      <c r="J111" s="16"/>
      <c r="K111" s="16"/>
    </row>
    <row r="112" spans="1:11" ht="15.75" customHeight="1">
      <c r="A112" s="16"/>
      <c r="B112" s="16"/>
      <c r="C112" s="16"/>
      <c r="D112" s="16"/>
      <c r="E112" s="16"/>
      <c r="F112" s="16"/>
      <c r="G112" s="16"/>
      <c r="H112" s="16"/>
      <c r="I112" s="16"/>
      <c r="J112" s="16"/>
      <c r="K112" s="16"/>
    </row>
    <row r="113" spans="1:11" ht="15.75" customHeight="1">
      <c r="A113" s="16"/>
      <c r="B113" s="16"/>
      <c r="C113" s="16"/>
      <c r="D113" s="16"/>
      <c r="E113" s="16"/>
      <c r="F113" s="16"/>
      <c r="G113" s="16"/>
      <c r="H113" s="16"/>
      <c r="I113" s="16"/>
      <c r="J113" s="16"/>
      <c r="K113" s="16"/>
    </row>
    <row r="114" spans="1:11" ht="15.75" customHeight="1">
      <c r="A114" s="16"/>
      <c r="B114" s="16"/>
      <c r="C114" s="16"/>
      <c r="D114" s="16"/>
      <c r="E114" s="16"/>
      <c r="F114" s="16"/>
      <c r="G114" s="16"/>
      <c r="H114" s="16"/>
      <c r="I114" s="16"/>
      <c r="J114" s="16"/>
      <c r="K114" s="16"/>
    </row>
    <row r="115" spans="1:11" ht="15.75" customHeight="1">
      <c r="A115" s="16"/>
      <c r="B115" s="16"/>
      <c r="C115" s="16"/>
      <c r="D115" s="16"/>
      <c r="E115" s="16"/>
      <c r="F115" s="16"/>
      <c r="G115" s="16"/>
      <c r="H115" s="16"/>
      <c r="I115" s="16"/>
      <c r="J115" s="16"/>
      <c r="K115" s="16"/>
    </row>
    <row r="116" spans="1:11" ht="15.75" customHeight="1">
      <c r="A116" s="16"/>
      <c r="B116" s="16"/>
      <c r="C116" s="16"/>
      <c r="D116" s="16"/>
      <c r="E116" s="16"/>
      <c r="F116" s="16"/>
      <c r="G116" s="16"/>
      <c r="H116" s="16"/>
      <c r="I116" s="16"/>
      <c r="J116" s="16"/>
      <c r="K116" s="16"/>
    </row>
    <row r="117" spans="1:11" ht="15.75" customHeight="1">
      <c r="A117" s="16"/>
      <c r="B117" s="16"/>
      <c r="C117" s="16"/>
      <c r="D117" s="16"/>
      <c r="E117" s="16"/>
      <c r="F117" s="16"/>
      <c r="G117" s="16"/>
      <c r="H117" s="16"/>
      <c r="I117" s="16"/>
      <c r="J117" s="16"/>
      <c r="K117" s="16"/>
    </row>
    <row r="118" spans="1:11" ht="15.75" customHeight="1">
      <c r="A118" s="16"/>
      <c r="B118" s="16"/>
      <c r="C118" s="16"/>
      <c r="D118" s="16"/>
      <c r="E118" s="16"/>
      <c r="F118" s="16"/>
      <c r="G118" s="16"/>
      <c r="H118" s="16"/>
      <c r="I118" s="16"/>
      <c r="J118" s="16"/>
      <c r="K118" s="16"/>
    </row>
    <row r="119" spans="1:11" ht="15.75" customHeight="1">
      <c r="A119" s="16"/>
      <c r="B119" s="16"/>
      <c r="C119" s="16"/>
      <c r="D119" s="16"/>
      <c r="E119" s="16"/>
      <c r="F119" s="16"/>
      <c r="G119" s="16"/>
      <c r="H119" s="16"/>
      <c r="I119" s="16"/>
      <c r="J119" s="16"/>
      <c r="K119" s="16"/>
    </row>
    <row r="120" spans="1:11" ht="15.75" customHeight="1">
      <c r="A120" s="16"/>
      <c r="B120" s="16"/>
      <c r="C120" s="16"/>
      <c r="D120" s="16"/>
      <c r="E120" s="16"/>
      <c r="F120" s="16"/>
      <c r="G120" s="16"/>
      <c r="H120" s="16"/>
      <c r="I120" s="16"/>
      <c r="J120" s="16"/>
      <c r="K120" s="16"/>
    </row>
    <row r="121" spans="1:11" ht="15.75" customHeight="1">
      <c r="A121" s="16"/>
      <c r="B121" s="16"/>
      <c r="C121" s="16"/>
      <c r="D121" s="16"/>
      <c r="E121" s="16"/>
      <c r="F121" s="16"/>
      <c r="G121" s="16"/>
      <c r="H121" s="16"/>
      <c r="I121" s="16"/>
      <c r="J121" s="16"/>
      <c r="K121" s="16"/>
    </row>
    <row r="122" spans="1:11" ht="15.75" customHeight="1">
      <c r="A122" s="16"/>
      <c r="B122" s="16"/>
      <c r="C122" s="16"/>
      <c r="D122" s="16"/>
      <c r="E122" s="16"/>
      <c r="F122" s="16"/>
      <c r="G122" s="16"/>
      <c r="H122" s="16"/>
      <c r="I122" s="16"/>
      <c r="J122" s="16"/>
      <c r="K122" s="16"/>
    </row>
    <row r="123" spans="1:11" ht="15.75" customHeight="1">
      <c r="A123" s="16"/>
      <c r="B123" s="16"/>
      <c r="C123" s="16"/>
      <c r="D123" s="16"/>
      <c r="E123" s="16"/>
      <c r="F123" s="16"/>
      <c r="G123" s="16"/>
      <c r="H123" s="16"/>
      <c r="I123" s="16"/>
      <c r="J123" s="16"/>
      <c r="K123" s="16"/>
    </row>
    <row r="124" spans="1:11" ht="15.75" customHeight="1">
      <c r="A124" s="16"/>
      <c r="B124" s="16"/>
      <c r="C124" s="16"/>
      <c r="D124" s="16"/>
      <c r="E124" s="16"/>
      <c r="F124" s="16"/>
      <c r="G124" s="16"/>
      <c r="H124" s="16"/>
      <c r="I124" s="16"/>
      <c r="J124" s="16"/>
      <c r="K124" s="16"/>
    </row>
    <row r="125" spans="1:11" ht="15.75" customHeight="1">
      <c r="A125" s="16"/>
      <c r="B125" s="16"/>
      <c r="C125" s="16"/>
      <c r="D125" s="16"/>
      <c r="E125" s="16"/>
      <c r="F125" s="16"/>
      <c r="G125" s="16"/>
      <c r="H125" s="16"/>
      <c r="I125" s="16"/>
      <c r="J125" s="16"/>
      <c r="K125" s="16"/>
    </row>
    <row r="126" spans="1:11" ht="15.75" customHeight="1">
      <c r="A126" s="16"/>
      <c r="B126" s="16"/>
      <c r="C126" s="16"/>
      <c r="D126" s="16"/>
      <c r="E126" s="16"/>
      <c r="F126" s="16"/>
      <c r="G126" s="16"/>
      <c r="H126" s="16"/>
      <c r="I126" s="16"/>
      <c r="J126" s="16"/>
      <c r="K126" s="16"/>
    </row>
    <row r="127" spans="1:11" ht="15.75" customHeight="1">
      <c r="A127" s="16"/>
      <c r="B127" s="16"/>
      <c r="C127" s="16"/>
      <c r="D127" s="16"/>
      <c r="E127" s="16"/>
      <c r="F127" s="16"/>
      <c r="G127" s="16"/>
      <c r="H127" s="16"/>
      <c r="I127" s="16"/>
      <c r="J127" s="16"/>
      <c r="K127" s="16"/>
    </row>
    <row r="128" spans="1:11" ht="15.75" customHeight="1">
      <c r="A128" s="16"/>
      <c r="B128" s="16"/>
      <c r="C128" s="16"/>
      <c r="D128" s="16"/>
      <c r="E128" s="16"/>
      <c r="F128" s="16"/>
      <c r="G128" s="16"/>
      <c r="H128" s="16"/>
      <c r="I128" s="16"/>
      <c r="J128" s="16"/>
      <c r="K128" s="16"/>
    </row>
    <row r="129" spans="1:11" ht="15.75" customHeight="1">
      <c r="A129" s="16"/>
      <c r="B129" s="16"/>
      <c r="C129" s="16"/>
      <c r="D129" s="16"/>
      <c r="E129" s="16"/>
      <c r="F129" s="16"/>
      <c r="G129" s="16"/>
      <c r="H129" s="16"/>
      <c r="I129" s="16"/>
      <c r="J129" s="16"/>
      <c r="K129" s="16"/>
    </row>
    <row r="130" spans="1:11" ht="15.75" customHeight="1">
      <c r="A130" s="16"/>
      <c r="B130" s="16"/>
      <c r="C130" s="16"/>
      <c r="D130" s="16"/>
      <c r="E130" s="16"/>
      <c r="F130" s="16"/>
      <c r="G130" s="16"/>
      <c r="H130" s="16"/>
      <c r="I130" s="16"/>
      <c r="J130" s="16"/>
      <c r="K130" s="16"/>
    </row>
    <row r="131" spans="1:11" ht="15.75" customHeight="1">
      <c r="A131" s="16"/>
      <c r="B131" s="16"/>
      <c r="C131" s="16"/>
      <c r="D131" s="16"/>
      <c r="E131" s="16"/>
      <c r="F131" s="16"/>
      <c r="G131" s="16"/>
      <c r="H131" s="16"/>
      <c r="I131" s="16"/>
      <c r="J131" s="16"/>
      <c r="K131" s="16"/>
    </row>
    <row r="132" spans="1:11" ht="15.75" customHeight="1">
      <c r="A132" s="16"/>
      <c r="B132" s="16"/>
      <c r="C132" s="16"/>
      <c r="D132" s="16"/>
      <c r="E132" s="16"/>
      <c r="F132" s="16"/>
      <c r="G132" s="16"/>
      <c r="H132" s="16"/>
      <c r="I132" s="16"/>
      <c r="J132" s="16"/>
      <c r="K132" s="16"/>
    </row>
    <row r="133" spans="1:11" ht="15.75" customHeight="1">
      <c r="A133" s="16"/>
      <c r="B133" s="16"/>
      <c r="C133" s="16"/>
      <c r="D133" s="16"/>
      <c r="E133" s="16"/>
      <c r="F133" s="16"/>
      <c r="G133" s="16"/>
      <c r="H133" s="16"/>
      <c r="I133" s="16"/>
      <c r="J133" s="16"/>
      <c r="K133" s="16"/>
    </row>
    <row r="134" spans="1:11" ht="15.75" customHeight="1">
      <c r="A134" s="16"/>
      <c r="B134" s="16"/>
      <c r="C134" s="16"/>
      <c r="D134" s="16"/>
      <c r="E134" s="16"/>
      <c r="F134" s="16"/>
      <c r="G134" s="16"/>
      <c r="H134" s="16"/>
      <c r="I134" s="16"/>
      <c r="J134" s="16"/>
      <c r="K134" s="16"/>
    </row>
    <row r="135" spans="1:11" ht="15.75" customHeight="1">
      <c r="A135" s="16"/>
      <c r="B135" s="16"/>
      <c r="C135" s="16"/>
      <c r="D135" s="16"/>
      <c r="E135" s="16"/>
      <c r="F135" s="16"/>
      <c r="G135" s="16"/>
      <c r="H135" s="16"/>
      <c r="I135" s="16"/>
      <c r="J135" s="16"/>
      <c r="K135" s="16"/>
    </row>
    <row r="136" spans="1:11" ht="15.75" customHeight="1">
      <c r="A136" s="16"/>
      <c r="B136" s="16"/>
      <c r="C136" s="16"/>
      <c r="D136" s="16"/>
      <c r="E136" s="16"/>
      <c r="F136" s="16"/>
      <c r="G136" s="16"/>
      <c r="H136" s="16"/>
      <c r="I136" s="16"/>
      <c r="J136" s="16"/>
      <c r="K136" s="16"/>
    </row>
    <row r="137" spans="1:11" ht="15.75" customHeight="1">
      <c r="A137" s="16"/>
      <c r="B137" s="16"/>
      <c r="C137" s="16"/>
      <c r="D137" s="16"/>
      <c r="E137" s="16"/>
      <c r="F137" s="16"/>
      <c r="G137" s="16"/>
      <c r="H137" s="16"/>
      <c r="I137" s="16"/>
      <c r="J137" s="16"/>
      <c r="K137" s="16"/>
    </row>
    <row r="138" spans="1:11" ht="15.75" customHeight="1">
      <c r="A138" s="16"/>
      <c r="B138" s="16"/>
      <c r="C138" s="16"/>
      <c r="D138" s="16"/>
      <c r="E138" s="16"/>
      <c r="F138" s="16"/>
      <c r="G138" s="16"/>
      <c r="H138" s="16"/>
      <c r="I138" s="16"/>
      <c r="J138" s="16"/>
      <c r="K138" s="16"/>
    </row>
    <row r="139" spans="1:11" ht="15.75" customHeight="1">
      <c r="A139" s="16"/>
      <c r="B139" s="16"/>
      <c r="C139" s="16"/>
      <c r="D139" s="16"/>
      <c r="E139" s="16"/>
      <c r="F139" s="16"/>
      <c r="G139" s="16"/>
      <c r="H139" s="16"/>
      <c r="I139" s="16"/>
      <c r="J139" s="16"/>
      <c r="K139" s="16"/>
    </row>
    <row r="140" spans="1:11" ht="15.75" customHeight="1">
      <c r="A140" s="16"/>
      <c r="B140" s="16"/>
      <c r="C140" s="16"/>
      <c r="D140" s="16"/>
      <c r="E140" s="16"/>
      <c r="F140" s="16"/>
      <c r="G140" s="16"/>
      <c r="H140" s="16"/>
      <c r="I140" s="16"/>
      <c r="J140" s="16"/>
      <c r="K140" s="16"/>
    </row>
    <row r="141" spans="1:11" ht="15.75" customHeight="1">
      <c r="A141" s="16"/>
      <c r="B141" s="16"/>
      <c r="C141" s="16"/>
      <c r="D141" s="16"/>
      <c r="E141" s="16"/>
      <c r="F141" s="16"/>
      <c r="G141" s="16"/>
      <c r="H141" s="16"/>
      <c r="I141" s="16"/>
      <c r="J141" s="16"/>
      <c r="K141" s="16"/>
    </row>
    <row r="142" spans="1:11" ht="15.75" customHeight="1">
      <c r="A142" s="16"/>
      <c r="B142" s="16"/>
      <c r="C142" s="16"/>
      <c r="D142" s="16"/>
      <c r="E142" s="16"/>
      <c r="F142" s="16"/>
      <c r="G142" s="16"/>
      <c r="H142" s="16"/>
      <c r="I142" s="16"/>
      <c r="J142" s="16"/>
      <c r="K142" s="16"/>
    </row>
    <row r="143" spans="1:11" ht="15.75" customHeight="1">
      <c r="A143" s="16"/>
      <c r="B143" s="16"/>
      <c r="C143" s="16"/>
      <c r="D143" s="16"/>
      <c r="E143" s="16"/>
      <c r="F143" s="16"/>
      <c r="G143" s="16"/>
      <c r="H143" s="16"/>
      <c r="I143" s="16"/>
      <c r="J143" s="16"/>
      <c r="K143" s="16"/>
    </row>
    <row r="144" spans="1:11" ht="15.75" customHeight="1">
      <c r="A144" s="16"/>
      <c r="B144" s="16"/>
      <c r="C144" s="16"/>
      <c r="D144" s="16"/>
      <c r="E144" s="16"/>
      <c r="F144" s="16"/>
      <c r="G144" s="16"/>
      <c r="H144" s="16"/>
      <c r="I144" s="16"/>
      <c r="J144" s="16"/>
      <c r="K144" s="16"/>
    </row>
    <row r="145" spans="1:11" ht="15.75" customHeight="1">
      <c r="A145" s="16"/>
      <c r="B145" s="16"/>
      <c r="C145" s="16"/>
      <c r="D145" s="16"/>
      <c r="E145" s="16"/>
      <c r="F145" s="16"/>
      <c r="G145" s="16"/>
      <c r="H145" s="16"/>
      <c r="I145" s="16"/>
      <c r="J145" s="16"/>
      <c r="K145" s="16"/>
    </row>
    <row r="146" spans="1:11" ht="15.75" customHeight="1">
      <c r="A146" s="16"/>
      <c r="B146" s="16"/>
      <c r="C146" s="16"/>
      <c r="D146" s="16"/>
      <c r="E146" s="16"/>
      <c r="F146" s="16"/>
      <c r="G146" s="16"/>
      <c r="H146" s="16"/>
      <c r="I146" s="16"/>
      <c r="J146" s="16"/>
      <c r="K146" s="16"/>
    </row>
    <row r="147" spans="1:11" ht="15.75" customHeight="1">
      <c r="A147" s="16"/>
      <c r="B147" s="16"/>
      <c r="C147" s="16"/>
      <c r="D147" s="16"/>
      <c r="E147" s="16"/>
      <c r="F147" s="16"/>
      <c r="G147" s="16"/>
      <c r="H147" s="16"/>
      <c r="I147" s="16"/>
      <c r="J147" s="16"/>
      <c r="K147" s="16"/>
    </row>
    <row r="148" spans="1:11" ht="15.75" customHeight="1">
      <c r="A148" s="16"/>
      <c r="B148" s="16"/>
      <c r="C148" s="16"/>
      <c r="D148" s="16"/>
      <c r="E148" s="16"/>
      <c r="F148" s="16"/>
      <c r="G148" s="16"/>
      <c r="H148" s="16"/>
      <c r="I148" s="16"/>
      <c r="J148" s="16"/>
      <c r="K148" s="16"/>
    </row>
    <row r="149" spans="1:11" ht="15.75" customHeight="1">
      <c r="A149" s="16"/>
      <c r="B149" s="16"/>
      <c r="C149" s="16"/>
      <c r="D149" s="16"/>
      <c r="E149" s="16"/>
      <c r="F149" s="16"/>
      <c r="G149" s="16"/>
      <c r="H149" s="16"/>
      <c r="I149" s="16"/>
      <c r="J149" s="16"/>
      <c r="K149" s="16"/>
    </row>
    <row r="150" spans="1:11" ht="15.75" customHeight="1">
      <c r="A150" s="16"/>
      <c r="B150" s="16"/>
      <c r="C150" s="16"/>
      <c r="D150" s="16"/>
      <c r="E150" s="16"/>
      <c r="F150" s="16"/>
      <c r="G150" s="16"/>
      <c r="H150" s="16"/>
      <c r="I150" s="16"/>
      <c r="J150" s="16"/>
      <c r="K150" s="16"/>
    </row>
    <row r="151" spans="1:11" ht="15.75" customHeight="1">
      <c r="A151" s="16"/>
      <c r="B151" s="16"/>
      <c r="C151" s="16"/>
      <c r="D151" s="16"/>
      <c r="E151" s="16"/>
      <c r="F151" s="16"/>
      <c r="G151" s="16"/>
      <c r="H151" s="16"/>
      <c r="I151" s="16"/>
      <c r="J151" s="16"/>
      <c r="K151" s="16"/>
    </row>
    <row r="152" spans="1:11" ht="15.75" customHeight="1">
      <c r="A152" s="16"/>
      <c r="B152" s="16"/>
      <c r="C152" s="16"/>
      <c r="D152" s="16"/>
      <c r="E152" s="16"/>
      <c r="F152" s="16"/>
      <c r="G152" s="16"/>
      <c r="H152" s="16"/>
      <c r="I152" s="16"/>
      <c r="J152" s="16"/>
      <c r="K152" s="16"/>
    </row>
    <row r="153" spans="1:11" ht="15.75" customHeight="1">
      <c r="A153" s="16"/>
      <c r="B153" s="16"/>
      <c r="C153" s="16"/>
      <c r="D153" s="16"/>
      <c r="E153" s="16"/>
      <c r="F153" s="16"/>
      <c r="G153" s="16"/>
      <c r="H153" s="16"/>
      <c r="I153" s="16"/>
      <c r="J153" s="16"/>
      <c r="K153" s="16"/>
    </row>
    <row r="154" spans="1:11" ht="15.75" customHeight="1">
      <c r="A154" s="16"/>
      <c r="B154" s="16"/>
      <c r="C154" s="16"/>
      <c r="D154" s="16"/>
      <c r="E154" s="16"/>
      <c r="F154" s="16"/>
      <c r="G154" s="16"/>
      <c r="H154" s="16"/>
      <c r="I154" s="16"/>
      <c r="J154" s="16"/>
      <c r="K154" s="16"/>
    </row>
    <row r="155" spans="1:11" ht="15.75" customHeight="1">
      <c r="A155" s="16"/>
      <c r="B155" s="16"/>
      <c r="C155" s="16"/>
      <c r="D155" s="16"/>
      <c r="E155" s="16"/>
      <c r="F155" s="16"/>
      <c r="G155" s="16"/>
      <c r="H155" s="16"/>
      <c r="I155" s="16"/>
      <c r="J155" s="16"/>
      <c r="K155" s="16"/>
    </row>
    <row r="156" spans="1:11" ht="15.75" customHeight="1">
      <c r="A156" s="16"/>
      <c r="B156" s="16"/>
      <c r="C156" s="16"/>
      <c r="D156" s="16"/>
      <c r="E156" s="16"/>
      <c r="F156" s="16"/>
      <c r="G156" s="16"/>
      <c r="H156" s="16"/>
      <c r="I156" s="16"/>
      <c r="J156" s="16"/>
      <c r="K156" s="16"/>
    </row>
    <row r="157" spans="1:11" ht="15.75" customHeight="1">
      <c r="A157" s="16"/>
      <c r="B157" s="16"/>
      <c r="C157" s="16"/>
      <c r="D157" s="16"/>
      <c r="E157" s="16"/>
      <c r="F157" s="16"/>
      <c r="G157" s="16"/>
      <c r="H157" s="16"/>
      <c r="I157" s="16"/>
      <c r="J157" s="16"/>
      <c r="K157" s="16"/>
    </row>
    <row r="158" spans="1:11" ht="15.75" customHeight="1">
      <c r="A158" s="16"/>
      <c r="B158" s="16"/>
      <c r="C158" s="16"/>
      <c r="D158" s="16"/>
      <c r="E158" s="16"/>
      <c r="F158" s="16"/>
      <c r="G158" s="16"/>
      <c r="H158" s="16"/>
      <c r="I158" s="16"/>
      <c r="J158" s="16"/>
      <c r="K158" s="16"/>
    </row>
    <row r="159" spans="1:11" ht="15.75" customHeight="1">
      <c r="A159" s="16"/>
      <c r="B159" s="16"/>
      <c r="C159" s="16"/>
      <c r="D159" s="16"/>
      <c r="E159" s="16"/>
      <c r="F159" s="16"/>
      <c r="G159" s="16"/>
      <c r="H159" s="16"/>
      <c r="I159" s="16"/>
      <c r="J159" s="16"/>
      <c r="K159" s="16"/>
    </row>
    <row r="160" spans="1:11" ht="15.75" customHeight="1">
      <c r="A160" s="16"/>
      <c r="B160" s="16"/>
      <c r="C160" s="16"/>
      <c r="D160" s="16"/>
      <c r="E160" s="16"/>
      <c r="F160" s="16"/>
      <c r="G160" s="16"/>
      <c r="H160" s="16"/>
      <c r="I160" s="16"/>
      <c r="J160" s="16"/>
      <c r="K160" s="16"/>
    </row>
    <row r="161" spans="1:11" ht="15.75" customHeight="1">
      <c r="A161" s="16"/>
      <c r="B161" s="16"/>
      <c r="C161" s="16"/>
      <c r="D161" s="16"/>
      <c r="E161" s="16"/>
      <c r="F161" s="16"/>
      <c r="G161" s="16"/>
      <c r="H161" s="16"/>
      <c r="I161" s="16"/>
      <c r="J161" s="16"/>
      <c r="K161" s="16"/>
    </row>
    <row r="162" spans="1:11" ht="15.75" customHeight="1">
      <c r="A162" s="16"/>
      <c r="B162" s="16"/>
      <c r="C162" s="16"/>
      <c r="D162" s="16"/>
      <c r="E162" s="16"/>
      <c r="F162" s="16"/>
      <c r="G162" s="16"/>
      <c r="H162" s="16"/>
      <c r="I162" s="16"/>
      <c r="J162" s="16"/>
      <c r="K162" s="16"/>
    </row>
    <row r="163" spans="1:11" ht="15.75" customHeight="1">
      <c r="A163" s="16"/>
      <c r="B163" s="16"/>
      <c r="C163" s="16"/>
      <c r="D163" s="16"/>
      <c r="E163" s="16"/>
      <c r="F163" s="16"/>
      <c r="G163" s="16"/>
      <c r="H163" s="16"/>
      <c r="I163" s="16"/>
      <c r="J163" s="16"/>
      <c r="K163" s="16"/>
    </row>
    <row r="164" spans="1:11" ht="15.75" customHeight="1">
      <c r="A164" s="16"/>
      <c r="B164" s="16"/>
      <c r="C164" s="16"/>
      <c r="D164" s="16"/>
      <c r="E164" s="16"/>
      <c r="F164" s="16"/>
      <c r="G164" s="16"/>
      <c r="H164" s="16"/>
      <c r="I164" s="16"/>
      <c r="J164" s="16"/>
      <c r="K164" s="16"/>
    </row>
    <row r="165" spans="1:11" ht="15.75" customHeight="1">
      <c r="A165" s="16"/>
      <c r="B165" s="16"/>
      <c r="C165" s="16"/>
      <c r="D165" s="16"/>
      <c r="E165" s="16"/>
      <c r="F165" s="16"/>
      <c r="G165" s="16"/>
      <c r="H165" s="16"/>
      <c r="I165" s="16"/>
      <c r="J165" s="16"/>
      <c r="K165" s="16"/>
    </row>
    <row r="166" spans="1:11" ht="15.75" customHeight="1">
      <c r="A166" s="16"/>
      <c r="B166" s="16"/>
      <c r="C166" s="16"/>
      <c r="D166" s="16"/>
      <c r="E166" s="16"/>
      <c r="F166" s="16"/>
      <c r="G166" s="16"/>
      <c r="H166" s="16"/>
      <c r="I166" s="16"/>
      <c r="J166" s="16"/>
      <c r="K166" s="16"/>
    </row>
    <row r="167" spans="1:11" ht="15.75" customHeight="1">
      <c r="A167" s="16"/>
      <c r="B167" s="16"/>
      <c r="C167" s="16"/>
      <c r="D167" s="16"/>
      <c r="E167" s="16"/>
      <c r="F167" s="16"/>
      <c r="G167" s="16"/>
      <c r="H167" s="16"/>
      <c r="I167" s="16"/>
      <c r="J167" s="16"/>
      <c r="K167" s="16"/>
    </row>
    <row r="168" spans="1:11" ht="15.75" customHeight="1">
      <c r="A168" s="16"/>
      <c r="B168" s="16"/>
      <c r="C168" s="16"/>
      <c r="D168" s="16"/>
      <c r="E168" s="16"/>
      <c r="F168" s="16"/>
      <c r="G168" s="16"/>
      <c r="H168" s="16"/>
      <c r="I168" s="16"/>
      <c r="J168" s="16"/>
      <c r="K168" s="16"/>
    </row>
    <row r="169" spans="1:11" ht="15.75" customHeight="1">
      <c r="A169" s="16"/>
      <c r="B169" s="16"/>
      <c r="C169" s="16"/>
      <c r="D169" s="16"/>
      <c r="E169" s="16"/>
      <c r="F169" s="16"/>
      <c r="G169" s="16"/>
      <c r="H169" s="16"/>
      <c r="I169" s="16"/>
      <c r="J169" s="16"/>
      <c r="K169" s="16"/>
    </row>
    <row r="170" spans="1:11" ht="15.75" customHeight="1">
      <c r="A170" s="16"/>
      <c r="B170" s="16"/>
      <c r="C170" s="16"/>
      <c r="D170" s="16"/>
      <c r="E170" s="16"/>
      <c r="F170" s="16"/>
      <c r="G170" s="16"/>
      <c r="H170" s="16"/>
      <c r="I170" s="16"/>
      <c r="J170" s="16"/>
      <c r="K170" s="16"/>
    </row>
    <row r="171" spans="1:11" ht="15.75" customHeight="1">
      <c r="A171" s="16"/>
      <c r="B171" s="16"/>
      <c r="C171" s="16"/>
      <c r="D171" s="16"/>
      <c r="E171" s="16"/>
      <c r="F171" s="16"/>
      <c r="G171" s="16"/>
      <c r="H171" s="16"/>
      <c r="I171" s="16"/>
      <c r="J171" s="16"/>
      <c r="K171" s="16"/>
    </row>
    <row r="172" spans="1:11" ht="15.75" customHeight="1">
      <c r="A172" s="16"/>
      <c r="B172" s="16"/>
      <c r="C172" s="16"/>
      <c r="D172" s="16"/>
      <c r="E172" s="16"/>
      <c r="F172" s="16"/>
      <c r="G172" s="16"/>
      <c r="H172" s="16"/>
      <c r="I172" s="16"/>
      <c r="J172" s="16"/>
      <c r="K172" s="16"/>
    </row>
    <row r="173" spans="1:11" ht="15.75" customHeight="1">
      <c r="A173" s="16"/>
      <c r="B173" s="16"/>
      <c r="C173" s="16"/>
      <c r="D173" s="16"/>
      <c r="E173" s="16"/>
      <c r="F173" s="16"/>
      <c r="G173" s="16"/>
      <c r="H173" s="16"/>
      <c r="I173" s="16"/>
      <c r="J173" s="16"/>
      <c r="K173" s="16"/>
    </row>
    <row r="174" spans="1:11" ht="15.75" customHeight="1">
      <c r="A174" s="16"/>
      <c r="B174" s="16"/>
      <c r="C174" s="16"/>
      <c r="D174" s="16"/>
      <c r="E174" s="16"/>
      <c r="F174" s="16"/>
      <c r="G174" s="16"/>
      <c r="H174" s="16"/>
      <c r="I174" s="16"/>
      <c r="J174" s="16"/>
      <c r="K174" s="16"/>
    </row>
    <row r="175" spans="1:11" ht="15.75" customHeight="1">
      <c r="A175" s="16"/>
      <c r="B175" s="16"/>
      <c r="C175" s="16"/>
      <c r="D175" s="16"/>
      <c r="E175" s="16"/>
      <c r="F175" s="16"/>
      <c r="G175" s="16"/>
      <c r="H175" s="16"/>
      <c r="I175" s="16"/>
      <c r="J175" s="16"/>
      <c r="K175" s="16"/>
    </row>
    <row r="176" spans="1:11" ht="15.75" customHeight="1">
      <c r="A176" s="16"/>
      <c r="B176" s="16"/>
      <c r="C176" s="16"/>
      <c r="D176" s="16"/>
      <c r="E176" s="16"/>
      <c r="F176" s="16"/>
      <c r="G176" s="16"/>
      <c r="H176" s="16"/>
      <c r="I176" s="16"/>
      <c r="J176" s="16"/>
      <c r="K176" s="16"/>
    </row>
    <row r="177" spans="1:11" ht="15.75" customHeight="1">
      <c r="A177" s="16"/>
      <c r="B177" s="16"/>
      <c r="C177" s="16"/>
      <c r="D177" s="16"/>
      <c r="E177" s="16"/>
      <c r="F177" s="16"/>
      <c r="G177" s="16"/>
      <c r="H177" s="16"/>
      <c r="I177" s="16"/>
      <c r="J177" s="16"/>
      <c r="K177" s="16"/>
    </row>
    <row r="178" spans="1:11" ht="15.75" customHeight="1">
      <c r="A178" s="16"/>
      <c r="B178" s="16"/>
      <c r="C178" s="16"/>
      <c r="D178" s="16"/>
      <c r="E178" s="16"/>
      <c r="F178" s="16"/>
      <c r="G178" s="16"/>
      <c r="H178" s="16"/>
      <c r="I178" s="16"/>
      <c r="J178" s="16"/>
      <c r="K178" s="16"/>
    </row>
    <row r="179" spans="1:11" ht="15.75" customHeight="1">
      <c r="A179" s="16"/>
      <c r="B179" s="16"/>
      <c r="C179" s="16"/>
      <c r="D179" s="16"/>
      <c r="E179" s="16"/>
      <c r="F179" s="16"/>
      <c r="G179" s="16"/>
      <c r="H179" s="16"/>
      <c r="I179" s="16"/>
      <c r="J179" s="16"/>
      <c r="K179" s="16"/>
    </row>
    <row r="180" spans="1:11" ht="15.75" customHeight="1">
      <c r="A180" s="16"/>
      <c r="B180" s="16"/>
      <c r="C180" s="16"/>
      <c r="D180" s="16"/>
      <c r="E180" s="16"/>
      <c r="F180" s="16"/>
      <c r="G180" s="16"/>
      <c r="H180" s="16"/>
      <c r="I180" s="16"/>
      <c r="J180" s="16"/>
      <c r="K180" s="16"/>
    </row>
    <row r="181" spans="1:11" ht="15.75" customHeight="1">
      <c r="A181" s="16"/>
      <c r="B181" s="16"/>
      <c r="C181" s="16"/>
      <c r="D181" s="16"/>
      <c r="E181" s="16"/>
      <c r="F181" s="16"/>
      <c r="G181" s="16"/>
      <c r="H181" s="16"/>
      <c r="I181" s="16"/>
      <c r="J181" s="16"/>
      <c r="K181" s="16"/>
    </row>
    <row r="182" spans="1:11" ht="15.75" customHeight="1">
      <c r="A182" s="16"/>
      <c r="B182" s="16"/>
      <c r="C182" s="16"/>
      <c r="D182" s="16"/>
      <c r="E182" s="16"/>
      <c r="F182" s="16"/>
      <c r="G182" s="16"/>
      <c r="H182" s="16"/>
      <c r="I182" s="16"/>
      <c r="J182" s="16"/>
      <c r="K182" s="16"/>
    </row>
    <row r="183" spans="1:11" ht="15.75" customHeight="1">
      <c r="A183" s="16"/>
      <c r="B183" s="16"/>
      <c r="C183" s="16"/>
      <c r="D183" s="16"/>
      <c r="E183" s="16"/>
      <c r="F183" s="16"/>
      <c r="G183" s="16"/>
      <c r="H183" s="16"/>
      <c r="I183" s="16"/>
      <c r="J183" s="16"/>
      <c r="K183" s="16"/>
    </row>
    <row r="184" spans="1:11" ht="15.75" customHeight="1">
      <c r="A184" s="16"/>
      <c r="B184" s="16"/>
      <c r="C184" s="16"/>
      <c r="D184" s="16"/>
      <c r="E184" s="16"/>
      <c r="F184" s="16"/>
      <c r="G184" s="16"/>
      <c r="H184" s="16"/>
      <c r="I184" s="16"/>
      <c r="J184" s="16"/>
      <c r="K184" s="16"/>
    </row>
    <row r="185" spans="1:11" ht="15.75" customHeight="1">
      <c r="A185" s="16"/>
      <c r="B185" s="16"/>
      <c r="C185" s="16"/>
      <c r="D185" s="16"/>
      <c r="E185" s="16"/>
      <c r="F185" s="16"/>
      <c r="G185" s="16"/>
      <c r="H185" s="16"/>
      <c r="I185" s="16"/>
      <c r="J185" s="16"/>
      <c r="K185" s="16"/>
    </row>
    <row r="186" spans="1:11" ht="15.75" customHeight="1">
      <c r="A186" s="16"/>
      <c r="B186" s="16"/>
      <c r="C186" s="16"/>
      <c r="D186" s="16"/>
      <c r="E186" s="16"/>
      <c r="F186" s="16"/>
      <c r="G186" s="16"/>
      <c r="H186" s="16"/>
      <c r="I186" s="16"/>
      <c r="J186" s="16"/>
      <c r="K186" s="16"/>
    </row>
    <row r="187" spans="1:11" ht="15.75" customHeight="1">
      <c r="A187" s="16"/>
      <c r="B187" s="16"/>
      <c r="C187" s="16"/>
      <c r="D187" s="16"/>
      <c r="E187" s="16"/>
      <c r="F187" s="16"/>
      <c r="G187" s="16"/>
      <c r="H187" s="16"/>
      <c r="I187" s="16"/>
      <c r="J187" s="16"/>
      <c r="K187" s="16"/>
    </row>
    <row r="188" spans="1:11" ht="15.75" customHeight="1">
      <c r="A188" s="16"/>
      <c r="B188" s="16"/>
      <c r="C188" s="16"/>
      <c r="D188" s="16"/>
      <c r="E188" s="16"/>
      <c r="F188" s="16"/>
      <c r="G188" s="16"/>
      <c r="H188" s="16"/>
      <c r="I188" s="16"/>
      <c r="J188" s="16"/>
      <c r="K188" s="16"/>
    </row>
    <row r="189" spans="1:11" ht="15.75" customHeight="1">
      <c r="A189" s="16"/>
      <c r="B189" s="16"/>
      <c r="C189" s="16"/>
      <c r="D189" s="16"/>
      <c r="E189" s="16"/>
      <c r="F189" s="16"/>
      <c r="G189" s="16"/>
      <c r="H189" s="16"/>
      <c r="I189" s="16"/>
      <c r="J189" s="16"/>
      <c r="K189" s="16"/>
    </row>
    <row r="190" spans="1:11" ht="15.75" customHeight="1">
      <c r="A190" s="16"/>
      <c r="B190" s="16"/>
      <c r="C190" s="16"/>
      <c r="D190" s="16"/>
      <c r="E190" s="16"/>
      <c r="F190" s="16"/>
      <c r="G190" s="16"/>
      <c r="H190" s="16"/>
      <c r="I190" s="16"/>
      <c r="J190" s="16"/>
      <c r="K190" s="16"/>
    </row>
    <row r="191" spans="1:11" ht="15.75" customHeight="1">
      <c r="A191" s="16"/>
      <c r="B191" s="16"/>
      <c r="C191" s="16"/>
      <c r="D191" s="16"/>
      <c r="E191" s="16"/>
      <c r="F191" s="16"/>
      <c r="G191" s="16"/>
      <c r="H191" s="16"/>
      <c r="I191" s="16"/>
      <c r="J191" s="16"/>
      <c r="K191" s="16"/>
    </row>
    <row r="192" spans="1:11" ht="15.75" customHeight="1">
      <c r="A192" s="16"/>
      <c r="B192" s="16"/>
      <c r="C192" s="16"/>
      <c r="D192" s="16"/>
      <c r="E192" s="16"/>
      <c r="F192" s="16"/>
      <c r="G192" s="16"/>
      <c r="H192" s="16"/>
      <c r="I192" s="16"/>
      <c r="J192" s="16"/>
      <c r="K192" s="16"/>
    </row>
    <row r="193" spans="1:11" ht="15.75" customHeight="1">
      <c r="A193" s="16"/>
      <c r="B193" s="16"/>
      <c r="C193" s="16"/>
      <c r="D193" s="16"/>
      <c r="E193" s="16"/>
      <c r="F193" s="16"/>
      <c r="G193" s="16"/>
      <c r="H193" s="16"/>
      <c r="I193" s="16"/>
      <c r="J193" s="16"/>
      <c r="K193" s="16"/>
    </row>
    <row r="194" spans="1:11" ht="15.75" customHeight="1">
      <c r="A194" s="16"/>
      <c r="B194" s="16"/>
      <c r="C194" s="16"/>
      <c r="D194" s="16"/>
      <c r="E194" s="16"/>
      <c r="F194" s="16"/>
      <c r="G194" s="16"/>
      <c r="H194" s="16"/>
      <c r="I194" s="16"/>
      <c r="J194" s="16"/>
      <c r="K194" s="16"/>
    </row>
    <row r="195" spans="1:11" ht="15.75" customHeight="1">
      <c r="A195" s="16"/>
      <c r="B195" s="16"/>
      <c r="C195" s="16"/>
      <c r="D195" s="16"/>
      <c r="E195" s="16"/>
      <c r="F195" s="16"/>
      <c r="G195" s="16"/>
      <c r="H195" s="16"/>
      <c r="I195" s="16"/>
      <c r="J195" s="16"/>
      <c r="K195" s="16"/>
    </row>
    <row r="196" spans="1:11" ht="15.75" customHeight="1">
      <c r="A196" s="16"/>
      <c r="B196" s="16"/>
      <c r="C196" s="16"/>
      <c r="D196" s="16"/>
      <c r="E196" s="16"/>
      <c r="F196" s="16"/>
      <c r="G196" s="16"/>
      <c r="H196" s="16"/>
      <c r="I196" s="16"/>
      <c r="J196" s="16"/>
      <c r="K196" s="16"/>
    </row>
    <row r="197" spans="1:11" ht="15.75" customHeight="1">
      <c r="A197" s="16"/>
      <c r="B197" s="16"/>
      <c r="C197" s="16"/>
      <c r="D197" s="16"/>
      <c r="E197" s="16"/>
      <c r="F197" s="16"/>
      <c r="G197" s="16"/>
      <c r="H197" s="16"/>
      <c r="I197" s="16"/>
      <c r="J197" s="16"/>
      <c r="K197" s="16"/>
    </row>
    <row r="198" spans="1:11" ht="15.75" customHeight="1">
      <c r="A198" s="16"/>
      <c r="B198" s="16"/>
      <c r="C198" s="16"/>
      <c r="D198" s="16"/>
      <c r="E198" s="16"/>
      <c r="F198" s="16"/>
      <c r="G198" s="16"/>
      <c r="H198" s="16"/>
      <c r="I198" s="16"/>
      <c r="J198" s="16"/>
      <c r="K198" s="16"/>
    </row>
    <row r="199" spans="1:11" ht="15.75" customHeight="1">
      <c r="A199" s="16"/>
      <c r="B199" s="16"/>
      <c r="C199" s="16"/>
      <c r="D199" s="16"/>
      <c r="E199" s="16"/>
      <c r="F199" s="16"/>
      <c r="G199" s="16"/>
      <c r="H199" s="16"/>
      <c r="I199" s="16"/>
      <c r="J199" s="16"/>
      <c r="K199" s="16"/>
    </row>
    <row r="200" spans="1:11" ht="15.75" customHeight="1">
      <c r="A200" s="16"/>
      <c r="B200" s="16"/>
      <c r="C200" s="16"/>
      <c r="D200" s="16"/>
      <c r="E200" s="16"/>
      <c r="F200" s="16"/>
      <c r="G200" s="16"/>
      <c r="H200" s="16"/>
      <c r="I200" s="16"/>
      <c r="J200" s="16"/>
      <c r="K200" s="16"/>
    </row>
    <row r="201" spans="1:11" ht="15.75" customHeight="1">
      <c r="A201" s="16"/>
      <c r="B201" s="16"/>
      <c r="C201" s="16"/>
      <c r="D201" s="16"/>
      <c r="E201" s="16"/>
      <c r="F201" s="16"/>
      <c r="G201" s="16"/>
      <c r="H201" s="16"/>
      <c r="I201" s="16"/>
      <c r="J201" s="16"/>
      <c r="K201" s="16"/>
    </row>
    <row r="202" spans="1:11" ht="15.75" customHeight="1">
      <c r="A202" s="16"/>
      <c r="B202" s="16"/>
      <c r="C202" s="16"/>
      <c r="D202" s="16"/>
      <c r="E202" s="16"/>
      <c r="F202" s="16"/>
      <c r="G202" s="16"/>
      <c r="H202" s="16"/>
      <c r="I202" s="16"/>
      <c r="J202" s="16"/>
      <c r="K202" s="16"/>
    </row>
    <row r="203" spans="1:11" ht="15.75" customHeight="1">
      <c r="A203" s="16"/>
      <c r="B203" s="16"/>
      <c r="C203" s="16"/>
      <c r="D203" s="16"/>
      <c r="E203" s="16"/>
      <c r="F203" s="16"/>
      <c r="G203" s="16"/>
      <c r="H203" s="16"/>
      <c r="I203" s="16"/>
      <c r="J203" s="16"/>
      <c r="K203" s="16"/>
    </row>
    <row r="204" spans="1:11" ht="15.75" customHeight="1">
      <c r="A204" s="16"/>
      <c r="B204" s="16"/>
      <c r="C204" s="16"/>
      <c r="D204" s="16"/>
      <c r="E204" s="16"/>
      <c r="F204" s="16"/>
      <c r="G204" s="16"/>
      <c r="H204" s="16"/>
      <c r="I204" s="16"/>
      <c r="J204" s="16"/>
      <c r="K204" s="16"/>
    </row>
    <row r="205" spans="1:11" ht="15.75" customHeight="1">
      <c r="A205" s="16"/>
      <c r="B205" s="16"/>
      <c r="C205" s="16"/>
      <c r="D205" s="16"/>
      <c r="E205" s="16"/>
      <c r="F205" s="16"/>
      <c r="G205" s="16"/>
      <c r="H205" s="16"/>
      <c r="I205" s="16"/>
      <c r="J205" s="16"/>
      <c r="K205" s="16"/>
    </row>
    <row r="206" spans="1:11" ht="15.75" customHeight="1">
      <c r="A206" s="16"/>
      <c r="B206" s="16"/>
      <c r="C206" s="16"/>
      <c r="D206" s="16"/>
      <c r="E206" s="16"/>
      <c r="F206" s="16"/>
      <c r="G206" s="16"/>
      <c r="H206" s="16"/>
      <c r="I206" s="16"/>
      <c r="J206" s="16"/>
      <c r="K206" s="16"/>
    </row>
    <row r="207" spans="1:11" ht="15.75" customHeight="1">
      <c r="A207" s="16"/>
      <c r="B207" s="16"/>
      <c r="C207" s="16"/>
      <c r="D207" s="16"/>
      <c r="E207" s="16"/>
      <c r="F207" s="16"/>
      <c r="G207" s="16"/>
      <c r="H207" s="16"/>
      <c r="I207" s="16"/>
      <c r="J207" s="16"/>
      <c r="K207" s="16"/>
    </row>
    <row r="208" spans="1:11" ht="15.75" customHeight="1">
      <c r="A208" s="16"/>
      <c r="B208" s="16"/>
      <c r="C208" s="16"/>
      <c r="D208" s="16"/>
      <c r="E208" s="16"/>
      <c r="F208" s="16"/>
      <c r="G208" s="16"/>
      <c r="H208" s="16"/>
      <c r="I208" s="16"/>
      <c r="J208" s="16"/>
      <c r="K208" s="16"/>
    </row>
    <row r="209" spans="1:11" ht="15.75" customHeight="1">
      <c r="A209" s="16"/>
      <c r="B209" s="16"/>
      <c r="C209" s="16"/>
      <c r="D209" s="16"/>
      <c r="E209" s="16"/>
      <c r="F209" s="16"/>
      <c r="G209" s="16"/>
      <c r="H209" s="16"/>
      <c r="I209" s="16"/>
      <c r="J209" s="16"/>
      <c r="K209" s="16"/>
    </row>
    <row r="210" spans="1:11" ht="15.75" customHeight="1">
      <c r="A210" s="16"/>
      <c r="B210" s="16"/>
      <c r="C210" s="16"/>
      <c r="D210" s="16"/>
      <c r="E210" s="16"/>
      <c r="F210" s="16"/>
      <c r="G210" s="16"/>
      <c r="H210" s="16"/>
      <c r="I210" s="16"/>
      <c r="J210" s="16"/>
      <c r="K210" s="16"/>
    </row>
    <row r="211" spans="1:11" ht="15.75" customHeight="1">
      <c r="A211" s="16"/>
      <c r="B211" s="16"/>
      <c r="C211" s="16"/>
      <c r="D211" s="16"/>
      <c r="E211" s="16"/>
      <c r="F211" s="16"/>
      <c r="G211" s="16"/>
      <c r="H211" s="16"/>
      <c r="I211" s="16"/>
      <c r="J211" s="16"/>
      <c r="K211" s="16"/>
    </row>
    <row r="212" spans="1:11" ht="15.75" customHeight="1">
      <c r="A212" s="16"/>
      <c r="B212" s="16"/>
      <c r="C212" s="16"/>
      <c r="D212" s="16"/>
      <c r="E212" s="16"/>
      <c r="F212" s="16"/>
      <c r="G212" s="16"/>
      <c r="H212" s="16"/>
      <c r="I212" s="16"/>
      <c r="J212" s="16"/>
      <c r="K212" s="16"/>
    </row>
    <row r="213" spans="1:11" ht="15.75" customHeight="1">
      <c r="A213" s="16"/>
      <c r="B213" s="16"/>
      <c r="C213" s="16"/>
      <c r="D213" s="16"/>
      <c r="E213" s="16"/>
      <c r="F213" s="16"/>
      <c r="G213" s="16"/>
      <c r="H213" s="16"/>
      <c r="I213" s="16"/>
      <c r="J213" s="16"/>
      <c r="K213" s="16"/>
    </row>
    <row r="214" spans="1:11" ht="15.75" customHeight="1">
      <c r="A214" s="16"/>
      <c r="B214" s="16"/>
      <c r="C214" s="16"/>
      <c r="D214" s="16"/>
      <c r="E214" s="16"/>
      <c r="F214" s="16"/>
      <c r="G214" s="16"/>
      <c r="H214" s="16"/>
      <c r="I214" s="16"/>
      <c r="J214" s="16"/>
      <c r="K214" s="16"/>
    </row>
    <row r="215" spans="1:11" ht="15.75" customHeight="1">
      <c r="A215" s="16"/>
      <c r="B215" s="16"/>
      <c r="C215" s="16"/>
      <c r="D215" s="16"/>
      <c r="E215" s="16"/>
      <c r="F215" s="16"/>
      <c r="G215" s="16"/>
      <c r="H215" s="16"/>
      <c r="I215" s="16"/>
      <c r="J215" s="16"/>
      <c r="K215" s="16"/>
    </row>
    <row r="216" spans="1:11" ht="15.75" customHeight="1">
      <c r="A216" s="16"/>
      <c r="B216" s="16"/>
      <c r="C216" s="16"/>
      <c r="D216" s="16"/>
      <c r="E216" s="16"/>
      <c r="F216" s="16"/>
      <c r="G216" s="16"/>
      <c r="H216" s="16"/>
      <c r="I216" s="16"/>
      <c r="J216" s="16"/>
      <c r="K216" s="16"/>
    </row>
    <row r="217" spans="1:11" ht="15.75" customHeight="1">
      <c r="A217" s="16"/>
      <c r="B217" s="16"/>
      <c r="C217" s="16"/>
      <c r="D217" s="16"/>
      <c r="E217" s="16"/>
      <c r="F217" s="16"/>
      <c r="G217" s="16"/>
      <c r="H217" s="16"/>
      <c r="I217" s="16"/>
      <c r="J217" s="16"/>
      <c r="K217" s="16"/>
    </row>
    <row r="218" spans="1:11" ht="15.75" customHeight="1">
      <c r="A218" s="16"/>
      <c r="B218" s="16"/>
      <c r="C218" s="16"/>
      <c r="D218" s="16"/>
      <c r="E218" s="16"/>
      <c r="F218" s="16"/>
      <c r="G218" s="16"/>
      <c r="H218" s="16"/>
      <c r="I218" s="16"/>
      <c r="J218" s="16"/>
      <c r="K218" s="16"/>
    </row>
    <row r="219" spans="1:11" ht="15.75" customHeight="1">
      <c r="A219" s="16"/>
      <c r="B219" s="16"/>
      <c r="C219" s="16"/>
      <c r="D219" s="16"/>
      <c r="E219" s="16"/>
      <c r="F219" s="16"/>
      <c r="G219" s="16"/>
      <c r="H219" s="16"/>
      <c r="I219" s="16"/>
      <c r="J219" s="16"/>
      <c r="K219" s="16"/>
    </row>
    <row r="220" spans="1:11" ht="15.75" customHeight="1">
      <c r="A220" s="16"/>
      <c r="B220" s="16"/>
      <c r="C220" s="16"/>
      <c r="D220" s="16"/>
      <c r="E220" s="16"/>
      <c r="F220" s="16"/>
      <c r="G220" s="16"/>
      <c r="H220" s="16"/>
      <c r="I220" s="16"/>
      <c r="J220" s="16"/>
      <c r="K220" s="16"/>
    </row>
    <row r="221" spans="1:11" ht="15.75" customHeight="1"/>
    <row r="222" spans="1:11" ht="15.75" customHeight="1"/>
    <row r="223" spans="1:11" ht="15.75" customHeight="1"/>
    <row r="224" spans="1: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K3"/>
  </mergeCells>
  <hyperlinks>
    <hyperlink ref="D6" r:id="rId1" xr:uid="{00000000-0004-0000-0F00-000000000000}"/>
    <hyperlink ref="D7" r:id="rId2" xr:uid="{00000000-0004-0000-0F00-000001000000}"/>
    <hyperlink ref="D8" r:id="rId3" xr:uid="{00000000-0004-0000-0F00-000002000000}"/>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FF00"/>
    <outlinePr summaryBelow="0" summaryRight="0"/>
  </sheetPr>
  <dimension ref="A1:K1000"/>
  <sheetViews>
    <sheetView workbookViewId="0">
      <selection activeCell="E8" sqref="E8"/>
    </sheetView>
  </sheetViews>
  <sheetFormatPr baseColWidth="10" defaultColWidth="12.5703125" defaultRowHeight="15" customHeight="1"/>
  <cols>
    <col min="11" max="11" width="37.85546875" customWidth="1"/>
  </cols>
  <sheetData>
    <row r="1" spans="1:11" ht="15.75" customHeight="1">
      <c r="A1" s="16"/>
      <c r="B1" s="16"/>
      <c r="C1" s="16"/>
      <c r="D1" s="16"/>
      <c r="E1" s="16"/>
      <c r="F1" s="58" t="s">
        <v>0</v>
      </c>
      <c r="G1" s="16"/>
      <c r="H1" s="16"/>
      <c r="I1" s="16"/>
      <c r="J1" s="16"/>
      <c r="K1" s="16"/>
    </row>
    <row r="2" spans="1:11" ht="15.75" customHeight="1">
      <c r="A2" s="16"/>
      <c r="B2" s="59"/>
      <c r="C2" s="59"/>
      <c r="D2" s="59"/>
      <c r="E2" s="59"/>
      <c r="F2" s="59"/>
      <c r="G2" s="59"/>
      <c r="H2" s="59"/>
      <c r="I2" s="59"/>
      <c r="J2" s="59"/>
      <c r="K2" s="59"/>
    </row>
    <row r="3" spans="1:11" ht="15.75" customHeight="1">
      <c r="A3" s="60"/>
      <c r="B3" s="145" t="s">
        <v>1</v>
      </c>
      <c r="C3" s="143"/>
      <c r="D3" s="143"/>
      <c r="E3" s="143"/>
      <c r="F3" s="143"/>
      <c r="G3" s="143"/>
      <c r="H3" s="143"/>
      <c r="I3" s="143"/>
      <c r="J3" s="143"/>
      <c r="K3" s="144"/>
    </row>
    <row r="4" spans="1:11" ht="15.75" customHeight="1">
      <c r="A4" s="16"/>
      <c r="B4" s="59"/>
      <c r="C4" s="59"/>
      <c r="D4" s="59"/>
      <c r="E4" s="59"/>
      <c r="F4" s="59"/>
      <c r="G4" s="59"/>
      <c r="H4" s="59"/>
      <c r="I4" s="59"/>
      <c r="J4" s="59"/>
      <c r="K4" s="59"/>
    </row>
    <row r="5" spans="1:11" ht="102" customHeight="1">
      <c r="A5" s="51"/>
      <c r="B5" s="61" t="s">
        <v>2</v>
      </c>
      <c r="C5" s="62" t="s">
        <v>258</v>
      </c>
      <c r="D5" s="62" t="s">
        <v>259</v>
      </c>
      <c r="E5" s="62" t="s">
        <v>260</v>
      </c>
      <c r="F5" s="62" t="s">
        <v>261</v>
      </c>
      <c r="G5" s="63" t="s">
        <v>262</v>
      </c>
      <c r="H5" s="64" t="s">
        <v>263</v>
      </c>
      <c r="I5" s="65" t="s">
        <v>9</v>
      </c>
      <c r="J5" s="62" t="s">
        <v>264</v>
      </c>
      <c r="K5" s="62" t="s">
        <v>265</v>
      </c>
    </row>
    <row r="6" spans="1:11" ht="201.75" customHeight="1">
      <c r="A6" s="66"/>
      <c r="B6" s="61" t="s">
        <v>12</v>
      </c>
      <c r="C6" s="116" t="s">
        <v>266</v>
      </c>
      <c r="D6" s="117" t="s">
        <v>267</v>
      </c>
      <c r="E6" s="155" t="s">
        <v>291</v>
      </c>
      <c r="F6" s="69">
        <f>52500/1.19</f>
        <v>44117.647058823532</v>
      </c>
      <c r="G6" s="49">
        <f t="shared" ref="G6:G7" si="0">F6*19%</f>
        <v>8382.3529411764703</v>
      </c>
      <c r="H6" s="49">
        <f t="shared" ref="H6:H8" si="1">F6+G6</f>
        <v>52500</v>
      </c>
      <c r="I6" s="49">
        <f t="shared" ref="I6:I7" si="2">H6</f>
        <v>52500</v>
      </c>
      <c r="J6" s="70" t="s">
        <v>268</v>
      </c>
      <c r="K6" s="118" t="s">
        <v>269</v>
      </c>
    </row>
    <row r="7" spans="1:11" ht="201.75" customHeight="1">
      <c r="A7" s="71"/>
      <c r="B7" s="61" t="s">
        <v>17</v>
      </c>
      <c r="C7" s="116" t="s">
        <v>270</v>
      </c>
      <c r="D7" s="117" t="s">
        <v>271</v>
      </c>
      <c r="E7" s="116" t="s">
        <v>291</v>
      </c>
      <c r="F7" s="69">
        <f>56000/1.19</f>
        <v>47058.823529411769</v>
      </c>
      <c r="G7" s="49">
        <f t="shared" si="0"/>
        <v>8941.176470588236</v>
      </c>
      <c r="H7" s="49">
        <f t="shared" si="1"/>
        <v>56000.000000000007</v>
      </c>
      <c r="I7" s="49">
        <f t="shared" si="2"/>
        <v>56000.000000000007</v>
      </c>
      <c r="J7" s="70" t="s">
        <v>268</v>
      </c>
      <c r="K7" s="118" t="s">
        <v>269</v>
      </c>
    </row>
    <row r="8" spans="1:11" ht="201.75" customHeight="1">
      <c r="A8" s="71"/>
      <c r="B8" s="61" t="s">
        <v>21</v>
      </c>
      <c r="C8" s="67" t="s">
        <v>272</v>
      </c>
      <c r="D8" s="72" t="s">
        <v>273</v>
      </c>
      <c r="E8" s="67" t="s">
        <v>291</v>
      </c>
      <c r="F8" s="69">
        <v>8.99</v>
      </c>
      <c r="G8" s="69">
        <v>0</v>
      </c>
      <c r="H8" s="49">
        <f t="shared" si="1"/>
        <v>8.99</v>
      </c>
      <c r="I8" s="49">
        <f>H8*4000</f>
        <v>35960</v>
      </c>
      <c r="J8" s="70" t="s">
        <v>268</v>
      </c>
      <c r="K8" s="118" t="s">
        <v>269</v>
      </c>
    </row>
    <row r="9" spans="1:11" ht="15.75" customHeight="1">
      <c r="A9" s="16"/>
      <c r="B9" s="16"/>
      <c r="C9" s="16"/>
      <c r="D9" s="16"/>
      <c r="E9" s="16"/>
      <c r="F9" s="119"/>
      <c r="G9" s="16"/>
      <c r="H9" s="16"/>
      <c r="I9" s="16"/>
      <c r="J9" s="16"/>
      <c r="K9" s="16"/>
    </row>
    <row r="10" spans="1:11" ht="15.75" customHeight="1">
      <c r="A10" s="16"/>
      <c r="B10" s="16"/>
      <c r="C10" s="16"/>
      <c r="D10" s="16"/>
      <c r="E10" s="16"/>
      <c r="F10" s="16"/>
      <c r="G10" s="16"/>
      <c r="H10" s="16"/>
      <c r="I10" s="16"/>
      <c r="J10" s="16"/>
      <c r="K10" s="16"/>
    </row>
    <row r="11" spans="1:11" ht="15.75" customHeight="1">
      <c r="A11" s="16"/>
      <c r="B11" s="16"/>
      <c r="C11" s="16"/>
      <c r="D11" s="16"/>
      <c r="E11" s="16"/>
      <c r="F11" s="16"/>
      <c r="G11" s="16"/>
      <c r="H11" s="16"/>
      <c r="I11" s="16"/>
      <c r="J11" s="16"/>
      <c r="K11" s="16"/>
    </row>
    <row r="12" spans="1:11" ht="15.75" customHeight="1">
      <c r="A12" s="16"/>
      <c r="B12" s="16"/>
      <c r="C12" s="16"/>
      <c r="D12" s="16"/>
      <c r="E12" s="16"/>
      <c r="F12" s="16"/>
      <c r="G12" s="16"/>
      <c r="H12" s="16"/>
      <c r="I12" s="16"/>
      <c r="J12" s="16"/>
      <c r="K12" s="16"/>
    </row>
    <row r="13" spans="1:11" ht="15.75" customHeight="1">
      <c r="A13" s="16"/>
      <c r="B13" s="16"/>
      <c r="C13" s="16"/>
      <c r="D13" s="16"/>
      <c r="E13" s="16"/>
      <c r="F13" s="16"/>
      <c r="G13" s="16"/>
      <c r="H13" s="16"/>
      <c r="I13" s="16"/>
      <c r="J13" s="16"/>
      <c r="K13" s="16"/>
    </row>
    <row r="14" spans="1:11" ht="15.75" customHeight="1">
      <c r="A14" s="16"/>
      <c r="B14" s="16"/>
      <c r="C14" s="16"/>
      <c r="D14" s="16"/>
      <c r="E14" s="16"/>
      <c r="F14" s="16"/>
      <c r="G14" s="16"/>
      <c r="H14" s="16"/>
      <c r="I14" s="16"/>
      <c r="J14" s="16"/>
      <c r="K14" s="16"/>
    </row>
    <row r="15" spans="1:11" ht="15.75" customHeight="1">
      <c r="A15" s="16"/>
      <c r="B15" s="16"/>
      <c r="C15" s="16"/>
      <c r="D15" s="16"/>
      <c r="E15" s="16"/>
      <c r="F15" s="16"/>
      <c r="G15" s="16"/>
      <c r="H15" s="16"/>
      <c r="I15" s="16"/>
      <c r="J15" s="16"/>
      <c r="K15" s="16"/>
    </row>
    <row r="16" spans="1:11" ht="15.75" customHeight="1">
      <c r="A16" s="16"/>
      <c r="B16" s="16"/>
      <c r="C16" s="16"/>
      <c r="D16" s="16"/>
      <c r="E16" s="16"/>
      <c r="F16" s="16"/>
      <c r="G16" s="16"/>
      <c r="H16" s="16"/>
      <c r="I16" s="16"/>
      <c r="J16" s="16"/>
      <c r="K16" s="16"/>
    </row>
    <row r="17" spans="1:11" ht="15.75" customHeight="1">
      <c r="A17" s="16"/>
      <c r="B17" s="16"/>
      <c r="C17" s="16"/>
      <c r="D17" s="16"/>
      <c r="E17" s="16"/>
      <c r="F17" s="16"/>
      <c r="G17" s="16"/>
      <c r="H17" s="16"/>
      <c r="I17" s="16"/>
      <c r="J17" s="16"/>
      <c r="K17" s="16"/>
    </row>
    <row r="18" spans="1:11" ht="15.75" customHeight="1">
      <c r="A18" s="16"/>
      <c r="B18" s="16"/>
      <c r="C18" s="16"/>
      <c r="D18" s="16"/>
      <c r="E18" s="16"/>
      <c r="F18" s="16"/>
      <c r="G18" s="16"/>
      <c r="H18" s="16"/>
      <c r="I18" s="16"/>
      <c r="J18" s="16"/>
      <c r="K18" s="16"/>
    </row>
    <row r="19" spans="1:11" ht="15.75" customHeight="1">
      <c r="A19" s="16"/>
      <c r="B19" s="16"/>
      <c r="C19" s="16"/>
      <c r="D19" s="16"/>
      <c r="E19" s="16"/>
      <c r="F19" s="16"/>
      <c r="G19" s="16"/>
      <c r="H19" s="16"/>
      <c r="I19" s="16"/>
      <c r="J19" s="16"/>
      <c r="K19" s="16"/>
    </row>
    <row r="20" spans="1:11" ht="15.75" customHeight="1">
      <c r="A20" s="16"/>
      <c r="B20" s="16"/>
      <c r="C20" s="16"/>
      <c r="D20" s="16"/>
      <c r="E20" s="16"/>
      <c r="F20" s="16"/>
      <c r="G20" s="16"/>
      <c r="H20" s="16"/>
      <c r="I20" s="16"/>
      <c r="J20" s="16"/>
      <c r="K20" s="16"/>
    </row>
    <row r="21" spans="1:11" ht="15.75" customHeight="1">
      <c r="A21" s="16"/>
      <c r="B21" s="16"/>
      <c r="C21" s="16"/>
      <c r="D21" s="16"/>
      <c r="E21" s="16"/>
      <c r="F21" s="16"/>
      <c r="G21" s="16"/>
      <c r="H21" s="16"/>
      <c r="I21" s="16"/>
      <c r="J21" s="16"/>
      <c r="K21" s="16"/>
    </row>
    <row r="22" spans="1:11" ht="15.75" customHeight="1">
      <c r="A22" s="16"/>
      <c r="B22" s="16"/>
      <c r="C22" s="16"/>
      <c r="D22" s="16"/>
      <c r="E22" s="16"/>
      <c r="F22" s="16"/>
      <c r="G22" s="16"/>
      <c r="H22" s="16"/>
      <c r="I22" s="16"/>
      <c r="J22" s="16"/>
      <c r="K22" s="16"/>
    </row>
    <row r="23" spans="1:11" ht="15.75" customHeight="1">
      <c r="A23" s="16"/>
      <c r="B23" s="16"/>
      <c r="C23" s="16"/>
      <c r="D23" s="16"/>
      <c r="E23" s="16"/>
      <c r="F23" s="16"/>
      <c r="G23" s="16"/>
      <c r="H23" s="16"/>
      <c r="I23" s="16"/>
      <c r="J23" s="16"/>
      <c r="K23" s="16"/>
    </row>
    <row r="24" spans="1:11" ht="15.75" customHeight="1">
      <c r="A24" s="16"/>
      <c r="B24" s="16"/>
      <c r="C24" s="16"/>
      <c r="D24" s="16"/>
      <c r="E24" s="16"/>
      <c r="F24" s="16"/>
      <c r="G24" s="16"/>
      <c r="H24" s="16"/>
      <c r="I24" s="16"/>
      <c r="J24" s="16"/>
      <c r="K24" s="16"/>
    </row>
    <row r="25" spans="1:11" ht="15.75" customHeight="1">
      <c r="A25" s="16"/>
      <c r="B25" s="16"/>
      <c r="C25" s="16"/>
      <c r="D25" s="16"/>
      <c r="E25" s="16"/>
      <c r="F25" s="16"/>
      <c r="G25" s="16"/>
      <c r="H25" s="16"/>
      <c r="I25" s="16"/>
      <c r="J25" s="16"/>
      <c r="K25" s="16"/>
    </row>
    <row r="26" spans="1:11" ht="15.75" customHeight="1">
      <c r="A26" s="16"/>
      <c r="B26" s="16"/>
      <c r="C26" s="16"/>
      <c r="D26" s="16"/>
      <c r="E26" s="16"/>
      <c r="F26" s="16"/>
      <c r="G26" s="16"/>
      <c r="H26" s="16"/>
      <c r="I26" s="16"/>
      <c r="J26" s="16"/>
      <c r="K26" s="16"/>
    </row>
    <row r="27" spans="1:11" ht="15.75" customHeight="1">
      <c r="A27" s="16"/>
      <c r="B27" s="16"/>
      <c r="C27" s="16"/>
      <c r="D27" s="16"/>
      <c r="E27" s="16"/>
      <c r="F27" s="16"/>
      <c r="G27" s="16"/>
      <c r="H27" s="16"/>
      <c r="I27" s="16"/>
      <c r="J27" s="16"/>
      <c r="K27" s="16"/>
    </row>
    <row r="28" spans="1:11" ht="15.75" customHeight="1">
      <c r="A28" s="16"/>
      <c r="B28" s="16"/>
      <c r="C28" s="16"/>
      <c r="D28" s="16"/>
      <c r="E28" s="16"/>
      <c r="F28" s="16"/>
      <c r="G28" s="16"/>
      <c r="H28" s="16"/>
      <c r="I28" s="16"/>
      <c r="J28" s="16"/>
      <c r="K28" s="16"/>
    </row>
    <row r="29" spans="1:11" ht="15.75" customHeight="1">
      <c r="A29" s="16"/>
      <c r="B29" s="16"/>
      <c r="C29" s="16"/>
      <c r="D29" s="16"/>
      <c r="E29" s="16"/>
      <c r="F29" s="16"/>
      <c r="G29" s="16"/>
      <c r="H29" s="16"/>
      <c r="I29" s="16"/>
      <c r="J29" s="16"/>
      <c r="K29" s="16"/>
    </row>
    <row r="30" spans="1:11" ht="15.75" customHeight="1">
      <c r="A30" s="16"/>
      <c r="B30" s="16"/>
      <c r="C30" s="16"/>
      <c r="D30" s="16"/>
      <c r="E30" s="16"/>
      <c r="F30" s="16"/>
      <c r="G30" s="16"/>
      <c r="H30" s="16"/>
      <c r="I30" s="16"/>
      <c r="J30" s="16"/>
      <c r="K30" s="16"/>
    </row>
    <row r="31" spans="1:11" ht="15.75" customHeight="1">
      <c r="A31" s="16"/>
      <c r="B31" s="16"/>
      <c r="C31" s="16"/>
      <c r="D31" s="16"/>
      <c r="E31" s="16"/>
      <c r="F31" s="16"/>
      <c r="G31" s="16"/>
      <c r="H31" s="16"/>
      <c r="I31" s="16"/>
      <c r="J31" s="16"/>
      <c r="K31" s="16"/>
    </row>
    <row r="32" spans="1:11" ht="15.75" customHeight="1">
      <c r="A32" s="16"/>
      <c r="B32" s="16"/>
      <c r="C32" s="16"/>
      <c r="D32" s="16"/>
      <c r="E32" s="16"/>
      <c r="F32" s="16"/>
      <c r="G32" s="16"/>
      <c r="H32" s="16"/>
      <c r="I32" s="16"/>
      <c r="J32" s="16"/>
      <c r="K32" s="16"/>
    </row>
    <row r="33" spans="1:11" ht="15.75" customHeight="1">
      <c r="A33" s="16"/>
      <c r="B33" s="16"/>
      <c r="C33" s="16"/>
      <c r="D33" s="16"/>
      <c r="E33" s="16"/>
      <c r="F33" s="16"/>
      <c r="G33" s="16"/>
      <c r="H33" s="16"/>
      <c r="I33" s="16"/>
      <c r="J33" s="16"/>
      <c r="K33" s="16"/>
    </row>
    <row r="34" spans="1:11" ht="15.75" customHeight="1">
      <c r="A34" s="16"/>
      <c r="B34" s="16"/>
      <c r="C34" s="16"/>
      <c r="D34" s="16"/>
      <c r="E34" s="16"/>
      <c r="F34" s="16"/>
      <c r="G34" s="16"/>
      <c r="H34" s="16"/>
      <c r="I34" s="16"/>
      <c r="J34" s="16"/>
      <c r="K34" s="16"/>
    </row>
    <row r="35" spans="1:11" ht="15.75" customHeight="1">
      <c r="A35" s="16"/>
      <c r="B35" s="16"/>
      <c r="C35" s="16"/>
      <c r="D35" s="16"/>
      <c r="E35" s="16"/>
      <c r="F35" s="16"/>
      <c r="G35" s="16"/>
      <c r="H35" s="16"/>
      <c r="I35" s="16"/>
      <c r="J35" s="16"/>
      <c r="K35" s="16"/>
    </row>
    <row r="36" spans="1:11" ht="15.75" customHeight="1">
      <c r="A36" s="16"/>
      <c r="B36" s="16"/>
      <c r="C36" s="16"/>
      <c r="D36" s="16"/>
      <c r="E36" s="16"/>
      <c r="F36" s="16"/>
      <c r="G36" s="16"/>
      <c r="H36" s="16"/>
      <c r="I36" s="16"/>
      <c r="J36" s="16"/>
      <c r="K36" s="16"/>
    </row>
    <row r="37" spans="1:11" ht="15.75" customHeight="1">
      <c r="A37" s="16"/>
      <c r="B37" s="16"/>
      <c r="C37" s="16"/>
      <c r="D37" s="16"/>
      <c r="E37" s="16"/>
      <c r="F37" s="16"/>
      <c r="G37" s="16"/>
      <c r="H37" s="16"/>
      <c r="I37" s="16"/>
      <c r="J37" s="16"/>
      <c r="K37" s="16"/>
    </row>
    <row r="38" spans="1:11" ht="15.75" customHeight="1">
      <c r="A38" s="16"/>
      <c r="B38" s="16"/>
      <c r="C38" s="16"/>
      <c r="D38" s="16"/>
      <c r="E38" s="16"/>
      <c r="F38" s="16"/>
      <c r="G38" s="16"/>
      <c r="H38" s="16"/>
      <c r="I38" s="16"/>
      <c r="J38" s="16"/>
      <c r="K38" s="16"/>
    </row>
    <row r="39" spans="1:11" ht="15.75" customHeight="1">
      <c r="A39" s="16"/>
      <c r="B39" s="16"/>
      <c r="C39" s="16"/>
      <c r="D39" s="16"/>
      <c r="E39" s="16"/>
      <c r="F39" s="16"/>
      <c r="G39" s="16"/>
      <c r="H39" s="16"/>
      <c r="I39" s="16"/>
      <c r="J39" s="16"/>
      <c r="K39" s="16"/>
    </row>
    <row r="40" spans="1:11" ht="15.75" customHeight="1">
      <c r="A40" s="16"/>
      <c r="B40" s="16"/>
      <c r="C40" s="16"/>
      <c r="D40" s="16"/>
      <c r="E40" s="16"/>
      <c r="F40" s="16"/>
      <c r="G40" s="16"/>
      <c r="H40" s="16"/>
      <c r="I40" s="16"/>
      <c r="J40" s="16"/>
      <c r="K40" s="16"/>
    </row>
    <row r="41" spans="1:11" ht="15.75" customHeight="1">
      <c r="A41" s="16"/>
      <c r="B41" s="16"/>
      <c r="C41" s="16"/>
      <c r="D41" s="16"/>
      <c r="E41" s="16"/>
      <c r="F41" s="16"/>
      <c r="G41" s="16"/>
      <c r="H41" s="16"/>
      <c r="I41" s="16"/>
      <c r="J41" s="16"/>
      <c r="K41" s="16"/>
    </row>
    <row r="42" spans="1:11" ht="15.75" customHeight="1">
      <c r="A42" s="16"/>
      <c r="B42" s="16"/>
      <c r="C42" s="16"/>
      <c r="D42" s="16"/>
      <c r="E42" s="16"/>
      <c r="F42" s="16"/>
      <c r="G42" s="16"/>
      <c r="H42" s="16"/>
      <c r="I42" s="16"/>
      <c r="J42" s="16"/>
      <c r="K42" s="16"/>
    </row>
    <row r="43" spans="1:11" ht="15.75" customHeight="1">
      <c r="A43" s="16"/>
      <c r="B43" s="16"/>
      <c r="C43" s="16"/>
      <c r="D43" s="16"/>
      <c r="E43" s="16"/>
      <c r="F43" s="16"/>
      <c r="G43" s="16"/>
      <c r="H43" s="16"/>
      <c r="I43" s="16"/>
      <c r="J43" s="16"/>
      <c r="K43" s="16"/>
    </row>
    <row r="44" spans="1:11" ht="15.75" customHeight="1">
      <c r="A44" s="16"/>
      <c r="B44" s="16"/>
      <c r="C44" s="16"/>
      <c r="D44" s="16"/>
      <c r="E44" s="16"/>
      <c r="F44" s="16"/>
      <c r="G44" s="16"/>
      <c r="H44" s="16"/>
      <c r="I44" s="16"/>
      <c r="J44" s="16"/>
      <c r="K44" s="16"/>
    </row>
    <row r="45" spans="1:11" ht="15.75" customHeight="1">
      <c r="A45" s="16"/>
      <c r="B45" s="16"/>
      <c r="C45" s="16"/>
      <c r="D45" s="16"/>
      <c r="E45" s="16"/>
      <c r="F45" s="16"/>
      <c r="G45" s="16"/>
      <c r="H45" s="16"/>
      <c r="I45" s="16"/>
      <c r="J45" s="16"/>
      <c r="K45" s="16"/>
    </row>
    <row r="46" spans="1:11" ht="15.75" customHeight="1">
      <c r="A46" s="16"/>
      <c r="B46" s="16"/>
      <c r="C46" s="16"/>
      <c r="D46" s="16"/>
      <c r="E46" s="16"/>
      <c r="F46" s="16"/>
      <c r="G46" s="16"/>
      <c r="H46" s="16"/>
      <c r="I46" s="16"/>
      <c r="J46" s="16"/>
      <c r="K46" s="16"/>
    </row>
    <row r="47" spans="1:11" ht="15.75" customHeight="1">
      <c r="A47" s="16"/>
      <c r="B47" s="16"/>
      <c r="C47" s="16"/>
      <c r="D47" s="16"/>
      <c r="E47" s="16"/>
      <c r="F47" s="16"/>
      <c r="G47" s="16"/>
      <c r="H47" s="16"/>
      <c r="I47" s="16"/>
      <c r="J47" s="16"/>
      <c r="K47" s="16"/>
    </row>
    <row r="48" spans="1:11" ht="15.75" customHeight="1">
      <c r="A48" s="16"/>
      <c r="B48" s="16"/>
      <c r="C48" s="16"/>
      <c r="D48" s="16"/>
      <c r="E48" s="16"/>
      <c r="F48" s="16"/>
      <c r="G48" s="16"/>
      <c r="H48" s="16"/>
      <c r="I48" s="16"/>
      <c r="J48" s="16"/>
      <c r="K48" s="16"/>
    </row>
    <row r="49" spans="1:11" ht="15.75" customHeight="1">
      <c r="A49" s="16"/>
      <c r="B49" s="16"/>
      <c r="C49" s="16"/>
      <c r="D49" s="16"/>
      <c r="E49" s="16"/>
      <c r="F49" s="16"/>
      <c r="G49" s="16"/>
      <c r="H49" s="16"/>
      <c r="I49" s="16"/>
      <c r="J49" s="16"/>
      <c r="K49" s="16"/>
    </row>
    <row r="50" spans="1:11" ht="15.75" customHeight="1">
      <c r="A50" s="16"/>
      <c r="B50" s="16"/>
      <c r="C50" s="16"/>
      <c r="D50" s="16"/>
      <c r="E50" s="16"/>
      <c r="F50" s="16"/>
      <c r="G50" s="16"/>
      <c r="H50" s="16"/>
      <c r="I50" s="16"/>
      <c r="J50" s="16"/>
      <c r="K50" s="16"/>
    </row>
    <row r="51" spans="1:11" ht="15.75" customHeight="1">
      <c r="A51" s="16"/>
      <c r="B51" s="16"/>
      <c r="C51" s="16"/>
      <c r="D51" s="16"/>
      <c r="E51" s="16"/>
      <c r="F51" s="16"/>
      <c r="G51" s="16"/>
      <c r="H51" s="16"/>
      <c r="I51" s="16"/>
      <c r="J51" s="16"/>
      <c r="K51" s="16"/>
    </row>
    <row r="52" spans="1:11" ht="15.75" customHeight="1">
      <c r="A52" s="16"/>
      <c r="B52" s="16"/>
      <c r="C52" s="16"/>
      <c r="D52" s="16"/>
      <c r="E52" s="16"/>
      <c r="F52" s="16"/>
      <c r="G52" s="16"/>
      <c r="H52" s="16"/>
      <c r="I52" s="16"/>
      <c r="J52" s="16"/>
      <c r="K52" s="16"/>
    </row>
    <row r="53" spans="1:11" ht="15.75" customHeight="1">
      <c r="A53" s="16"/>
      <c r="B53" s="16"/>
      <c r="C53" s="16"/>
      <c r="D53" s="16"/>
      <c r="E53" s="16"/>
      <c r="F53" s="16"/>
      <c r="G53" s="16"/>
      <c r="H53" s="16"/>
      <c r="I53" s="16"/>
      <c r="J53" s="16"/>
      <c r="K53" s="16"/>
    </row>
    <row r="54" spans="1:11" ht="15.75" customHeight="1">
      <c r="A54" s="16"/>
      <c r="B54" s="16"/>
      <c r="C54" s="16"/>
      <c r="D54" s="16"/>
      <c r="E54" s="16"/>
      <c r="F54" s="16"/>
      <c r="G54" s="16"/>
      <c r="H54" s="16"/>
      <c r="I54" s="16"/>
      <c r="J54" s="16"/>
      <c r="K54" s="16"/>
    </row>
    <row r="55" spans="1:11" ht="15.75" customHeight="1">
      <c r="A55" s="16"/>
      <c r="B55" s="16"/>
      <c r="C55" s="16"/>
      <c r="D55" s="16"/>
      <c r="E55" s="16"/>
      <c r="F55" s="16"/>
      <c r="G55" s="16"/>
      <c r="H55" s="16"/>
      <c r="I55" s="16"/>
      <c r="J55" s="16"/>
      <c r="K55" s="16"/>
    </row>
    <row r="56" spans="1:11" ht="15.75" customHeight="1">
      <c r="A56" s="16"/>
      <c r="B56" s="16"/>
      <c r="C56" s="16"/>
      <c r="D56" s="16"/>
      <c r="E56" s="16"/>
      <c r="F56" s="16"/>
      <c r="G56" s="16"/>
      <c r="H56" s="16"/>
      <c r="I56" s="16"/>
      <c r="J56" s="16"/>
      <c r="K56" s="16"/>
    </row>
    <row r="57" spans="1:11" ht="15.75" customHeight="1">
      <c r="A57" s="16"/>
      <c r="B57" s="16"/>
      <c r="C57" s="16"/>
      <c r="D57" s="16"/>
      <c r="E57" s="16"/>
      <c r="F57" s="16"/>
      <c r="G57" s="16"/>
      <c r="H57" s="16"/>
      <c r="I57" s="16"/>
      <c r="J57" s="16"/>
      <c r="K57" s="16"/>
    </row>
    <row r="58" spans="1:11" ht="15.75" customHeight="1">
      <c r="A58" s="16"/>
      <c r="B58" s="16"/>
      <c r="C58" s="16"/>
      <c r="D58" s="16"/>
      <c r="E58" s="16"/>
      <c r="F58" s="16"/>
      <c r="G58" s="16"/>
      <c r="H58" s="16"/>
      <c r="I58" s="16"/>
      <c r="J58" s="16"/>
      <c r="K58" s="16"/>
    </row>
    <row r="59" spans="1:11" ht="15.75" customHeight="1">
      <c r="A59" s="16"/>
      <c r="B59" s="16"/>
      <c r="C59" s="16"/>
      <c r="D59" s="16"/>
      <c r="E59" s="16"/>
      <c r="F59" s="16"/>
      <c r="G59" s="16"/>
      <c r="H59" s="16"/>
      <c r="I59" s="16"/>
      <c r="J59" s="16"/>
      <c r="K59" s="16"/>
    </row>
    <row r="60" spans="1:11" ht="15.75" customHeight="1">
      <c r="A60" s="16"/>
      <c r="B60" s="16"/>
      <c r="C60" s="16"/>
      <c r="D60" s="16"/>
      <c r="E60" s="16"/>
      <c r="F60" s="16"/>
      <c r="G60" s="16"/>
      <c r="H60" s="16"/>
      <c r="I60" s="16"/>
      <c r="J60" s="16"/>
      <c r="K60" s="16"/>
    </row>
    <row r="61" spans="1:11" ht="15.75" customHeight="1">
      <c r="A61" s="16"/>
      <c r="B61" s="16"/>
      <c r="C61" s="16"/>
      <c r="D61" s="16"/>
      <c r="E61" s="16"/>
      <c r="F61" s="16"/>
      <c r="G61" s="16"/>
      <c r="H61" s="16"/>
      <c r="I61" s="16"/>
      <c r="J61" s="16"/>
      <c r="K61" s="16"/>
    </row>
    <row r="62" spans="1:11" ht="15.75" customHeight="1">
      <c r="A62" s="16"/>
      <c r="B62" s="16"/>
      <c r="C62" s="16"/>
      <c r="D62" s="16"/>
      <c r="E62" s="16"/>
      <c r="F62" s="16"/>
      <c r="G62" s="16"/>
      <c r="H62" s="16"/>
      <c r="I62" s="16"/>
      <c r="J62" s="16"/>
      <c r="K62" s="16"/>
    </row>
    <row r="63" spans="1:11" ht="15.75" customHeight="1">
      <c r="A63" s="16"/>
      <c r="B63" s="16"/>
      <c r="C63" s="16"/>
      <c r="D63" s="16"/>
      <c r="E63" s="16"/>
      <c r="F63" s="16"/>
      <c r="G63" s="16"/>
      <c r="H63" s="16"/>
      <c r="I63" s="16"/>
      <c r="J63" s="16"/>
      <c r="K63" s="16"/>
    </row>
    <row r="64" spans="1:11" ht="15.75" customHeight="1">
      <c r="A64" s="16"/>
      <c r="B64" s="16"/>
      <c r="C64" s="16"/>
      <c r="D64" s="16"/>
      <c r="E64" s="16"/>
      <c r="F64" s="16"/>
      <c r="G64" s="16"/>
      <c r="H64" s="16"/>
      <c r="I64" s="16"/>
      <c r="J64" s="16"/>
      <c r="K64" s="16"/>
    </row>
    <row r="65" spans="1:11" ht="15.75" customHeight="1">
      <c r="A65" s="16"/>
      <c r="B65" s="16"/>
      <c r="C65" s="16"/>
      <c r="D65" s="16"/>
      <c r="E65" s="16"/>
      <c r="F65" s="16"/>
      <c r="G65" s="16"/>
      <c r="H65" s="16"/>
      <c r="I65" s="16"/>
      <c r="J65" s="16"/>
      <c r="K65" s="16"/>
    </row>
    <row r="66" spans="1:11" ht="15.75" customHeight="1">
      <c r="A66" s="16"/>
      <c r="B66" s="16"/>
      <c r="C66" s="16"/>
      <c r="D66" s="16"/>
      <c r="E66" s="16"/>
      <c r="F66" s="16"/>
      <c r="G66" s="16"/>
      <c r="H66" s="16"/>
      <c r="I66" s="16"/>
      <c r="J66" s="16"/>
      <c r="K66" s="16"/>
    </row>
    <row r="67" spans="1:11" ht="15.75" customHeight="1">
      <c r="A67" s="16"/>
      <c r="B67" s="16"/>
      <c r="C67" s="16"/>
      <c r="D67" s="16"/>
      <c r="E67" s="16"/>
      <c r="F67" s="16"/>
      <c r="G67" s="16"/>
      <c r="H67" s="16"/>
      <c r="I67" s="16"/>
      <c r="J67" s="16"/>
      <c r="K67" s="16"/>
    </row>
    <row r="68" spans="1:11" ht="15.75" customHeight="1">
      <c r="A68" s="16"/>
      <c r="B68" s="16"/>
      <c r="C68" s="16"/>
      <c r="D68" s="16"/>
      <c r="E68" s="16"/>
      <c r="F68" s="16"/>
      <c r="G68" s="16"/>
      <c r="H68" s="16"/>
      <c r="I68" s="16"/>
      <c r="J68" s="16"/>
      <c r="K68" s="16"/>
    </row>
    <row r="69" spans="1:11" ht="15.75" customHeight="1">
      <c r="A69" s="16"/>
      <c r="B69" s="16"/>
      <c r="C69" s="16"/>
      <c r="D69" s="16"/>
      <c r="E69" s="16"/>
      <c r="F69" s="16"/>
      <c r="G69" s="16"/>
      <c r="H69" s="16"/>
      <c r="I69" s="16"/>
      <c r="J69" s="16"/>
      <c r="K69" s="16"/>
    </row>
    <row r="70" spans="1:11" ht="15.75" customHeight="1">
      <c r="A70" s="16"/>
      <c r="B70" s="16"/>
      <c r="C70" s="16"/>
      <c r="D70" s="16"/>
      <c r="E70" s="16"/>
      <c r="F70" s="16"/>
      <c r="G70" s="16"/>
      <c r="H70" s="16"/>
      <c r="I70" s="16"/>
      <c r="J70" s="16"/>
      <c r="K70" s="16"/>
    </row>
    <row r="71" spans="1:11" ht="15.75" customHeight="1">
      <c r="A71" s="16"/>
      <c r="B71" s="16"/>
      <c r="C71" s="16"/>
      <c r="D71" s="16"/>
      <c r="E71" s="16"/>
      <c r="F71" s="16"/>
      <c r="G71" s="16"/>
      <c r="H71" s="16"/>
      <c r="I71" s="16"/>
      <c r="J71" s="16"/>
      <c r="K71" s="16"/>
    </row>
    <row r="72" spans="1:11" ht="15.75" customHeight="1">
      <c r="A72" s="16"/>
      <c r="B72" s="16"/>
      <c r="C72" s="16"/>
      <c r="D72" s="16"/>
      <c r="E72" s="16"/>
      <c r="F72" s="16"/>
      <c r="G72" s="16"/>
      <c r="H72" s="16"/>
      <c r="I72" s="16"/>
      <c r="J72" s="16"/>
      <c r="K72" s="16"/>
    </row>
    <row r="73" spans="1:11" ht="15.75" customHeight="1">
      <c r="A73" s="16"/>
      <c r="B73" s="16"/>
      <c r="C73" s="16"/>
      <c r="D73" s="16"/>
      <c r="E73" s="16"/>
      <c r="F73" s="16"/>
      <c r="G73" s="16"/>
      <c r="H73" s="16"/>
      <c r="I73" s="16"/>
      <c r="J73" s="16"/>
      <c r="K73" s="16"/>
    </row>
    <row r="74" spans="1:11" ht="15.75" customHeight="1">
      <c r="A74" s="16"/>
      <c r="B74" s="16"/>
      <c r="C74" s="16"/>
      <c r="D74" s="16"/>
      <c r="E74" s="16"/>
      <c r="F74" s="16"/>
      <c r="G74" s="16"/>
      <c r="H74" s="16"/>
      <c r="I74" s="16"/>
      <c r="J74" s="16"/>
      <c r="K74" s="16"/>
    </row>
    <row r="75" spans="1:11" ht="15.75" customHeight="1">
      <c r="A75" s="16"/>
      <c r="B75" s="16"/>
      <c r="C75" s="16"/>
      <c r="D75" s="16"/>
      <c r="E75" s="16"/>
      <c r="F75" s="16"/>
      <c r="G75" s="16"/>
      <c r="H75" s="16"/>
      <c r="I75" s="16"/>
      <c r="J75" s="16"/>
      <c r="K75" s="16"/>
    </row>
    <row r="76" spans="1:11" ht="15.75" customHeight="1">
      <c r="A76" s="16"/>
      <c r="B76" s="16"/>
      <c r="C76" s="16"/>
      <c r="D76" s="16"/>
      <c r="E76" s="16"/>
      <c r="F76" s="16"/>
      <c r="G76" s="16"/>
      <c r="H76" s="16"/>
      <c r="I76" s="16"/>
      <c r="J76" s="16"/>
      <c r="K76" s="16"/>
    </row>
    <row r="77" spans="1:11" ht="15.75" customHeight="1">
      <c r="A77" s="16"/>
      <c r="B77" s="16"/>
      <c r="C77" s="16"/>
      <c r="D77" s="16"/>
      <c r="E77" s="16"/>
      <c r="F77" s="16"/>
      <c r="G77" s="16"/>
      <c r="H77" s="16"/>
      <c r="I77" s="16"/>
      <c r="J77" s="16"/>
      <c r="K77" s="16"/>
    </row>
    <row r="78" spans="1:11" ht="15.75" customHeight="1">
      <c r="A78" s="16"/>
      <c r="B78" s="16"/>
      <c r="C78" s="16"/>
      <c r="D78" s="16"/>
      <c r="E78" s="16"/>
      <c r="F78" s="16"/>
      <c r="G78" s="16"/>
      <c r="H78" s="16"/>
      <c r="I78" s="16"/>
      <c r="J78" s="16"/>
      <c r="K78" s="16"/>
    </row>
    <row r="79" spans="1:11" ht="15.75" customHeight="1">
      <c r="A79" s="16"/>
      <c r="B79" s="16"/>
      <c r="C79" s="16"/>
      <c r="D79" s="16"/>
      <c r="E79" s="16"/>
      <c r="F79" s="16"/>
      <c r="G79" s="16"/>
      <c r="H79" s="16"/>
      <c r="I79" s="16"/>
      <c r="J79" s="16"/>
      <c r="K79" s="16"/>
    </row>
    <row r="80" spans="1:11" ht="15.75" customHeight="1">
      <c r="A80" s="16"/>
      <c r="B80" s="16"/>
      <c r="C80" s="16"/>
      <c r="D80" s="16"/>
      <c r="E80" s="16"/>
      <c r="F80" s="16"/>
      <c r="G80" s="16"/>
      <c r="H80" s="16"/>
      <c r="I80" s="16"/>
      <c r="J80" s="16"/>
      <c r="K80" s="16"/>
    </row>
    <row r="81" spans="1:11" ht="15.75" customHeight="1">
      <c r="A81" s="16"/>
      <c r="B81" s="16"/>
      <c r="C81" s="16"/>
      <c r="D81" s="16"/>
      <c r="E81" s="16"/>
      <c r="F81" s="16"/>
      <c r="G81" s="16"/>
      <c r="H81" s="16"/>
      <c r="I81" s="16"/>
      <c r="J81" s="16"/>
      <c r="K81" s="16"/>
    </row>
    <row r="82" spans="1:11" ht="15.75" customHeight="1">
      <c r="A82" s="16"/>
      <c r="B82" s="16"/>
      <c r="C82" s="16"/>
      <c r="D82" s="16"/>
      <c r="E82" s="16"/>
      <c r="F82" s="16"/>
      <c r="G82" s="16"/>
      <c r="H82" s="16"/>
      <c r="I82" s="16"/>
      <c r="J82" s="16"/>
      <c r="K82" s="16"/>
    </row>
    <row r="83" spans="1:11" ht="15.75" customHeight="1">
      <c r="A83" s="16"/>
      <c r="B83" s="16"/>
      <c r="C83" s="16"/>
      <c r="D83" s="16"/>
      <c r="E83" s="16"/>
      <c r="F83" s="16"/>
      <c r="G83" s="16"/>
      <c r="H83" s="16"/>
      <c r="I83" s="16"/>
      <c r="J83" s="16"/>
      <c r="K83" s="16"/>
    </row>
    <row r="84" spans="1:11" ht="15.75" customHeight="1">
      <c r="A84" s="16"/>
      <c r="B84" s="16"/>
      <c r="C84" s="16"/>
      <c r="D84" s="16"/>
      <c r="E84" s="16"/>
      <c r="F84" s="16"/>
      <c r="G84" s="16"/>
      <c r="H84" s="16"/>
      <c r="I84" s="16"/>
      <c r="J84" s="16"/>
      <c r="K84" s="16"/>
    </row>
    <row r="85" spans="1:11" ht="15.75" customHeight="1">
      <c r="A85" s="16"/>
      <c r="B85" s="16"/>
      <c r="C85" s="16"/>
      <c r="D85" s="16"/>
      <c r="E85" s="16"/>
      <c r="F85" s="16"/>
      <c r="G85" s="16"/>
      <c r="H85" s="16"/>
      <c r="I85" s="16"/>
      <c r="J85" s="16"/>
      <c r="K85" s="16"/>
    </row>
    <row r="86" spans="1:11" ht="15.75" customHeight="1">
      <c r="A86" s="16"/>
      <c r="B86" s="16"/>
      <c r="C86" s="16"/>
      <c r="D86" s="16"/>
      <c r="E86" s="16"/>
      <c r="F86" s="16"/>
      <c r="G86" s="16"/>
      <c r="H86" s="16"/>
      <c r="I86" s="16"/>
      <c r="J86" s="16"/>
      <c r="K86" s="16"/>
    </row>
    <row r="87" spans="1:11" ht="15.75" customHeight="1">
      <c r="A87" s="16"/>
      <c r="B87" s="16"/>
      <c r="C87" s="16"/>
      <c r="D87" s="16"/>
      <c r="E87" s="16"/>
      <c r="F87" s="16"/>
      <c r="G87" s="16"/>
      <c r="H87" s="16"/>
      <c r="I87" s="16"/>
      <c r="J87" s="16"/>
      <c r="K87" s="16"/>
    </row>
    <row r="88" spans="1:11" ht="15.75" customHeight="1">
      <c r="A88" s="16"/>
      <c r="B88" s="16"/>
      <c r="C88" s="16"/>
      <c r="D88" s="16"/>
      <c r="E88" s="16"/>
      <c r="F88" s="16"/>
      <c r="G88" s="16"/>
      <c r="H88" s="16"/>
      <c r="I88" s="16"/>
      <c r="J88" s="16"/>
      <c r="K88" s="16"/>
    </row>
    <row r="89" spans="1:11" ht="15.75" customHeight="1">
      <c r="A89" s="16"/>
      <c r="B89" s="16"/>
      <c r="C89" s="16"/>
      <c r="D89" s="16"/>
      <c r="E89" s="16"/>
      <c r="F89" s="16"/>
      <c r="G89" s="16"/>
      <c r="H89" s="16"/>
      <c r="I89" s="16"/>
      <c r="J89" s="16"/>
      <c r="K89" s="16"/>
    </row>
    <row r="90" spans="1:11" ht="15.75" customHeight="1">
      <c r="A90" s="16"/>
      <c r="B90" s="16"/>
      <c r="C90" s="16"/>
      <c r="D90" s="16"/>
      <c r="E90" s="16"/>
      <c r="F90" s="16"/>
      <c r="G90" s="16"/>
      <c r="H90" s="16"/>
      <c r="I90" s="16"/>
      <c r="J90" s="16"/>
      <c r="K90" s="16"/>
    </row>
    <row r="91" spans="1:11" ht="15.75" customHeight="1">
      <c r="A91" s="16"/>
      <c r="B91" s="16"/>
      <c r="C91" s="16"/>
      <c r="D91" s="16"/>
      <c r="E91" s="16"/>
      <c r="F91" s="16"/>
      <c r="G91" s="16"/>
      <c r="H91" s="16"/>
      <c r="I91" s="16"/>
      <c r="J91" s="16"/>
      <c r="K91" s="16"/>
    </row>
    <row r="92" spans="1:11" ht="15.75" customHeight="1">
      <c r="A92" s="16"/>
      <c r="B92" s="16"/>
      <c r="C92" s="16"/>
      <c r="D92" s="16"/>
      <c r="E92" s="16"/>
      <c r="F92" s="16"/>
      <c r="G92" s="16"/>
      <c r="H92" s="16"/>
      <c r="I92" s="16"/>
      <c r="J92" s="16"/>
      <c r="K92" s="16"/>
    </row>
    <row r="93" spans="1:11" ht="15.75" customHeight="1">
      <c r="A93" s="16"/>
      <c r="B93" s="16"/>
      <c r="C93" s="16"/>
      <c r="D93" s="16"/>
      <c r="E93" s="16"/>
      <c r="F93" s="16"/>
      <c r="G93" s="16"/>
      <c r="H93" s="16"/>
      <c r="I93" s="16"/>
      <c r="J93" s="16"/>
      <c r="K93" s="16"/>
    </row>
    <row r="94" spans="1:11" ht="15.75" customHeight="1">
      <c r="A94" s="16"/>
      <c r="B94" s="16"/>
      <c r="C94" s="16"/>
      <c r="D94" s="16"/>
      <c r="E94" s="16"/>
      <c r="F94" s="16"/>
      <c r="G94" s="16"/>
      <c r="H94" s="16"/>
      <c r="I94" s="16"/>
      <c r="J94" s="16"/>
      <c r="K94" s="16"/>
    </row>
    <row r="95" spans="1:11" ht="15.75" customHeight="1">
      <c r="A95" s="16"/>
      <c r="B95" s="16"/>
      <c r="C95" s="16"/>
      <c r="D95" s="16"/>
      <c r="E95" s="16"/>
      <c r="F95" s="16"/>
      <c r="G95" s="16"/>
      <c r="H95" s="16"/>
      <c r="I95" s="16"/>
      <c r="J95" s="16"/>
      <c r="K95" s="16"/>
    </row>
    <row r="96" spans="1:11" ht="15.75" customHeight="1">
      <c r="A96" s="16"/>
      <c r="B96" s="16"/>
      <c r="C96" s="16"/>
      <c r="D96" s="16"/>
      <c r="E96" s="16"/>
      <c r="F96" s="16"/>
      <c r="G96" s="16"/>
      <c r="H96" s="16"/>
      <c r="I96" s="16"/>
      <c r="J96" s="16"/>
      <c r="K96" s="16"/>
    </row>
    <row r="97" spans="1:11" ht="15.75" customHeight="1">
      <c r="A97" s="16"/>
      <c r="B97" s="16"/>
      <c r="C97" s="16"/>
      <c r="D97" s="16"/>
      <c r="E97" s="16"/>
      <c r="F97" s="16"/>
      <c r="G97" s="16"/>
      <c r="H97" s="16"/>
      <c r="I97" s="16"/>
      <c r="J97" s="16"/>
      <c r="K97" s="16"/>
    </row>
    <row r="98" spans="1:11" ht="15.75" customHeight="1">
      <c r="A98" s="16"/>
      <c r="B98" s="16"/>
      <c r="C98" s="16"/>
      <c r="D98" s="16"/>
      <c r="E98" s="16"/>
      <c r="F98" s="16"/>
      <c r="G98" s="16"/>
      <c r="H98" s="16"/>
      <c r="I98" s="16"/>
      <c r="J98" s="16"/>
      <c r="K98" s="16"/>
    </row>
    <row r="99" spans="1:11" ht="15.75" customHeight="1">
      <c r="A99" s="16"/>
      <c r="B99" s="16"/>
      <c r="C99" s="16"/>
      <c r="D99" s="16"/>
      <c r="E99" s="16"/>
      <c r="F99" s="16"/>
      <c r="G99" s="16"/>
      <c r="H99" s="16"/>
      <c r="I99" s="16"/>
      <c r="J99" s="16"/>
      <c r="K99" s="16"/>
    </row>
    <row r="100" spans="1:11" ht="15.75" customHeight="1">
      <c r="A100" s="16"/>
      <c r="B100" s="16"/>
      <c r="C100" s="16"/>
      <c r="D100" s="16"/>
      <c r="E100" s="16"/>
      <c r="F100" s="16"/>
      <c r="G100" s="16"/>
      <c r="H100" s="16"/>
      <c r="I100" s="16"/>
      <c r="J100" s="16"/>
      <c r="K100" s="16"/>
    </row>
    <row r="101" spans="1:11" ht="15.75" customHeight="1">
      <c r="A101" s="16"/>
      <c r="B101" s="16"/>
      <c r="C101" s="16"/>
      <c r="D101" s="16"/>
      <c r="E101" s="16"/>
      <c r="F101" s="16"/>
      <c r="G101" s="16"/>
      <c r="H101" s="16"/>
      <c r="I101" s="16"/>
      <c r="J101" s="16"/>
      <c r="K101" s="16"/>
    </row>
    <row r="102" spans="1:11" ht="15.75" customHeight="1">
      <c r="A102" s="16"/>
      <c r="B102" s="16"/>
      <c r="C102" s="16"/>
      <c r="D102" s="16"/>
      <c r="E102" s="16"/>
      <c r="F102" s="16"/>
      <c r="G102" s="16"/>
      <c r="H102" s="16"/>
      <c r="I102" s="16"/>
      <c r="J102" s="16"/>
      <c r="K102" s="16"/>
    </row>
    <row r="103" spans="1:11" ht="15.75" customHeight="1">
      <c r="A103" s="16"/>
      <c r="B103" s="16"/>
      <c r="C103" s="16"/>
      <c r="D103" s="16"/>
      <c r="E103" s="16"/>
      <c r="F103" s="16"/>
      <c r="G103" s="16"/>
      <c r="H103" s="16"/>
      <c r="I103" s="16"/>
      <c r="J103" s="16"/>
      <c r="K103" s="16"/>
    </row>
    <row r="104" spans="1:11" ht="15.75" customHeight="1">
      <c r="A104" s="16"/>
      <c r="B104" s="16"/>
      <c r="C104" s="16"/>
      <c r="D104" s="16"/>
      <c r="E104" s="16"/>
      <c r="F104" s="16"/>
      <c r="G104" s="16"/>
      <c r="H104" s="16"/>
      <c r="I104" s="16"/>
      <c r="J104" s="16"/>
      <c r="K104" s="16"/>
    </row>
    <row r="105" spans="1:11" ht="15.75" customHeight="1">
      <c r="A105" s="16"/>
      <c r="B105" s="16"/>
      <c r="C105" s="16"/>
      <c r="D105" s="16"/>
      <c r="E105" s="16"/>
      <c r="F105" s="16"/>
      <c r="G105" s="16"/>
      <c r="H105" s="16"/>
      <c r="I105" s="16"/>
      <c r="J105" s="16"/>
      <c r="K105" s="16"/>
    </row>
    <row r="106" spans="1:11" ht="15.75" customHeight="1">
      <c r="A106" s="16"/>
      <c r="B106" s="16"/>
      <c r="C106" s="16"/>
      <c r="D106" s="16"/>
      <c r="E106" s="16"/>
      <c r="F106" s="16"/>
      <c r="G106" s="16"/>
      <c r="H106" s="16"/>
      <c r="I106" s="16"/>
      <c r="J106" s="16"/>
      <c r="K106" s="16"/>
    </row>
    <row r="107" spans="1:11" ht="15.75" customHeight="1">
      <c r="A107" s="16"/>
      <c r="B107" s="16"/>
      <c r="C107" s="16"/>
      <c r="D107" s="16"/>
      <c r="E107" s="16"/>
      <c r="F107" s="16"/>
      <c r="G107" s="16"/>
      <c r="H107" s="16"/>
      <c r="I107" s="16"/>
      <c r="J107" s="16"/>
      <c r="K107" s="16"/>
    </row>
    <row r="108" spans="1:11" ht="15.75" customHeight="1">
      <c r="A108" s="16"/>
      <c r="B108" s="16"/>
      <c r="C108" s="16"/>
      <c r="D108" s="16"/>
      <c r="E108" s="16"/>
      <c r="F108" s="16"/>
      <c r="G108" s="16"/>
      <c r="H108" s="16"/>
      <c r="I108" s="16"/>
      <c r="J108" s="16"/>
      <c r="K108" s="16"/>
    </row>
    <row r="109" spans="1:11" ht="15.75" customHeight="1">
      <c r="A109" s="16"/>
      <c r="B109" s="16"/>
      <c r="C109" s="16"/>
      <c r="D109" s="16"/>
      <c r="E109" s="16"/>
      <c r="F109" s="16"/>
      <c r="G109" s="16"/>
      <c r="H109" s="16"/>
      <c r="I109" s="16"/>
      <c r="J109" s="16"/>
      <c r="K109" s="16"/>
    </row>
    <row r="110" spans="1:11" ht="15.75" customHeight="1">
      <c r="A110" s="16"/>
      <c r="B110" s="16"/>
      <c r="C110" s="16"/>
      <c r="D110" s="16"/>
      <c r="E110" s="16"/>
      <c r="F110" s="16"/>
      <c r="G110" s="16"/>
      <c r="H110" s="16"/>
      <c r="I110" s="16"/>
      <c r="J110" s="16"/>
      <c r="K110" s="16"/>
    </row>
    <row r="111" spans="1:11" ht="15.75" customHeight="1">
      <c r="A111" s="16"/>
      <c r="B111" s="16"/>
      <c r="C111" s="16"/>
      <c r="D111" s="16"/>
      <c r="E111" s="16"/>
      <c r="F111" s="16"/>
      <c r="G111" s="16"/>
      <c r="H111" s="16"/>
      <c r="I111" s="16"/>
      <c r="J111" s="16"/>
      <c r="K111" s="16"/>
    </row>
    <row r="112" spans="1:11" ht="15.75" customHeight="1">
      <c r="A112" s="16"/>
      <c r="B112" s="16"/>
      <c r="C112" s="16"/>
      <c r="D112" s="16"/>
      <c r="E112" s="16"/>
      <c r="F112" s="16"/>
      <c r="G112" s="16"/>
      <c r="H112" s="16"/>
      <c r="I112" s="16"/>
      <c r="J112" s="16"/>
      <c r="K112" s="16"/>
    </row>
    <row r="113" spans="1:11" ht="15.75" customHeight="1">
      <c r="A113" s="16"/>
      <c r="B113" s="16"/>
      <c r="C113" s="16"/>
      <c r="D113" s="16"/>
      <c r="E113" s="16"/>
      <c r="F113" s="16"/>
      <c r="G113" s="16"/>
      <c r="H113" s="16"/>
      <c r="I113" s="16"/>
      <c r="J113" s="16"/>
      <c r="K113" s="16"/>
    </row>
    <row r="114" spans="1:11" ht="15.75" customHeight="1">
      <c r="A114" s="16"/>
      <c r="B114" s="16"/>
      <c r="C114" s="16"/>
      <c r="D114" s="16"/>
      <c r="E114" s="16"/>
      <c r="F114" s="16"/>
      <c r="G114" s="16"/>
      <c r="H114" s="16"/>
      <c r="I114" s="16"/>
      <c r="J114" s="16"/>
      <c r="K114" s="16"/>
    </row>
    <row r="115" spans="1:11" ht="15.75" customHeight="1">
      <c r="A115" s="16"/>
      <c r="B115" s="16"/>
      <c r="C115" s="16"/>
      <c r="D115" s="16"/>
      <c r="E115" s="16"/>
      <c r="F115" s="16"/>
      <c r="G115" s="16"/>
      <c r="H115" s="16"/>
      <c r="I115" s="16"/>
      <c r="J115" s="16"/>
      <c r="K115" s="16"/>
    </row>
    <row r="116" spans="1:11" ht="15.75" customHeight="1">
      <c r="A116" s="16"/>
      <c r="B116" s="16"/>
      <c r="C116" s="16"/>
      <c r="D116" s="16"/>
      <c r="E116" s="16"/>
      <c r="F116" s="16"/>
      <c r="G116" s="16"/>
      <c r="H116" s="16"/>
      <c r="I116" s="16"/>
      <c r="J116" s="16"/>
      <c r="K116" s="16"/>
    </row>
    <row r="117" spans="1:11" ht="15.75" customHeight="1">
      <c r="A117" s="16"/>
      <c r="B117" s="16"/>
      <c r="C117" s="16"/>
      <c r="D117" s="16"/>
      <c r="E117" s="16"/>
      <c r="F117" s="16"/>
      <c r="G117" s="16"/>
      <c r="H117" s="16"/>
      <c r="I117" s="16"/>
      <c r="J117" s="16"/>
      <c r="K117" s="16"/>
    </row>
    <row r="118" spans="1:11" ht="15.75" customHeight="1">
      <c r="A118" s="16"/>
      <c r="B118" s="16"/>
      <c r="C118" s="16"/>
      <c r="D118" s="16"/>
      <c r="E118" s="16"/>
      <c r="F118" s="16"/>
      <c r="G118" s="16"/>
      <c r="H118" s="16"/>
      <c r="I118" s="16"/>
      <c r="J118" s="16"/>
      <c r="K118" s="16"/>
    </row>
    <row r="119" spans="1:11" ht="15.75" customHeight="1">
      <c r="A119" s="16"/>
      <c r="B119" s="16"/>
      <c r="C119" s="16"/>
      <c r="D119" s="16"/>
      <c r="E119" s="16"/>
      <c r="F119" s="16"/>
      <c r="G119" s="16"/>
      <c r="H119" s="16"/>
      <c r="I119" s="16"/>
      <c r="J119" s="16"/>
      <c r="K119" s="16"/>
    </row>
    <row r="120" spans="1:11" ht="15.75" customHeight="1">
      <c r="A120" s="16"/>
      <c r="B120" s="16"/>
      <c r="C120" s="16"/>
      <c r="D120" s="16"/>
      <c r="E120" s="16"/>
      <c r="F120" s="16"/>
      <c r="G120" s="16"/>
      <c r="H120" s="16"/>
      <c r="I120" s="16"/>
      <c r="J120" s="16"/>
      <c r="K120" s="16"/>
    </row>
    <row r="121" spans="1:11" ht="15.75" customHeight="1">
      <c r="A121" s="16"/>
      <c r="B121" s="16"/>
      <c r="C121" s="16"/>
      <c r="D121" s="16"/>
      <c r="E121" s="16"/>
      <c r="F121" s="16"/>
      <c r="G121" s="16"/>
      <c r="H121" s="16"/>
      <c r="I121" s="16"/>
      <c r="J121" s="16"/>
      <c r="K121" s="16"/>
    </row>
    <row r="122" spans="1:11" ht="15.75" customHeight="1">
      <c r="A122" s="16"/>
      <c r="B122" s="16"/>
      <c r="C122" s="16"/>
      <c r="D122" s="16"/>
      <c r="E122" s="16"/>
      <c r="F122" s="16"/>
      <c r="G122" s="16"/>
      <c r="H122" s="16"/>
      <c r="I122" s="16"/>
      <c r="J122" s="16"/>
      <c r="K122" s="16"/>
    </row>
    <row r="123" spans="1:11" ht="15.75" customHeight="1">
      <c r="A123" s="16"/>
      <c r="B123" s="16"/>
      <c r="C123" s="16"/>
      <c r="D123" s="16"/>
      <c r="E123" s="16"/>
      <c r="F123" s="16"/>
      <c r="G123" s="16"/>
      <c r="H123" s="16"/>
      <c r="I123" s="16"/>
      <c r="J123" s="16"/>
      <c r="K123" s="16"/>
    </row>
    <row r="124" spans="1:11" ht="15.75" customHeight="1">
      <c r="A124" s="16"/>
      <c r="B124" s="16"/>
      <c r="C124" s="16"/>
      <c r="D124" s="16"/>
      <c r="E124" s="16"/>
      <c r="F124" s="16"/>
      <c r="G124" s="16"/>
      <c r="H124" s="16"/>
      <c r="I124" s="16"/>
      <c r="J124" s="16"/>
      <c r="K124" s="16"/>
    </row>
    <row r="125" spans="1:11" ht="15.75" customHeight="1">
      <c r="A125" s="16"/>
      <c r="B125" s="16"/>
      <c r="C125" s="16"/>
      <c r="D125" s="16"/>
      <c r="E125" s="16"/>
      <c r="F125" s="16"/>
      <c r="G125" s="16"/>
      <c r="H125" s="16"/>
      <c r="I125" s="16"/>
      <c r="J125" s="16"/>
      <c r="K125" s="16"/>
    </row>
    <row r="126" spans="1:11" ht="15.75" customHeight="1">
      <c r="A126" s="16"/>
      <c r="B126" s="16"/>
      <c r="C126" s="16"/>
      <c r="D126" s="16"/>
      <c r="E126" s="16"/>
      <c r="F126" s="16"/>
      <c r="G126" s="16"/>
      <c r="H126" s="16"/>
      <c r="I126" s="16"/>
      <c r="J126" s="16"/>
      <c r="K126" s="16"/>
    </row>
    <row r="127" spans="1:11" ht="15.75" customHeight="1">
      <c r="A127" s="16"/>
      <c r="B127" s="16"/>
      <c r="C127" s="16"/>
      <c r="D127" s="16"/>
      <c r="E127" s="16"/>
      <c r="F127" s="16"/>
      <c r="G127" s="16"/>
      <c r="H127" s="16"/>
      <c r="I127" s="16"/>
      <c r="J127" s="16"/>
      <c r="K127" s="16"/>
    </row>
    <row r="128" spans="1:11" ht="15.75" customHeight="1">
      <c r="A128" s="16"/>
      <c r="B128" s="16"/>
      <c r="C128" s="16"/>
      <c r="D128" s="16"/>
      <c r="E128" s="16"/>
      <c r="F128" s="16"/>
      <c r="G128" s="16"/>
      <c r="H128" s="16"/>
      <c r="I128" s="16"/>
      <c r="J128" s="16"/>
      <c r="K128" s="16"/>
    </row>
    <row r="129" spans="1:11" ht="15.75" customHeight="1">
      <c r="A129" s="16"/>
      <c r="B129" s="16"/>
      <c r="C129" s="16"/>
      <c r="D129" s="16"/>
      <c r="E129" s="16"/>
      <c r="F129" s="16"/>
      <c r="G129" s="16"/>
      <c r="H129" s="16"/>
      <c r="I129" s="16"/>
      <c r="J129" s="16"/>
      <c r="K129" s="16"/>
    </row>
    <row r="130" spans="1:11" ht="15.75" customHeight="1">
      <c r="A130" s="16"/>
      <c r="B130" s="16"/>
      <c r="C130" s="16"/>
      <c r="D130" s="16"/>
      <c r="E130" s="16"/>
      <c r="F130" s="16"/>
      <c r="G130" s="16"/>
      <c r="H130" s="16"/>
      <c r="I130" s="16"/>
      <c r="J130" s="16"/>
      <c r="K130" s="16"/>
    </row>
    <row r="131" spans="1:11" ht="15.75" customHeight="1">
      <c r="A131" s="16"/>
      <c r="B131" s="16"/>
      <c r="C131" s="16"/>
      <c r="D131" s="16"/>
      <c r="E131" s="16"/>
      <c r="F131" s="16"/>
      <c r="G131" s="16"/>
      <c r="H131" s="16"/>
      <c r="I131" s="16"/>
      <c r="J131" s="16"/>
      <c r="K131" s="16"/>
    </row>
    <row r="132" spans="1:11" ht="15.75" customHeight="1">
      <c r="A132" s="16"/>
      <c r="B132" s="16"/>
      <c r="C132" s="16"/>
      <c r="D132" s="16"/>
      <c r="E132" s="16"/>
      <c r="F132" s="16"/>
      <c r="G132" s="16"/>
      <c r="H132" s="16"/>
      <c r="I132" s="16"/>
      <c r="J132" s="16"/>
      <c r="K132" s="16"/>
    </row>
    <row r="133" spans="1:11" ht="15.75" customHeight="1">
      <c r="A133" s="16"/>
      <c r="B133" s="16"/>
      <c r="C133" s="16"/>
      <c r="D133" s="16"/>
      <c r="E133" s="16"/>
      <c r="F133" s="16"/>
      <c r="G133" s="16"/>
      <c r="H133" s="16"/>
      <c r="I133" s="16"/>
      <c r="J133" s="16"/>
      <c r="K133" s="16"/>
    </row>
    <row r="134" spans="1:11" ht="15.75" customHeight="1">
      <c r="A134" s="16"/>
      <c r="B134" s="16"/>
      <c r="C134" s="16"/>
      <c r="D134" s="16"/>
      <c r="E134" s="16"/>
      <c r="F134" s="16"/>
      <c r="G134" s="16"/>
      <c r="H134" s="16"/>
      <c r="I134" s="16"/>
      <c r="J134" s="16"/>
      <c r="K134" s="16"/>
    </row>
    <row r="135" spans="1:11" ht="15.75" customHeight="1">
      <c r="A135" s="16"/>
      <c r="B135" s="16"/>
      <c r="C135" s="16"/>
      <c r="D135" s="16"/>
      <c r="E135" s="16"/>
      <c r="F135" s="16"/>
      <c r="G135" s="16"/>
      <c r="H135" s="16"/>
      <c r="I135" s="16"/>
      <c r="J135" s="16"/>
      <c r="K135" s="16"/>
    </row>
    <row r="136" spans="1:11" ht="15.75" customHeight="1">
      <c r="A136" s="16"/>
      <c r="B136" s="16"/>
      <c r="C136" s="16"/>
      <c r="D136" s="16"/>
      <c r="E136" s="16"/>
      <c r="F136" s="16"/>
      <c r="G136" s="16"/>
      <c r="H136" s="16"/>
      <c r="I136" s="16"/>
      <c r="J136" s="16"/>
      <c r="K136" s="16"/>
    </row>
    <row r="137" spans="1:11" ht="15.75" customHeight="1">
      <c r="A137" s="16"/>
      <c r="B137" s="16"/>
      <c r="C137" s="16"/>
      <c r="D137" s="16"/>
      <c r="E137" s="16"/>
      <c r="F137" s="16"/>
      <c r="G137" s="16"/>
      <c r="H137" s="16"/>
      <c r="I137" s="16"/>
      <c r="J137" s="16"/>
      <c r="K137" s="16"/>
    </row>
    <row r="138" spans="1:11" ht="15.75" customHeight="1">
      <c r="A138" s="16"/>
      <c r="B138" s="16"/>
      <c r="C138" s="16"/>
      <c r="D138" s="16"/>
      <c r="E138" s="16"/>
      <c r="F138" s="16"/>
      <c r="G138" s="16"/>
      <c r="H138" s="16"/>
      <c r="I138" s="16"/>
      <c r="J138" s="16"/>
      <c r="K138" s="16"/>
    </row>
    <row r="139" spans="1:11" ht="15.75" customHeight="1">
      <c r="A139" s="16"/>
      <c r="B139" s="16"/>
      <c r="C139" s="16"/>
      <c r="D139" s="16"/>
      <c r="E139" s="16"/>
      <c r="F139" s="16"/>
      <c r="G139" s="16"/>
      <c r="H139" s="16"/>
      <c r="I139" s="16"/>
      <c r="J139" s="16"/>
      <c r="K139" s="16"/>
    </row>
    <row r="140" spans="1:11" ht="15.75" customHeight="1">
      <c r="A140" s="16"/>
      <c r="B140" s="16"/>
      <c r="C140" s="16"/>
      <c r="D140" s="16"/>
      <c r="E140" s="16"/>
      <c r="F140" s="16"/>
      <c r="G140" s="16"/>
      <c r="H140" s="16"/>
      <c r="I140" s="16"/>
      <c r="J140" s="16"/>
      <c r="K140" s="16"/>
    </row>
    <row r="141" spans="1:11" ht="15.75" customHeight="1">
      <c r="A141" s="16"/>
      <c r="B141" s="16"/>
      <c r="C141" s="16"/>
      <c r="D141" s="16"/>
      <c r="E141" s="16"/>
      <c r="F141" s="16"/>
      <c r="G141" s="16"/>
      <c r="H141" s="16"/>
      <c r="I141" s="16"/>
      <c r="J141" s="16"/>
      <c r="K141" s="16"/>
    </row>
    <row r="142" spans="1:11" ht="15.75" customHeight="1">
      <c r="A142" s="16"/>
      <c r="B142" s="16"/>
      <c r="C142" s="16"/>
      <c r="D142" s="16"/>
      <c r="E142" s="16"/>
      <c r="F142" s="16"/>
      <c r="G142" s="16"/>
      <c r="H142" s="16"/>
      <c r="I142" s="16"/>
      <c r="J142" s="16"/>
      <c r="K142" s="16"/>
    </row>
    <row r="143" spans="1:11" ht="15.75" customHeight="1">
      <c r="A143" s="16"/>
      <c r="B143" s="16"/>
      <c r="C143" s="16"/>
      <c r="D143" s="16"/>
      <c r="E143" s="16"/>
      <c r="F143" s="16"/>
      <c r="G143" s="16"/>
      <c r="H143" s="16"/>
      <c r="I143" s="16"/>
      <c r="J143" s="16"/>
      <c r="K143" s="16"/>
    </row>
    <row r="144" spans="1:11" ht="15.75" customHeight="1">
      <c r="A144" s="16"/>
      <c r="B144" s="16"/>
      <c r="C144" s="16"/>
      <c r="D144" s="16"/>
      <c r="E144" s="16"/>
      <c r="F144" s="16"/>
      <c r="G144" s="16"/>
      <c r="H144" s="16"/>
      <c r="I144" s="16"/>
      <c r="J144" s="16"/>
      <c r="K144" s="16"/>
    </row>
    <row r="145" spans="1:11" ht="15.75" customHeight="1">
      <c r="A145" s="16"/>
      <c r="B145" s="16"/>
      <c r="C145" s="16"/>
      <c r="D145" s="16"/>
      <c r="E145" s="16"/>
      <c r="F145" s="16"/>
      <c r="G145" s="16"/>
      <c r="H145" s="16"/>
      <c r="I145" s="16"/>
      <c r="J145" s="16"/>
      <c r="K145" s="16"/>
    </row>
    <row r="146" spans="1:11" ht="15.75" customHeight="1">
      <c r="A146" s="16"/>
      <c r="B146" s="16"/>
      <c r="C146" s="16"/>
      <c r="D146" s="16"/>
      <c r="E146" s="16"/>
      <c r="F146" s="16"/>
      <c r="G146" s="16"/>
      <c r="H146" s="16"/>
      <c r="I146" s="16"/>
      <c r="J146" s="16"/>
      <c r="K146" s="16"/>
    </row>
    <row r="147" spans="1:11" ht="15.75" customHeight="1">
      <c r="A147" s="16"/>
      <c r="B147" s="16"/>
      <c r="C147" s="16"/>
      <c r="D147" s="16"/>
      <c r="E147" s="16"/>
      <c r="F147" s="16"/>
      <c r="G147" s="16"/>
      <c r="H147" s="16"/>
      <c r="I147" s="16"/>
      <c r="J147" s="16"/>
      <c r="K147" s="16"/>
    </row>
    <row r="148" spans="1:11" ht="15.75" customHeight="1">
      <c r="A148" s="16"/>
      <c r="B148" s="16"/>
      <c r="C148" s="16"/>
      <c r="D148" s="16"/>
      <c r="E148" s="16"/>
      <c r="F148" s="16"/>
      <c r="G148" s="16"/>
      <c r="H148" s="16"/>
      <c r="I148" s="16"/>
      <c r="J148" s="16"/>
      <c r="K148" s="16"/>
    </row>
    <row r="149" spans="1:11" ht="15.75" customHeight="1">
      <c r="A149" s="16"/>
      <c r="B149" s="16"/>
      <c r="C149" s="16"/>
      <c r="D149" s="16"/>
      <c r="E149" s="16"/>
      <c r="F149" s="16"/>
      <c r="G149" s="16"/>
      <c r="H149" s="16"/>
      <c r="I149" s="16"/>
      <c r="J149" s="16"/>
      <c r="K149" s="16"/>
    </row>
    <row r="150" spans="1:11" ht="15.75" customHeight="1">
      <c r="A150" s="16"/>
      <c r="B150" s="16"/>
      <c r="C150" s="16"/>
      <c r="D150" s="16"/>
      <c r="E150" s="16"/>
      <c r="F150" s="16"/>
      <c r="G150" s="16"/>
      <c r="H150" s="16"/>
      <c r="I150" s="16"/>
      <c r="J150" s="16"/>
      <c r="K150" s="16"/>
    </row>
    <row r="151" spans="1:11" ht="15.75" customHeight="1">
      <c r="A151" s="16"/>
      <c r="B151" s="16"/>
      <c r="C151" s="16"/>
      <c r="D151" s="16"/>
      <c r="E151" s="16"/>
      <c r="F151" s="16"/>
      <c r="G151" s="16"/>
      <c r="H151" s="16"/>
      <c r="I151" s="16"/>
      <c r="J151" s="16"/>
      <c r="K151" s="16"/>
    </row>
    <row r="152" spans="1:11" ht="15.75" customHeight="1">
      <c r="A152" s="16"/>
      <c r="B152" s="16"/>
      <c r="C152" s="16"/>
      <c r="D152" s="16"/>
      <c r="E152" s="16"/>
      <c r="F152" s="16"/>
      <c r="G152" s="16"/>
      <c r="H152" s="16"/>
      <c r="I152" s="16"/>
      <c r="J152" s="16"/>
      <c r="K152" s="16"/>
    </row>
    <row r="153" spans="1:11" ht="15.75" customHeight="1">
      <c r="A153" s="16"/>
      <c r="B153" s="16"/>
      <c r="C153" s="16"/>
      <c r="D153" s="16"/>
      <c r="E153" s="16"/>
      <c r="F153" s="16"/>
      <c r="G153" s="16"/>
      <c r="H153" s="16"/>
      <c r="I153" s="16"/>
      <c r="J153" s="16"/>
      <c r="K153" s="16"/>
    </row>
    <row r="154" spans="1:11" ht="15.75" customHeight="1">
      <c r="A154" s="16"/>
      <c r="B154" s="16"/>
      <c r="C154" s="16"/>
      <c r="D154" s="16"/>
      <c r="E154" s="16"/>
      <c r="F154" s="16"/>
      <c r="G154" s="16"/>
      <c r="H154" s="16"/>
      <c r="I154" s="16"/>
      <c r="J154" s="16"/>
      <c r="K154" s="16"/>
    </row>
    <row r="155" spans="1:11" ht="15.75" customHeight="1">
      <c r="A155" s="16"/>
      <c r="B155" s="16"/>
      <c r="C155" s="16"/>
      <c r="D155" s="16"/>
      <c r="E155" s="16"/>
      <c r="F155" s="16"/>
      <c r="G155" s="16"/>
      <c r="H155" s="16"/>
      <c r="I155" s="16"/>
      <c r="J155" s="16"/>
      <c r="K155" s="16"/>
    </row>
    <row r="156" spans="1:11" ht="15.75" customHeight="1">
      <c r="A156" s="16"/>
      <c r="B156" s="16"/>
      <c r="C156" s="16"/>
      <c r="D156" s="16"/>
      <c r="E156" s="16"/>
      <c r="F156" s="16"/>
      <c r="G156" s="16"/>
      <c r="H156" s="16"/>
      <c r="I156" s="16"/>
      <c r="J156" s="16"/>
      <c r="K156" s="16"/>
    </row>
    <row r="157" spans="1:11" ht="15.75" customHeight="1">
      <c r="A157" s="16"/>
      <c r="B157" s="16"/>
      <c r="C157" s="16"/>
      <c r="D157" s="16"/>
      <c r="E157" s="16"/>
      <c r="F157" s="16"/>
      <c r="G157" s="16"/>
      <c r="H157" s="16"/>
      <c r="I157" s="16"/>
      <c r="J157" s="16"/>
      <c r="K157" s="16"/>
    </row>
    <row r="158" spans="1:11" ht="15.75" customHeight="1">
      <c r="A158" s="16"/>
      <c r="B158" s="16"/>
      <c r="C158" s="16"/>
      <c r="D158" s="16"/>
      <c r="E158" s="16"/>
      <c r="F158" s="16"/>
      <c r="G158" s="16"/>
      <c r="H158" s="16"/>
      <c r="I158" s="16"/>
      <c r="J158" s="16"/>
      <c r="K158" s="16"/>
    </row>
    <row r="159" spans="1:11" ht="15.75" customHeight="1">
      <c r="A159" s="16"/>
      <c r="B159" s="16"/>
      <c r="C159" s="16"/>
      <c r="D159" s="16"/>
      <c r="E159" s="16"/>
      <c r="F159" s="16"/>
      <c r="G159" s="16"/>
      <c r="H159" s="16"/>
      <c r="I159" s="16"/>
      <c r="J159" s="16"/>
      <c r="K159" s="16"/>
    </row>
    <row r="160" spans="1:11" ht="15.75" customHeight="1">
      <c r="A160" s="16"/>
      <c r="B160" s="16"/>
      <c r="C160" s="16"/>
      <c r="D160" s="16"/>
      <c r="E160" s="16"/>
      <c r="F160" s="16"/>
      <c r="G160" s="16"/>
      <c r="H160" s="16"/>
      <c r="I160" s="16"/>
      <c r="J160" s="16"/>
      <c r="K160" s="16"/>
    </row>
    <row r="161" spans="1:11" ht="15.75" customHeight="1">
      <c r="A161" s="16"/>
      <c r="B161" s="16"/>
      <c r="C161" s="16"/>
      <c r="D161" s="16"/>
      <c r="E161" s="16"/>
      <c r="F161" s="16"/>
      <c r="G161" s="16"/>
      <c r="H161" s="16"/>
      <c r="I161" s="16"/>
      <c r="J161" s="16"/>
      <c r="K161" s="16"/>
    </row>
    <row r="162" spans="1:11" ht="15.75" customHeight="1">
      <c r="A162" s="16"/>
      <c r="B162" s="16"/>
      <c r="C162" s="16"/>
      <c r="D162" s="16"/>
      <c r="E162" s="16"/>
      <c r="F162" s="16"/>
      <c r="G162" s="16"/>
      <c r="H162" s="16"/>
      <c r="I162" s="16"/>
      <c r="J162" s="16"/>
      <c r="K162" s="16"/>
    </row>
    <row r="163" spans="1:11" ht="15.75" customHeight="1">
      <c r="A163" s="16"/>
      <c r="B163" s="16"/>
      <c r="C163" s="16"/>
      <c r="D163" s="16"/>
      <c r="E163" s="16"/>
      <c r="F163" s="16"/>
      <c r="G163" s="16"/>
      <c r="H163" s="16"/>
      <c r="I163" s="16"/>
      <c r="J163" s="16"/>
      <c r="K163" s="16"/>
    </row>
    <row r="164" spans="1:11" ht="15.75" customHeight="1">
      <c r="A164" s="16"/>
      <c r="B164" s="16"/>
      <c r="C164" s="16"/>
      <c r="D164" s="16"/>
      <c r="E164" s="16"/>
      <c r="F164" s="16"/>
      <c r="G164" s="16"/>
      <c r="H164" s="16"/>
      <c r="I164" s="16"/>
      <c r="J164" s="16"/>
      <c r="K164" s="16"/>
    </row>
    <row r="165" spans="1:11" ht="15.75" customHeight="1">
      <c r="A165" s="16"/>
      <c r="B165" s="16"/>
      <c r="C165" s="16"/>
      <c r="D165" s="16"/>
      <c r="E165" s="16"/>
      <c r="F165" s="16"/>
      <c r="G165" s="16"/>
      <c r="H165" s="16"/>
      <c r="I165" s="16"/>
      <c r="J165" s="16"/>
      <c r="K165" s="16"/>
    </row>
    <row r="166" spans="1:11" ht="15.75" customHeight="1">
      <c r="A166" s="16"/>
      <c r="B166" s="16"/>
      <c r="C166" s="16"/>
      <c r="D166" s="16"/>
      <c r="E166" s="16"/>
      <c r="F166" s="16"/>
      <c r="G166" s="16"/>
      <c r="H166" s="16"/>
      <c r="I166" s="16"/>
      <c r="J166" s="16"/>
      <c r="K166" s="16"/>
    </row>
    <row r="167" spans="1:11" ht="15.75" customHeight="1">
      <c r="A167" s="16"/>
      <c r="B167" s="16"/>
      <c r="C167" s="16"/>
      <c r="D167" s="16"/>
      <c r="E167" s="16"/>
      <c r="F167" s="16"/>
      <c r="G167" s="16"/>
      <c r="H167" s="16"/>
      <c r="I167" s="16"/>
      <c r="J167" s="16"/>
      <c r="K167" s="16"/>
    </row>
    <row r="168" spans="1:11" ht="15.75" customHeight="1">
      <c r="A168" s="16"/>
      <c r="B168" s="16"/>
      <c r="C168" s="16"/>
      <c r="D168" s="16"/>
      <c r="E168" s="16"/>
      <c r="F168" s="16"/>
      <c r="G168" s="16"/>
      <c r="H168" s="16"/>
      <c r="I168" s="16"/>
      <c r="J168" s="16"/>
      <c r="K168" s="16"/>
    </row>
    <row r="169" spans="1:11" ht="15.75" customHeight="1">
      <c r="A169" s="16"/>
      <c r="B169" s="16"/>
      <c r="C169" s="16"/>
      <c r="D169" s="16"/>
      <c r="E169" s="16"/>
      <c r="F169" s="16"/>
      <c r="G169" s="16"/>
      <c r="H169" s="16"/>
      <c r="I169" s="16"/>
      <c r="J169" s="16"/>
      <c r="K169" s="16"/>
    </row>
    <row r="170" spans="1:11" ht="15.75" customHeight="1">
      <c r="A170" s="16"/>
      <c r="B170" s="16"/>
      <c r="C170" s="16"/>
      <c r="D170" s="16"/>
      <c r="E170" s="16"/>
      <c r="F170" s="16"/>
      <c r="G170" s="16"/>
      <c r="H170" s="16"/>
      <c r="I170" s="16"/>
      <c r="J170" s="16"/>
      <c r="K170" s="16"/>
    </row>
    <row r="171" spans="1:11" ht="15.75" customHeight="1">
      <c r="A171" s="16"/>
      <c r="B171" s="16"/>
      <c r="C171" s="16"/>
      <c r="D171" s="16"/>
      <c r="E171" s="16"/>
      <c r="F171" s="16"/>
      <c r="G171" s="16"/>
      <c r="H171" s="16"/>
      <c r="I171" s="16"/>
      <c r="J171" s="16"/>
      <c r="K171" s="16"/>
    </row>
    <row r="172" spans="1:11" ht="15.75" customHeight="1">
      <c r="A172" s="16"/>
      <c r="B172" s="16"/>
      <c r="C172" s="16"/>
      <c r="D172" s="16"/>
      <c r="E172" s="16"/>
      <c r="F172" s="16"/>
      <c r="G172" s="16"/>
      <c r="H172" s="16"/>
      <c r="I172" s="16"/>
      <c r="J172" s="16"/>
      <c r="K172" s="16"/>
    </row>
    <row r="173" spans="1:11" ht="15.75" customHeight="1">
      <c r="A173" s="16"/>
      <c r="B173" s="16"/>
      <c r="C173" s="16"/>
      <c r="D173" s="16"/>
      <c r="E173" s="16"/>
      <c r="F173" s="16"/>
      <c r="G173" s="16"/>
      <c r="H173" s="16"/>
      <c r="I173" s="16"/>
      <c r="J173" s="16"/>
      <c r="K173" s="16"/>
    </row>
    <row r="174" spans="1:11" ht="15.75" customHeight="1">
      <c r="A174" s="16"/>
      <c r="B174" s="16"/>
      <c r="C174" s="16"/>
      <c r="D174" s="16"/>
      <c r="E174" s="16"/>
      <c r="F174" s="16"/>
      <c r="G174" s="16"/>
      <c r="H174" s="16"/>
      <c r="I174" s="16"/>
      <c r="J174" s="16"/>
      <c r="K174" s="16"/>
    </row>
    <row r="175" spans="1:11" ht="15.75" customHeight="1">
      <c r="A175" s="16"/>
      <c r="B175" s="16"/>
      <c r="C175" s="16"/>
      <c r="D175" s="16"/>
      <c r="E175" s="16"/>
      <c r="F175" s="16"/>
      <c r="G175" s="16"/>
      <c r="H175" s="16"/>
      <c r="I175" s="16"/>
      <c r="J175" s="16"/>
      <c r="K175" s="16"/>
    </row>
    <row r="176" spans="1:11" ht="15.75" customHeight="1">
      <c r="A176" s="16"/>
      <c r="B176" s="16"/>
      <c r="C176" s="16"/>
      <c r="D176" s="16"/>
      <c r="E176" s="16"/>
      <c r="F176" s="16"/>
      <c r="G176" s="16"/>
      <c r="H176" s="16"/>
      <c r="I176" s="16"/>
      <c r="J176" s="16"/>
      <c r="K176" s="16"/>
    </row>
    <row r="177" spans="1:11" ht="15.75" customHeight="1">
      <c r="A177" s="16"/>
      <c r="B177" s="16"/>
      <c r="C177" s="16"/>
      <c r="D177" s="16"/>
      <c r="E177" s="16"/>
      <c r="F177" s="16"/>
      <c r="G177" s="16"/>
      <c r="H177" s="16"/>
      <c r="I177" s="16"/>
      <c r="J177" s="16"/>
      <c r="K177" s="16"/>
    </row>
    <row r="178" spans="1:11" ht="15.75" customHeight="1">
      <c r="A178" s="16"/>
      <c r="B178" s="16"/>
      <c r="C178" s="16"/>
      <c r="D178" s="16"/>
      <c r="E178" s="16"/>
      <c r="F178" s="16"/>
      <c r="G178" s="16"/>
      <c r="H178" s="16"/>
      <c r="I178" s="16"/>
      <c r="J178" s="16"/>
      <c r="K178" s="16"/>
    </row>
    <row r="179" spans="1:11" ht="15.75" customHeight="1">
      <c r="A179" s="16"/>
      <c r="B179" s="16"/>
      <c r="C179" s="16"/>
      <c r="D179" s="16"/>
      <c r="E179" s="16"/>
      <c r="F179" s="16"/>
      <c r="G179" s="16"/>
      <c r="H179" s="16"/>
      <c r="I179" s="16"/>
      <c r="J179" s="16"/>
      <c r="K179" s="16"/>
    </row>
    <row r="180" spans="1:11" ht="15.75" customHeight="1">
      <c r="A180" s="16"/>
      <c r="B180" s="16"/>
      <c r="C180" s="16"/>
      <c r="D180" s="16"/>
      <c r="E180" s="16"/>
      <c r="F180" s="16"/>
      <c r="G180" s="16"/>
      <c r="H180" s="16"/>
      <c r="I180" s="16"/>
      <c r="J180" s="16"/>
      <c r="K180" s="16"/>
    </row>
    <row r="181" spans="1:11" ht="15.75" customHeight="1">
      <c r="A181" s="16"/>
      <c r="B181" s="16"/>
      <c r="C181" s="16"/>
      <c r="D181" s="16"/>
      <c r="E181" s="16"/>
      <c r="F181" s="16"/>
      <c r="G181" s="16"/>
      <c r="H181" s="16"/>
      <c r="I181" s="16"/>
      <c r="J181" s="16"/>
      <c r="K181" s="16"/>
    </row>
    <row r="182" spans="1:11" ht="15.75" customHeight="1">
      <c r="A182" s="16"/>
      <c r="B182" s="16"/>
      <c r="C182" s="16"/>
      <c r="D182" s="16"/>
      <c r="E182" s="16"/>
      <c r="F182" s="16"/>
      <c r="G182" s="16"/>
      <c r="H182" s="16"/>
      <c r="I182" s="16"/>
      <c r="J182" s="16"/>
      <c r="K182" s="16"/>
    </row>
    <row r="183" spans="1:11" ht="15.75" customHeight="1">
      <c r="A183" s="16"/>
      <c r="B183" s="16"/>
      <c r="C183" s="16"/>
      <c r="D183" s="16"/>
      <c r="E183" s="16"/>
      <c r="F183" s="16"/>
      <c r="G183" s="16"/>
      <c r="H183" s="16"/>
      <c r="I183" s="16"/>
      <c r="J183" s="16"/>
      <c r="K183" s="16"/>
    </row>
    <row r="184" spans="1:11" ht="15.75" customHeight="1">
      <c r="A184" s="16"/>
      <c r="B184" s="16"/>
      <c r="C184" s="16"/>
      <c r="D184" s="16"/>
      <c r="E184" s="16"/>
      <c r="F184" s="16"/>
      <c r="G184" s="16"/>
      <c r="H184" s="16"/>
      <c r="I184" s="16"/>
      <c r="J184" s="16"/>
      <c r="K184" s="16"/>
    </row>
    <row r="185" spans="1:11" ht="15.75" customHeight="1">
      <c r="A185" s="16"/>
      <c r="B185" s="16"/>
      <c r="C185" s="16"/>
      <c r="D185" s="16"/>
      <c r="E185" s="16"/>
      <c r="F185" s="16"/>
      <c r="G185" s="16"/>
      <c r="H185" s="16"/>
      <c r="I185" s="16"/>
      <c r="J185" s="16"/>
      <c r="K185" s="16"/>
    </row>
    <row r="186" spans="1:11" ht="15.75" customHeight="1">
      <c r="A186" s="16"/>
      <c r="B186" s="16"/>
      <c r="C186" s="16"/>
      <c r="D186" s="16"/>
      <c r="E186" s="16"/>
      <c r="F186" s="16"/>
      <c r="G186" s="16"/>
      <c r="H186" s="16"/>
      <c r="I186" s="16"/>
      <c r="J186" s="16"/>
      <c r="K186" s="16"/>
    </row>
    <row r="187" spans="1:11" ht="15.75" customHeight="1">
      <c r="A187" s="16"/>
      <c r="B187" s="16"/>
      <c r="C187" s="16"/>
      <c r="D187" s="16"/>
      <c r="E187" s="16"/>
      <c r="F187" s="16"/>
      <c r="G187" s="16"/>
      <c r="H187" s="16"/>
      <c r="I187" s="16"/>
      <c r="J187" s="16"/>
      <c r="K187" s="16"/>
    </row>
    <row r="188" spans="1:11" ht="15.75" customHeight="1">
      <c r="A188" s="16"/>
      <c r="B188" s="16"/>
      <c r="C188" s="16"/>
      <c r="D188" s="16"/>
      <c r="E188" s="16"/>
      <c r="F188" s="16"/>
      <c r="G188" s="16"/>
      <c r="H188" s="16"/>
      <c r="I188" s="16"/>
      <c r="J188" s="16"/>
      <c r="K188" s="16"/>
    </row>
    <row r="189" spans="1:11" ht="15.75" customHeight="1">
      <c r="A189" s="16"/>
      <c r="B189" s="16"/>
      <c r="C189" s="16"/>
      <c r="D189" s="16"/>
      <c r="E189" s="16"/>
      <c r="F189" s="16"/>
      <c r="G189" s="16"/>
      <c r="H189" s="16"/>
      <c r="I189" s="16"/>
      <c r="J189" s="16"/>
      <c r="K189" s="16"/>
    </row>
    <row r="190" spans="1:11" ht="15.75" customHeight="1">
      <c r="A190" s="16"/>
      <c r="B190" s="16"/>
      <c r="C190" s="16"/>
      <c r="D190" s="16"/>
      <c r="E190" s="16"/>
      <c r="F190" s="16"/>
      <c r="G190" s="16"/>
      <c r="H190" s="16"/>
      <c r="I190" s="16"/>
      <c r="J190" s="16"/>
      <c r="K190" s="16"/>
    </row>
    <row r="191" spans="1:11" ht="15.75" customHeight="1">
      <c r="A191" s="16"/>
      <c r="B191" s="16"/>
      <c r="C191" s="16"/>
      <c r="D191" s="16"/>
      <c r="E191" s="16"/>
      <c r="F191" s="16"/>
      <c r="G191" s="16"/>
      <c r="H191" s="16"/>
      <c r="I191" s="16"/>
      <c r="J191" s="16"/>
      <c r="K191" s="16"/>
    </row>
    <row r="192" spans="1:11" ht="15.75" customHeight="1">
      <c r="A192" s="16"/>
      <c r="B192" s="16"/>
      <c r="C192" s="16"/>
      <c r="D192" s="16"/>
      <c r="E192" s="16"/>
      <c r="F192" s="16"/>
      <c r="G192" s="16"/>
      <c r="H192" s="16"/>
      <c r="I192" s="16"/>
      <c r="J192" s="16"/>
      <c r="K192" s="16"/>
    </row>
    <row r="193" spans="1:11" ht="15.75" customHeight="1">
      <c r="A193" s="16"/>
      <c r="B193" s="16"/>
      <c r="C193" s="16"/>
      <c r="D193" s="16"/>
      <c r="E193" s="16"/>
      <c r="F193" s="16"/>
      <c r="G193" s="16"/>
      <c r="H193" s="16"/>
      <c r="I193" s="16"/>
      <c r="J193" s="16"/>
      <c r="K193" s="16"/>
    </row>
    <row r="194" spans="1:11" ht="15.75" customHeight="1">
      <c r="A194" s="16"/>
      <c r="B194" s="16"/>
      <c r="C194" s="16"/>
      <c r="D194" s="16"/>
      <c r="E194" s="16"/>
      <c r="F194" s="16"/>
      <c r="G194" s="16"/>
      <c r="H194" s="16"/>
      <c r="I194" s="16"/>
      <c r="J194" s="16"/>
      <c r="K194" s="16"/>
    </row>
    <row r="195" spans="1:11" ht="15.75" customHeight="1">
      <c r="A195" s="16"/>
      <c r="B195" s="16"/>
      <c r="C195" s="16"/>
      <c r="D195" s="16"/>
      <c r="E195" s="16"/>
      <c r="F195" s="16"/>
      <c r="G195" s="16"/>
      <c r="H195" s="16"/>
      <c r="I195" s="16"/>
      <c r="J195" s="16"/>
      <c r="K195" s="16"/>
    </row>
    <row r="196" spans="1:11" ht="15.75" customHeight="1">
      <c r="A196" s="16"/>
      <c r="B196" s="16"/>
      <c r="C196" s="16"/>
      <c r="D196" s="16"/>
      <c r="E196" s="16"/>
      <c r="F196" s="16"/>
      <c r="G196" s="16"/>
      <c r="H196" s="16"/>
      <c r="I196" s="16"/>
      <c r="J196" s="16"/>
      <c r="K196" s="16"/>
    </row>
    <row r="197" spans="1:11" ht="15.75" customHeight="1">
      <c r="A197" s="16"/>
      <c r="B197" s="16"/>
      <c r="C197" s="16"/>
      <c r="D197" s="16"/>
      <c r="E197" s="16"/>
      <c r="F197" s="16"/>
      <c r="G197" s="16"/>
      <c r="H197" s="16"/>
      <c r="I197" s="16"/>
      <c r="J197" s="16"/>
      <c r="K197" s="16"/>
    </row>
    <row r="198" spans="1:11" ht="15.75" customHeight="1">
      <c r="A198" s="16"/>
      <c r="B198" s="16"/>
      <c r="C198" s="16"/>
      <c r="D198" s="16"/>
      <c r="E198" s="16"/>
      <c r="F198" s="16"/>
      <c r="G198" s="16"/>
      <c r="H198" s="16"/>
      <c r="I198" s="16"/>
      <c r="J198" s="16"/>
      <c r="K198" s="16"/>
    </row>
    <row r="199" spans="1:11" ht="15.75" customHeight="1">
      <c r="A199" s="16"/>
      <c r="B199" s="16"/>
      <c r="C199" s="16"/>
      <c r="D199" s="16"/>
      <c r="E199" s="16"/>
      <c r="F199" s="16"/>
      <c r="G199" s="16"/>
      <c r="H199" s="16"/>
      <c r="I199" s="16"/>
      <c r="J199" s="16"/>
      <c r="K199" s="16"/>
    </row>
    <row r="200" spans="1:11" ht="15.75" customHeight="1">
      <c r="A200" s="16"/>
      <c r="B200" s="16"/>
      <c r="C200" s="16"/>
      <c r="D200" s="16"/>
      <c r="E200" s="16"/>
      <c r="F200" s="16"/>
      <c r="G200" s="16"/>
      <c r="H200" s="16"/>
      <c r="I200" s="16"/>
      <c r="J200" s="16"/>
      <c r="K200" s="16"/>
    </row>
    <row r="201" spans="1:11" ht="15.75" customHeight="1">
      <c r="A201" s="16"/>
      <c r="B201" s="16"/>
      <c r="C201" s="16"/>
      <c r="D201" s="16"/>
      <c r="E201" s="16"/>
      <c r="F201" s="16"/>
      <c r="G201" s="16"/>
      <c r="H201" s="16"/>
      <c r="I201" s="16"/>
      <c r="J201" s="16"/>
      <c r="K201" s="16"/>
    </row>
    <row r="202" spans="1:11" ht="15.75" customHeight="1">
      <c r="A202" s="16"/>
      <c r="B202" s="16"/>
      <c r="C202" s="16"/>
      <c r="D202" s="16"/>
      <c r="E202" s="16"/>
      <c r="F202" s="16"/>
      <c r="G202" s="16"/>
      <c r="H202" s="16"/>
      <c r="I202" s="16"/>
      <c r="J202" s="16"/>
      <c r="K202" s="16"/>
    </row>
    <row r="203" spans="1:11" ht="15.75" customHeight="1">
      <c r="A203" s="16"/>
      <c r="B203" s="16"/>
      <c r="C203" s="16"/>
      <c r="D203" s="16"/>
      <c r="E203" s="16"/>
      <c r="F203" s="16"/>
      <c r="G203" s="16"/>
      <c r="H203" s="16"/>
      <c r="I203" s="16"/>
      <c r="J203" s="16"/>
      <c r="K203" s="16"/>
    </row>
    <row r="204" spans="1:11" ht="15.75" customHeight="1">
      <c r="A204" s="16"/>
      <c r="B204" s="16"/>
      <c r="C204" s="16"/>
      <c r="D204" s="16"/>
      <c r="E204" s="16"/>
      <c r="F204" s="16"/>
      <c r="G204" s="16"/>
      <c r="H204" s="16"/>
      <c r="I204" s="16"/>
      <c r="J204" s="16"/>
      <c r="K204" s="16"/>
    </row>
    <row r="205" spans="1:11" ht="15.75" customHeight="1">
      <c r="A205" s="16"/>
      <c r="B205" s="16"/>
      <c r="C205" s="16"/>
      <c r="D205" s="16"/>
      <c r="E205" s="16"/>
      <c r="F205" s="16"/>
      <c r="G205" s="16"/>
      <c r="H205" s="16"/>
      <c r="I205" s="16"/>
      <c r="J205" s="16"/>
      <c r="K205" s="16"/>
    </row>
    <row r="206" spans="1:11" ht="15.75" customHeight="1">
      <c r="A206" s="16"/>
      <c r="B206" s="16"/>
      <c r="C206" s="16"/>
      <c r="D206" s="16"/>
      <c r="E206" s="16"/>
      <c r="F206" s="16"/>
      <c r="G206" s="16"/>
      <c r="H206" s="16"/>
      <c r="I206" s="16"/>
      <c r="J206" s="16"/>
      <c r="K206" s="16"/>
    </row>
    <row r="207" spans="1:11" ht="15.75" customHeight="1">
      <c r="A207" s="16"/>
      <c r="B207" s="16"/>
      <c r="C207" s="16"/>
      <c r="D207" s="16"/>
      <c r="E207" s="16"/>
      <c r="F207" s="16"/>
      <c r="G207" s="16"/>
      <c r="H207" s="16"/>
      <c r="I207" s="16"/>
      <c r="J207" s="16"/>
      <c r="K207" s="16"/>
    </row>
    <row r="208" spans="1:11" ht="15.75" customHeight="1">
      <c r="A208" s="16"/>
      <c r="B208" s="16"/>
      <c r="C208" s="16"/>
      <c r="D208" s="16"/>
      <c r="E208" s="16"/>
      <c r="F208" s="16"/>
      <c r="G208" s="16"/>
      <c r="H208" s="16"/>
      <c r="I208" s="16"/>
      <c r="J208" s="16"/>
      <c r="K208" s="16"/>
    </row>
    <row r="209" spans="1:11" ht="15.75" customHeight="1">
      <c r="A209" s="16"/>
      <c r="B209" s="16"/>
      <c r="C209" s="16"/>
      <c r="D209" s="16"/>
      <c r="E209" s="16"/>
      <c r="F209" s="16"/>
      <c r="G209" s="16"/>
      <c r="H209" s="16"/>
      <c r="I209" s="16"/>
      <c r="J209" s="16"/>
      <c r="K209" s="16"/>
    </row>
    <row r="210" spans="1:11" ht="15.75" customHeight="1">
      <c r="A210" s="16"/>
      <c r="B210" s="16"/>
      <c r="C210" s="16"/>
      <c r="D210" s="16"/>
      <c r="E210" s="16"/>
      <c r="F210" s="16"/>
      <c r="G210" s="16"/>
      <c r="H210" s="16"/>
      <c r="I210" s="16"/>
      <c r="J210" s="16"/>
      <c r="K210" s="16"/>
    </row>
    <row r="211" spans="1:11" ht="15.75" customHeight="1">
      <c r="A211" s="16"/>
      <c r="B211" s="16"/>
      <c r="C211" s="16"/>
      <c r="D211" s="16"/>
      <c r="E211" s="16"/>
      <c r="F211" s="16"/>
      <c r="G211" s="16"/>
      <c r="H211" s="16"/>
      <c r="I211" s="16"/>
      <c r="J211" s="16"/>
      <c r="K211" s="16"/>
    </row>
    <row r="212" spans="1:11" ht="15.75" customHeight="1">
      <c r="A212" s="16"/>
      <c r="B212" s="16"/>
      <c r="C212" s="16"/>
      <c r="D212" s="16"/>
      <c r="E212" s="16"/>
      <c r="F212" s="16"/>
      <c r="G212" s="16"/>
      <c r="H212" s="16"/>
      <c r="I212" s="16"/>
      <c r="J212" s="16"/>
      <c r="K212" s="16"/>
    </row>
    <row r="213" spans="1:11" ht="15.75" customHeight="1">
      <c r="A213" s="16"/>
      <c r="B213" s="16"/>
      <c r="C213" s="16"/>
      <c r="D213" s="16"/>
      <c r="E213" s="16"/>
      <c r="F213" s="16"/>
      <c r="G213" s="16"/>
      <c r="H213" s="16"/>
      <c r="I213" s="16"/>
      <c r="J213" s="16"/>
      <c r="K213" s="16"/>
    </row>
    <row r="214" spans="1:11" ht="15.75" customHeight="1">
      <c r="A214" s="16"/>
      <c r="B214" s="16"/>
      <c r="C214" s="16"/>
      <c r="D214" s="16"/>
      <c r="E214" s="16"/>
      <c r="F214" s="16"/>
      <c r="G214" s="16"/>
      <c r="H214" s="16"/>
      <c r="I214" s="16"/>
      <c r="J214" s="16"/>
      <c r="K214" s="16"/>
    </row>
    <row r="215" spans="1:11" ht="15.75" customHeight="1">
      <c r="A215" s="16"/>
      <c r="B215" s="16"/>
      <c r="C215" s="16"/>
      <c r="D215" s="16"/>
      <c r="E215" s="16"/>
      <c r="F215" s="16"/>
      <c r="G215" s="16"/>
      <c r="H215" s="16"/>
      <c r="I215" s="16"/>
      <c r="J215" s="16"/>
      <c r="K215" s="16"/>
    </row>
    <row r="216" spans="1:11" ht="15.75" customHeight="1">
      <c r="A216" s="16"/>
      <c r="B216" s="16"/>
      <c r="C216" s="16"/>
      <c r="D216" s="16"/>
      <c r="E216" s="16"/>
      <c r="F216" s="16"/>
      <c r="G216" s="16"/>
      <c r="H216" s="16"/>
      <c r="I216" s="16"/>
      <c r="J216" s="16"/>
      <c r="K216" s="16"/>
    </row>
    <row r="217" spans="1:11" ht="15.75" customHeight="1">
      <c r="A217" s="16"/>
      <c r="B217" s="16"/>
      <c r="C217" s="16"/>
      <c r="D217" s="16"/>
      <c r="E217" s="16"/>
      <c r="F217" s="16"/>
      <c r="G217" s="16"/>
      <c r="H217" s="16"/>
      <c r="I217" s="16"/>
      <c r="J217" s="16"/>
      <c r="K217" s="16"/>
    </row>
    <row r="218" spans="1:11" ht="15.75" customHeight="1">
      <c r="A218" s="16"/>
      <c r="B218" s="16"/>
      <c r="C218" s="16"/>
      <c r="D218" s="16"/>
      <c r="E218" s="16"/>
      <c r="F218" s="16"/>
      <c r="G218" s="16"/>
      <c r="H218" s="16"/>
      <c r="I218" s="16"/>
      <c r="J218" s="16"/>
      <c r="K218" s="16"/>
    </row>
    <row r="219" spans="1:11" ht="15.75" customHeight="1">
      <c r="A219" s="16"/>
      <c r="B219" s="16"/>
      <c r="C219" s="16"/>
      <c r="D219" s="16"/>
      <c r="E219" s="16"/>
      <c r="F219" s="16"/>
      <c r="G219" s="16"/>
      <c r="H219" s="16"/>
      <c r="I219" s="16"/>
      <c r="J219" s="16"/>
      <c r="K219" s="16"/>
    </row>
    <row r="220" spans="1:11" ht="15.75" customHeight="1">
      <c r="A220" s="16"/>
      <c r="B220" s="16"/>
      <c r="C220" s="16"/>
      <c r="D220" s="16"/>
      <c r="E220" s="16"/>
      <c r="F220" s="16"/>
      <c r="G220" s="16"/>
      <c r="H220" s="16"/>
      <c r="I220" s="16"/>
      <c r="J220" s="16"/>
      <c r="K220" s="16"/>
    </row>
    <row r="221" spans="1:11" ht="15.75" customHeight="1"/>
    <row r="222" spans="1:11" ht="15.75" customHeight="1"/>
    <row r="223" spans="1:11" ht="15.75" customHeight="1"/>
    <row r="224" spans="1: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K3"/>
  </mergeCells>
  <hyperlinks>
    <hyperlink ref="D6" r:id="rId1" xr:uid="{00000000-0004-0000-1000-000000000000}"/>
    <hyperlink ref="D7" r:id="rId2" xr:uid="{00000000-0004-0000-1000-000001000000}"/>
    <hyperlink ref="D8" r:id="rId3" xr:uid="{00000000-0004-0000-1000-000002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outlinePr summaryBelow="0" summaryRight="0"/>
  </sheetPr>
  <dimension ref="A1:Z1000"/>
  <sheetViews>
    <sheetView workbookViewId="0">
      <selection activeCell="E9" sqref="E9"/>
    </sheetView>
  </sheetViews>
  <sheetFormatPr baseColWidth="10" defaultColWidth="12.5703125" defaultRowHeight="15" customHeight="1"/>
  <cols>
    <col min="1" max="10" width="12.85546875" customWidth="1"/>
    <col min="11" max="11" width="45.85546875" customWidth="1"/>
  </cols>
  <sheetData>
    <row r="1" spans="1:26" ht="15.75" customHeight="1">
      <c r="F1" s="22" t="s">
        <v>0</v>
      </c>
      <c r="G1" s="22"/>
    </row>
    <row r="2" spans="1:26" ht="15.75" customHeight="1"/>
    <row r="3" spans="1:26" ht="15.75" customHeight="1">
      <c r="B3" s="142" t="s">
        <v>1</v>
      </c>
      <c r="C3" s="143"/>
      <c r="D3" s="143"/>
      <c r="E3" s="143"/>
      <c r="F3" s="143"/>
      <c r="G3" s="143"/>
      <c r="H3" s="143"/>
      <c r="I3" s="143"/>
      <c r="J3" s="143"/>
      <c r="K3" s="144"/>
    </row>
    <row r="4" spans="1:26" ht="15.75" customHeight="1">
      <c r="B4" s="23"/>
      <c r="C4" s="23"/>
      <c r="D4" s="23"/>
      <c r="E4" s="23"/>
      <c r="F4" s="23"/>
      <c r="G4" s="23"/>
      <c r="H4" s="23"/>
      <c r="I4" s="23"/>
      <c r="J4" s="23"/>
      <c r="K4" s="23"/>
    </row>
    <row r="5" spans="1:26" ht="120.75" customHeight="1">
      <c r="A5" s="24"/>
      <c r="B5" s="25" t="s">
        <v>2</v>
      </c>
      <c r="C5" s="26" t="s">
        <v>25</v>
      </c>
      <c r="D5" s="26" t="s">
        <v>26</v>
      </c>
      <c r="E5" s="26" t="s">
        <v>27</v>
      </c>
      <c r="F5" s="26" t="s">
        <v>28</v>
      </c>
      <c r="G5" s="27" t="s">
        <v>29</v>
      </c>
      <c r="H5" s="28" t="s">
        <v>30</v>
      </c>
      <c r="I5" s="29" t="s">
        <v>9</v>
      </c>
      <c r="J5" s="26" t="s">
        <v>31</v>
      </c>
      <c r="K5" s="26" t="s">
        <v>32</v>
      </c>
      <c r="L5" s="24"/>
      <c r="M5" s="24"/>
      <c r="N5" s="24"/>
      <c r="O5" s="24"/>
      <c r="P5" s="24"/>
      <c r="Q5" s="24"/>
      <c r="R5" s="24"/>
      <c r="S5" s="24"/>
      <c r="T5" s="24"/>
      <c r="U5" s="24"/>
      <c r="V5" s="24"/>
      <c r="W5" s="24"/>
      <c r="X5" s="24"/>
      <c r="Y5" s="24"/>
      <c r="Z5" s="24"/>
    </row>
    <row r="6" spans="1:26" ht="121.5" customHeight="1">
      <c r="B6" s="30" t="s">
        <v>12</v>
      </c>
      <c r="C6" s="31" t="s">
        <v>33</v>
      </c>
      <c r="D6" s="32" t="s">
        <v>34</v>
      </c>
      <c r="E6" s="141" t="s">
        <v>280</v>
      </c>
      <c r="F6" s="33">
        <f>689000/1.19</f>
        <v>578991.59663865552</v>
      </c>
      <c r="G6" s="33">
        <f t="shared" ref="G6:G8" si="0">F6*19%</f>
        <v>110008.40336134455</v>
      </c>
      <c r="H6" s="33">
        <f>G6+F6</f>
        <v>689000.00000000012</v>
      </c>
      <c r="I6" s="33">
        <f t="shared" ref="I6:I8" si="1">H6</f>
        <v>689000.00000000012</v>
      </c>
      <c r="J6" s="13" t="s">
        <v>15</v>
      </c>
      <c r="K6" s="34" t="s">
        <v>35</v>
      </c>
      <c r="L6" s="35"/>
    </row>
    <row r="7" spans="1:26" ht="121.5" customHeight="1">
      <c r="A7" s="36"/>
      <c r="B7" s="30" t="s">
        <v>17</v>
      </c>
      <c r="C7" s="31" t="s">
        <v>36</v>
      </c>
      <c r="D7" s="37" t="s">
        <v>37</v>
      </c>
      <c r="E7" s="150" t="s">
        <v>281</v>
      </c>
      <c r="F7" s="33">
        <f t="shared" ref="F7:F8" si="2">974900/1.19</f>
        <v>819243.69747899158</v>
      </c>
      <c r="G7" s="33">
        <f t="shared" si="0"/>
        <v>155656.30252100842</v>
      </c>
      <c r="H7" s="33">
        <f t="shared" ref="H7:H8" si="3">F7+G7</f>
        <v>974900</v>
      </c>
      <c r="I7" s="33">
        <f t="shared" si="1"/>
        <v>974900</v>
      </c>
      <c r="J7" s="13" t="s">
        <v>15</v>
      </c>
      <c r="K7" s="38" t="s">
        <v>35</v>
      </c>
      <c r="L7" s="35"/>
    </row>
    <row r="8" spans="1:26" ht="121.5" customHeight="1">
      <c r="B8" s="30" t="s">
        <v>21</v>
      </c>
      <c r="C8" s="31" t="s">
        <v>38</v>
      </c>
      <c r="D8" s="37" t="s">
        <v>39</v>
      </c>
      <c r="E8" s="150" t="s">
        <v>282</v>
      </c>
      <c r="F8" s="33">
        <f t="shared" si="2"/>
        <v>819243.69747899158</v>
      </c>
      <c r="G8" s="33">
        <f t="shared" si="0"/>
        <v>155656.30252100842</v>
      </c>
      <c r="H8" s="33">
        <f t="shared" si="3"/>
        <v>974900</v>
      </c>
      <c r="I8" s="33">
        <f t="shared" si="1"/>
        <v>974900</v>
      </c>
      <c r="J8" s="13" t="s">
        <v>15</v>
      </c>
      <c r="K8" s="38" t="s">
        <v>35</v>
      </c>
      <c r="L8" s="35"/>
    </row>
    <row r="9" spans="1:26" ht="15.75" customHeight="1">
      <c r="K9" s="36"/>
    </row>
    <row r="10" spans="1:26" ht="15.75" customHeight="1">
      <c r="K10" s="36"/>
    </row>
    <row r="11" spans="1:26" ht="15.75" customHeight="1">
      <c r="K11" s="36"/>
    </row>
    <row r="12" spans="1:26" ht="15.75" customHeight="1">
      <c r="K12" s="36"/>
    </row>
    <row r="13" spans="1:26" ht="15.75" customHeight="1">
      <c r="K13" s="36"/>
    </row>
    <row r="14" spans="1:26" ht="15.75" customHeight="1">
      <c r="K14" s="36"/>
    </row>
    <row r="15" spans="1:26" ht="15.75" customHeight="1">
      <c r="K15" s="36"/>
    </row>
    <row r="16" spans="1:26" ht="15.75" customHeight="1">
      <c r="K16" s="36"/>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K3"/>
  </mergeCells>
  <hyperlinks>
    <hyperlink ref="D6" r:id="rId1" xr:uid="{00000000-0004-0000-0100-000000000000}"/>
    <hyperlink ref="D7" r:id="rId2" xr:uid="{00000000-0004-0000-0100-000001000000}"/>
    <hyperlink ref="D8" r:id="rId3" location="polycard_client=search-nordic&amp;searchVariation=175092599592&amp;position=2&amp;search_layout=stack&amp;type=item&amp;tracking_id=f256c9b3-794a-4998-b27d-ece2791af93f" xr:uid="{00000000-0004-0000-0100-000002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outlinePr summaryBelow="0" summaryRight="0"/>
  </sheetPr>
  <dimension ref="B1:K1000"/>
  <sheetViews>
    <sheetView workbookViewId="0">
      <selection activeCell="E8" sqref="E8"/>
    </sheetView>
  </sheetViews>
  <sheetFormatPr baseColWidth="10" defaultColWidth="12.5703125" defaultRowHeight="15" customHeight="1"/>
  <cols>
    <col min="11" max="11" width="47.140625" customWidth="1"/>
  </cols>
  <sheetData>
    <row r="1" spans="2:11" ht="15.75" customHeight="1">
      <c r="F1" s="22" t="s">
        <v>0</v>
      </c>
      <c r="G1" s="22"/>
    </row>
    <row r="2" spans="2:11" ht="15.75" customHeight="1"/>
    <row r="3" spans="2:11" ht="15.75" customHeight="1">
      <c r="B3" s="142" t="s">
        <v>1</v>
      </c>
      <c r="C3" s="143"/>
      <c r="D3" s="143"/>
      <c r="E3" s="143"/>
      <c r="F3" s="143"/>
      <c r="G3" s="143"/>
      <c r="H3" s="143"/>
      <c r="I3" s="143"/>
      <c r="J3" s="143"/>
      <c r="K3" s="144"/>
    </row>
    <row r="4" spans="2:11" ht="15.75" customHeight="1">
      <c r="B4" s="23"/>
      <c r="C4" s="23"/>
      <c r="D4" s="23"/>
      <c r="E4" s="23"/>
      <c r="F4" s="23"/>
      <c r="G4" s="23"/>
      <c r="H4" s="23"/>
      <c r="I4" s="23"/>
      <c r="J4" s="23"/>
      <c r="K4" s="23"/>
    </row>
    <row r="5" spans="2:11" ht="15.75" customHeight="1">
      <c r="B5" s="25" t="s">
        <v>2</v>
      </c>
      <c r="C5" s="26" t="s">
        <v>40</v>
      </c>
      <c r="D5" s="26" t="s">
        <v>41</v>
      </c>
      <c r="E5" s="26" t="s">
        <v>42</v>
      </c>
      <c r="F5" s="26" t="s">
        <v>43</v>
      </c>
      <c r="G5" s="27" t="s">
        <v>44</v>
      </c>
      <c r="H5" s="28" t="s">
        <v>45</v>
      </c>
      <c r="I5" s="29" t="s">
        <v>9</v>
      </c>
      <c r="J5" s="26" t="s">
        <v>46</v>
      </c>
      <c r="K5" s="26" t="s">
        <v>47</v>
      </c>
    </row>
    <row r="6" spans="2:11" ht="112.5" customHeight="1">
      <c r="B6" s="39" t="s">
        <v>12</v>
      </c>
      <c r="C6" s="40" t="s">
        <v>33</v>
      </c>
      <c r="D6" s="41" t="s">
        <v>48</v>
      </c>
      <c r="E6" s="151" t="s">
        <v>283</v>
      </c>
      <c r="F6" s="43">
        <f>59900/1.19</f>
        <v>50336.134453781517</v>
      </c>
      <c r="G6" s="43">
        <f t="shared" ref="G6:G8" si="0">F6*19%</f>
        <v>9563.8655462184888</v>
      </c>
      <c r="H6" s="43">
        <f t="shared" ref="H6:H8" si="1">F6+G6</f>
        <v>59900.000000000007</v>
      </c>
      <c r="I6" s="43">
        <f t="shared" ref="I6:I8" si="2">H6</f>
        <v>59900.000000000007</v>
      </c>
      <c r="J6" s="13" t="s">
        <v>15</v>
      </c>
      <c r="K6" s="44" t="s">
        <v>49</v>
      </c>
    </row>
    <row r="7" spans="2:11" ht="112.5" customHeight="1">
      <c r="B7" s="39" t="s">
        <v>17</v>
      </c>
      <c r="C7" s="40" t="s">
        <v>38</v>
      </c>
      <c r="D7" s="41" t="s">
        <v>50</v>
      </c>
      <c r="E7" s="122" t="s">
        <v>284</v>
      </c>
      <c r="F7" s="43">
        <f>64900/1.19</f>
        <v>54537.815126050424</v>
      </c>
      <c r="G7" s="43">
        <f t="shared" si="0"/>
        <v>10362.18487394958</v>
      </c>
      <c r="H7" s="43">
        <f t="shared" si="1"/>
        <v>64900</v>
      </c>
      <c r="I7" s="43">
        <f t="shared" si="2"/>
        <v>64900</v>
      </c>
      <c r="J7" s="13" t="s">
        <v>15</v>
      </c>
      <c r="K7" s="44" t="s">
        <v>51</v>
      </c>
    </row>
    <row r="8" spans="2:11" ht="112.5" customHeight="1">
      <c r="B8" s="39" t="s">
        <v>21</v>
      </c>
      <c r="C8" s="40" t="s">
        <v>36</v>
      </c>
      <c r="D8" s="41" t="s">
        <v>52</v>
      </c>
      <c r="E8" s="122" t="s">
        <v>283</v>
      </c>
      <c r="F8" s="43">
        <f>117300/1.19</f>
        <v>98571.42857142858</v>
      </c>
      <c r="G8" s="43">
        <f t="shared" si="0"/>
        <v>18728.571428571431</v>
      </c>
      <c r="H8" s="43">
        <f t="shared" si="1"/>
        <v>117300.00000000001</v>
      </c>
      <c r="I8" s="43">
        <f t="shared" si="2"/>
        <v>117300.00000000001</v>
      </c>
      <c r="J8" s="13" t="s">
        <v>15</v>
      </c>
      <c r="K8" s="44" t="s">
        <v>53</v>
      </c>
    </row>
    <row r="9" spans="2:11" ht="15.75" customHeight="1">
      <c r="K9" s="45"/>
    </row>
    <row r="10" spans="2:11" ht="15.75" customHeight="1"/>
    <row r="11" spans="2:11" ht="15.75" customHeight="1"/>
    <row r="12" spans="2:11" ht="15.75" customHeight="1"/>
    <row r="13" spans="2:11" ht="15.75" customHeight="1"/>
    <row r="14" spans="2:11" ht="15.75" customHeight="1"/>
    <row r="15" spans="2:11" ht="15.75" customHeight="1"/>
    <row r="16" spans="2: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K3"/>
  </mergeCells>
  <hyperlinks>
    <hyperlink ref="D6" r:id="rId1" xr:uid="{00000000-0004-0000-0200-000000000000}"/>
    <hyperlink ref="D7" r:id="rId2" location="polycard_client=search-nordic&amp;searchVariation=MCO28613069&amp;position=2&amp;search_layout=stack&amp;type=product&amp;tracking_id=1343c72c-c8bf-4314-932b-81a291b98085&amp;wid=MCO1372883041&amp;sid=search" xr:uid="{00000000-0004-0000-0200-000001000000}"/>
    <hyperlink ref="D8" r:id="rId3" xr:uid="{00000000-0004-0000-0200-000002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outlinePr summaryBelow="0" summaryRight="0"/>
  </sheetPr>
  <dimension ref="B1:M1000"/>
  <sheetViews>
    <sheetView tabSelected="1" workbookViewId="0">
      <selection activeCell="G7" sqref="G7"/>
    </sheetView>
  </sheetViews>
  <sheetFormatPr baseColWidth="10" defaultColWidth="12.5703125" defaultRowHeight="15" customHeight="1"/>
  <cols>
    <col min="11" max="11" width="50.7109375" customWidth="1"/>
  </cols>
  <sheetData>
    <row r="1" spans="2:13" ht="15.75" customHeight="1">
      <c r="F1" s="22" t="s">
        <v>0</v>
      </c>
      <c r="G1" s="22"/>
    </row>
    <row r="2" spans="2:13" ht="15.75" customHeight="1"/>
    <row r="3" spans="2:13" ht="15.75" customHeight="1">
      <c r="B3" s="142" t="s">
        <v>1</v>
      </c>
      <c r="C3" s="143"/>
      <c r="D3" s="143"/>
      <c r="E3" s="143"/>
      <c r="F3" s="143"/>
      <c r="G3" s="143"/>
      <c r="H3" s="143"/>
      <c r="I3" s="143"/>
      <c r="J3" s="143"/>
      <c r="K3" s="144"/>
    </row>
    <row r="4" spans="2:13" ht="15.75" customHeight="1">
      <c r="B4" s="23"/>
      <c r="C4" s="23"/>
      <c r="D4" s="23"/>
      <c r="E4" s="23"/>
      <c r="F4" s="23"/>
      <c r="G4" s="23"/>
      <c r="H4" s="23"/>
      <c r="I4" s="23"/>
      <c r="J4" s="23"/>
      <c r="K4" s="23"/>
    </row>
    <row r="5" spans="2:13" ht="15.75" customHeight="1">
      <c r="B5" s="25" t="s">
        <v>2</v>
      </c>
      <c r="C5" s="26" t="s">
        <v>54</v>
      </c>
      <c r="D5" s="26" t="s">
        <v>55</v>
      </c>
      <c r="E5" s="26" t="s">
        <v>56</v>
      </c>
      <c r="F5" s="26" t="s">
        <v>57</v>
      </c>
      <c r="G5" s="27" t="s">
        <v>58</v>
      </c>
      <c r="H5" s="28" t="s">
        <v>59</v>
      </c>
      <c r="I5" s="29" t="s">
        <v>9</v>
      </c>
      <c r="J5" s="26" t="s">
        <v>60</v>
      </c>
      <c r="K5" s="26" t="s">
        <v>61</v>
      </c>
    </row>
    <row r="6" spans="2:13" ht="167.25" customHeight="1">
      <c r="B6" s="39" t="s">
        <v>12</v>
      </c>
      <c r="C6" s="46" t="s">
        <v>62</v>
      </c>
      <c r="D6" s="47" t="s">
        <v>63</v>
      </c>
      <c r="E6" s="122" t="s">
        <v>285</v>
      </c>
      <c r="F6" s="48">
        <f t="shared" ref="F6:F8" si="0">79900/1.19</f>
        <v>67142.857142857145</v>
      </c>
      <c r="G6" s="49">
        <f t="shared" ref="G6:G8" si="1">F6*19%</f>
        <v>12757.142857142857</v>
      </c>
      <c r="H6" s="49">
        <f t="shared" ref="H6:H8" si="2">SUM(F6:G6)</f>
        <v>79900</v>
      </c>
      <c r="I6" s="49">
        <f t="shared" ref="I6:I8" si="3">H6</f>
        <v>79900</v>
      </c>
      <c r="J6" s="13" t="s">
        <v>15</v>
      </c>
      <c r="K6" s="40" t="s">
        <v>64</v>
      </c>
      <c r="L6" s="50"/>
      <c r="M6" s="10"/>
    </row>
    <row r="7" spans="2:13" ht="158.25" customHeight="1">
      <c r="B7" s="39" t="s">
        <v>17</v>
      </c>
      <c r="C7" s="46" t="s">
        <v>65</v>
      </c>
      <c r="D7" s="47" t="s">
        <v>66</v>
      </c>
      <c r="E7" s="122" t="s">
        <v>285</v>
      </c>
      <c r="F7" s="48">
        <f t="shared" si="0"/>
        <v>67142.857142857145</v>
      </c>
      <c r="G7" s="49">
        <f t="shared" si="1"/>
        <v>12757.142857142857</v>
      </c>
      <c r="H7" s="49">
        <f t="shared" si="2"/>
        <v>79900</v>
      </c>
      <c r="I7" s="49">
        <f t="shared" si="3"/>
        <v>79900</v>
      </c>
      <c r="J7" s="13" t="s">
        <v>15</v>
      </c>
      <c r="K7" s="40" t="s">
        <v>67</v>
      </c>
      <c r="L7" s="10"/>
      <c r="M7" s="10"/>
    </row>
    <row r="8" spans="2:13" ht="156.75" customHeight="1">
      <c r="B8" s="39" t="s">
        <v>21</v>
      </c>
      <c r="C8" s="46" t="s">
        <v>68</v>
      </c>
      <c r="D8" s="47" t="s">
        <v>69</v>
      </c>
      <c r="E8" s="122" t="s">
        <v>285</v>
      </c>
      <c r="F8" s="48">
        <f t="shared" si="0"/>
        <v>67142.857142857145</v>
      </c>
      <c r="G8" s="49">
        <f t="shared" si="1"/>
        <v>12757.142857142857</v>
      </c>
      <c r="H8" s="49">
        <f t="shared" si="2"/>
        <v>79900</v>
      </c>
      <c r="I8" s="49">
        <f t="shared" si="3"/>
        <v>79900</v>
      </c>
      <c r="J8" s="13" t="s">
        <v>15</v>
      </c>
      <c r="K8" s="40" t="s">
        <v>70</v>
      </c>
      <c r="L8" s="10"/>
      <c r="M8" s="10"/>
    </row>
    <row r="9" spans="2:13" ht="15.75" customHeight="1">
      <c r="K9" s="51"/>
    </row>
    <row r="10" spans="2:13" ht="15.75" customHeight="1">
      <c r="K10" s="51"/>
    </row>
    <row r="11" spans="2:13" ht="15.75" customHeight="1">
      <c r="K11" s="51"/>
    </row>
    <row r="12" spans="2:13" ht="15.75" customHeight="1"/>
    <row r="13" spans="2:13" ht="15.75" customHeight="1"/>
    <row r="14" spans="2:13" ht="15.75" customHeight="1"/>
    <row r="15" spans="2:13" ht="15.75" customHeight="1"/>
    <row r="16" spans="2: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K3"/>
  </mergeCells>
  <hyperlinks>
    <hyperlink ref="D6" r:id="rId1" xr:uid="{00000000-0004-0000-0300-000000000000}"/>
    <hyperlink ref="D7" r:id="rId2" xr:uid="{00000000-0004-0000-0300-000001000000}"/>
    <hyperlink ref="D8" r:id="rId3"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FF"/>
    <outlinePr summaryBelow="0" summaryRight="0"/>
  </sheetPr>
  <dimension ref="A1:J1000"/>
  <sheetViews>
    <sheetView topLeftCell="A6" workbookViewId="0"/>
  </sheetViews>
  <sheetFormatPr baseColWidth="10" defaultColWidth="12.5703125" defaultRowHeight="15" customHeight="1"/>
  <cols>
    <col min="10" max="10" width="38.28515625" customWidth="1"/>
  </cols>
  <sheetData>
    <row r="1" spans="1:10" ht="23.25" customHeight="1">
      <c r="E1" s="22" t="s">
        <v>0</v>
      </c>
      <c r="F1" s="22"/>
    </row>
    <row r="2" spans="1:10" ht="23.25" customHeight="1">
      <c r="A2" s="142" t="s">
        <v>1</v>
      </c>
      <c r="B2" s="143"/>
      <c r="C2" s="143"/>
      <c r="D2" s="143"/>
      <c r="E2" s="143"/>
      <c r="F2" s="143"/>
      <c r="G2" s="143"/>
      <c r="H2" s="143"/>
      <c r="I2" s="143"/>
      <c r="J2" s="144"/>
    </row>
    <row r="3" spans="1:10" ht="77.25" customHeight="1">
      <c r="A3" s="25" t="s">
        <v>2</v>
      </c>
      <c r="B3" s="26" t="s">
        <v>71</v>
      </c>
      <c r="C3" s="26" t="s">
        <v>72</v>
      </c>
      <c r="D3" s="26" t="s">
        <v>73</v>
      </c>
      <c r="E3" s="26" t="s">
        <v>74</v>
      </c>
      <c r="F3" s="27" t="s">
        <v>75</v>
      </c>
      <c r="G3" s="28" t="s">
        <v>76</v>
      </c>
      <c r="H3" s="29" t="s">
        <v>9</v>
      </c>
      <c r="I3" s="26" t="s">
        <v>77</v>
      </c>
      <c r="J3" s="26" t="s">
        <v>78</v>
      </c>
    </row>
    <row r="4" spans="1:10" ht="257.25" customHeight="1">
      <c r="A4" s="39" t="s">
        <v>12</v>
      </c>
      <c r="B4" s="52" t="s">
        <v>38</v>
      </c>
      <c r="C4" s="53" t="s">
        <v>79</v>
      </c>
      <c r="D4" s="52" t="s">
        <v>80</v>
      </c>
      <c r="E4" s="54">
        <f t="shared" ref="E4:E5" si="0">2549900/1.19</f>
        <v>2142773.1092436975</v>
      </c>
      <c r="F4" s="55">
        <f t="shared" ref="F4:F5" si="1">E4*19%</f>
        <v>407126.89075630251</v>
      </c>
      <c r="G4" s="55">
        <f t="shared" ref="G4:G6" si="2">E4+F4</f>
        <v>2549900</v>
      </c>
      <c r="H4" s="55">
        <f t="shared" ref="H4:H5" si="3">G4</f>
        <v>2549900</v>
      </c>
      <c r="I4" s="13" t="s">
        <v>15</v>
      </c>
      <c r="J4" s="56" t="s">
        <v>81</v>
      </c>
    </row>
    <row r="5" spans="1:10" ht="257.25" customHeight="1">
      <c r="A5" s="39" t="s">
        <v>17</v>
      </c>
      <c r="B5" s="52" t="s">
        <v>36</v>
      </c>
      <c r="C5" s="53" t="s">
        <v>82</v>
      </c>
      <c r="D5" s="52" t="s">
        <v>80</v>
      </c>
      <c r="E5" s="54">
        <f t="shared" si="0"/>
        <v>2142773.1092436975</v>
      </c>
      <c r="F5" s="55">
        <f t="shared" si="1"/>
        <v>407126.89075630251</v>
      </c>
      <c r="G5" s="55">
        <f t="shared" si="2"/>
        <v>2549900</v>
      </c>
      <c r="H5" s="55">
        <f t="shared" si="3"/>
        <v>2549900</v>
      </c>
      <c r="I5" s="13" t="s">
        <v>15</v>
      </c>
      <c r="J5" s="56" t="s">
        <v>81</v>
      </c>
    </row>
    <row r="6" spans="1:10" ht="257.25" customHeight="1">
      <c r="A6" s="39" t="s">
        <v>21</v>
      </c>
      <c r="B6" s="52" t="s">
        <v>83</v>
      </c>
      <c r="C6" s="53" t="s">
        <v>84</v>
      </c>
      <c r="D6" s="52" t="s">
        <v>80</v>
      </c>
      <c r="E6" s="54">
        <v>849</v>
      </c>
      <c r="F6" s="55">
        <v>0</v>
      </c>
      <c r="G6" s="55">
        <f t="shared" si="2"/>
        <v>849</v>
      </c>
      <c r="H6" s="55">
        <f>G6*4000</f>
        <v>3396000</v>
      </c>
      <c r="I6" s="13" t="s">
        <v>15</v>
      </c>
      <c r="J6" s="57" t="s">
        <v>81</v>
      </c>
    </row>
    <row r="7" spans="1:10" ht="96" customHeight="1"/>
    <row r="8" spans="1:10" ht="96" customHeight="1"/>
    <row r="9" spans="1:10" ht="96" customHeight="1"/>
    <row r="10" spans="1:10" ht="96" customHeight="1"/>
    <row r="11" spans="1:10" ht="96" customHeight="1"/>
    <row r="12" spans="1:10" ht="96" customHeight="1"/>
    <row r="13" spans="1:10" ht="96" customHeight="1"/>
    <row r="14" spans="1:10" ht="96" customHeight="1"/>
    <row r="15" spans="1:10" ht="96" customHeight="1"/>
    <row r="16" spans="1:10" ht="96" customHeight="1"/>
    <row r="17" ht="96" customHeight="1"/>
    <row r="18" ht="96" customHeight="1"/>
    <row r="19" ht="96" customHeight="1"/>
    <row r="20" ht="96" customHeight="1"/>
    <row r="21" ht="96" customHeight="1"/>
    <row r="22" ht="96" customHeight="1"/>
    <row r="23" ht="96" customHeight="1"/>
    <row r="24" ht="96" customHeight="1"/>
    <row r="25" ht="96" customHeight="1"/>
    <row r="26" ht="96" customHeight="1"/>
    <row r="27" ht="96" customHeight="1"/>
    <row r="28" ht="96" customHeight="1"/>
    <row r="29" ht="96" customHeight="1"/>
    <row r="30" ht="96" customHeight="1"/>
    <row r="31" ht="96" customHeight="1"/>
    <row r="32" ht="96" customHeight="1"/>
    <row r="33" ht="96" customHeight="1"/>
    <row r="34" ht="96" customHeight="1"/>
    <row r="35" ht="96" customHeight="1"/>
    <row r="36" ht="96" customHeight="1"/>
    <row r="37" ht="96" customHeight="1"/>
    <row r="38" ht="96" customHeight="1"/>
    <row r="39" ht="96" customHeight="1"/>
    <row r="40" ht="96" customHeight="1"/>
    <row r="41" ht="96" customHeight="1"/>
    <row r="42" ht="96" customHeight="1"/>
    <row r="43" ht="96" customHeight="1"/>
    <row r="44" ht="96" customHeight="1"/>
    <row r="45" ht="96" customHeight="1"/>
    <row r="46" ht="96" customHeight="1"/>
    <row r="47" ht="96" customHeight="1"/>
    <row r="48" ht="96" customHeight="1"/>
    <row r="49" ht="96" customHeight="1"/>
    <row r="50" ht="96" customHeight="1"/>
    <row r="51" ht="96" customHeight="1"/>
    <row r="52" ht="96" customHeight="1"/>
    <row r="53" ht="96" customHeight="1"/>
    <row r="54" ht="96" customHeight="1"/>
    <row r="55" ht="96" customHeight="1"/>
    <row r="56" ht="96" customHeight="1"/>
    <row r="57" ht="96" customHeight="1"/>
    <row r="58" ht="96" customHeight="1"/>
    <row r="59" ht="96" customHeight="1"/>
    <row r="60" ht="96" customHeight="1"/>
    <row r="61" ht="96" customHeight="1"/>
    <row r="62" ht="96" customHeight="1"/>
    <row r="63" ht="96" customHeight="1"/>
    <row r="64" ht="96" customHeight="1"/>
    <row r="65" ht="96" customHeight="1"/>
    <row r="66" ht="96" customHeight="1"/>
    <row r="67" ht="96" customHeight="1"/>
    <row r="68" ht="96" customHeight="1"/>
    <row r="69" ht="96" customHeight="1"/>
    <row r="70" ht="96" customHeight="1"/>
    <row r="71" ht="96" customHeight="1"/>
    <row r="72" ht="96" customHeight="1"/>
    <row r="73" ht="96" customHeight="1"/>
    <row r="74" ht="96" customHeight="1"/>
    <row r="75" ht="96" customHeight="1"/>
    <row r="76" ht="96" customHeight="1"/>
    <row r="77" ht="96" customHeight="1"/>
    <row r="78" ht="96" customHeight="1"/>
    <row r="79" ht="96" customHeight="1"/>
    <row r="80" ht="96" customHeight="1"/>
    <row r="81" ht="96" customHeight="1"/>
    <row r="82" ht="96" customHeight="1"/>
    <row r="83" ht="96" customHeight="1"/>
    <row r="84" ht="96" customHeight="1"/>
    <row r="85" ht="96" customHeight="1"/>
    <row r="86" ht="96" customHeight="1"/>
    <row r="87" ht="96" customHeight="1"/>
    <row r="88" ht="96" customHeight="1"/>
    <row r="89" ht="96" customHeight="1"/>
    <row r="90" ht="96" customHeight="1"/>
    <row r="91" ht="96" customHeight="1"/>
    <row r="92" ht="96" customHeight="1"/>
    <row r="93" ht="96" customHeight="1"/>
    <row r="94" ht="96" customHeight="1"/>
    <row r="95" ht="96" customHeight="1"/>
    <row r="96" ht="96" customHeight="1"/>
    <row r="97" ht="96" customHeight="1"/>
    <row r="98" ht="96" customHeight="1"/>
    <row r="99" ht="96" customHeight="1"/>
    <row r="100" ht="96" customHeight="1"/>
    <row r="101" ht="96" customHeight="1"/>
    <row r="102" ht="96" customHeight="1"/>
    <row r="103" ht="96" customHeight="1"/>
    <row r="104" ht="96" customHeight="1"/>
    <row r="105" ht="96" customHeight="1"/>
    <row r="106" ht="96" customHeight="1"/>
    <row r="107" ht="96" customHeight="1"/>
    <row r="108" ht="96" customHeight="1"/>
    <row r="109" ht="96" customHeight="1"/>
    <row r="110" ht="96" customHeight="1"/>
    <row r="111" ht="96" customHeight="1"/>
    <row r="112" ht="96" customHeight="1"/>
    <row r="113" ht="96" customHeight="1"/>
    <row r="114" ht="96" customHeight="1"/>
    <row r="115" ht="96" customHeight="1"/>
    <row r="116" ht="96" customHeight="1"/>
    <row r="117" ht="96" customHeight="1"/>
    <row r="118" ht="96" customHeight="1"/>
    <row r="119" ht="96" customHeight="1"/>
    <row r="120" ht="96" customHeight="1"/>
    <row r="121" ht="96" customHeight="1"/>
    <row r="122" ht="96" customHeight="1"/>
    <row r="123" ht="96" customHeight="1"/>
    <row r="124" ht="96" customHeight="1"/>
    <row r="125" ht="96" customHeight="1"/>
    <row r="126" ht="96" customHeight="1"/>
    <row r="127" ht="96" customHeight="1"/>
    <row r="128" ht="96" customHeight="1"/>
    <row r="129" ht="96" customHeight="1"/>
    <row r="130" ht="96" customHeight="1"/>
    <row r="131" ht="96" customHeight="1"/>
    <row r="132" ht="96" customHeight="1"/>
    <row r="133" ht="96" customHeight="1"/>
    <row r="134" ht="96" customHeight="1"/>
    <row r="135" ht="96" customHeight="1"/>
    <row r="136" ht="96" customHeight="1"/>
    <row r="137" ht="96" customHeight="1"/>
    <row r="138" ht="96" customHeight="1"/>
    <row r="139" ht="96" customHeight="1"/>
    <row r="140" ht="96" customHeight="1"/>
    <row r="141" ht="96" customHeight="1"/>
    <row r="142" ht="96" customHeight="1"/>
    <row r="143" ht="96" customHeight="1"/>
    <row r="144" ht="96" customHeight="1"/>
    <row r="145" ht="96" customHeight="1"/>
    <row r="146" ht="96" customHeight="1"/>
    <row r="147" ht="96" customHeight="1"/>
    <row r="148" ht="96" customHeight="1"/>
    <row r="149" ht="96" customHeight="1"/>
    <row r="150" ht="96" customHeight="1"/>
    <row r="151" ht="96" customHeight="1"/>
    <row r="152" ht="96" customHeight="1"/>
    <row r="153" ht="96" customHeight="1"/>
    <row r="154" ht="96" customHeight="1"/>
    <row r="155" ht="96" customHeight="1"/>
    <row r="156" ht="96" customHeight="1"/>
    <row r="157" ht="96" customHeight="1"/>
    <row r="158" ht="96" customHeight="1"/>
    <row r="159" ht="96" customHeight="1"/>
    <row r="160" ht="96" customHeight="1"/>
    <row r="161" ht="96" customHeight="1"/>
    <row r="162" ht="96" customHeight="1"/>
    <row r="163" ht="96" customHeight="1"/>
    <row r="164" ht="96" customHeight="1"/>
    <row r="165" ht="96" customHeight="1"/>
    <row r="166" ht="96" customHeight="1"/>
    <row r="167" ht="96" customHeight="1"/>
    <row r="168" ht="96" customHeight="1"/>
    <row r="169" ht="96" customHeight="1"/>
    <row r="170" ht="96" customHeight="1"/>
    <row r="171" ht="96" customHeight="1"/>
    <row r="172" ht="96" customHeight="1"/>
    <row r="173" ht="96" customHeight="1"/>
    <row r="174" ht="96" customHeight="1"/>
    <row r="175" ht="96" customHeight="1"/>
    <row r="176" ht="96" customHeight="1"/>
    <row r="177" ht="96" customHeight="1"/>
    <row r="178" ht="96" customHeight="1"/>
    <row r="179" ht="96" customHeight="1"/>
    <row r="180" ht="96" customHeight="1"/>
    <row r="181" ht="96" customHeight="1"/>
    <row r="182" ht="96" customHeight="1"/>
    <row r="183" ht="96" customHeight="1"/>
    <row r="184" ht="96" customHeight="1"/>
    <row r="185" ht="96" customHeight="1"/>
    <row r="186" ht="96" customHeight="1"/>
    <row r="187" ht="96" customHeight="1"/>
    <row r="188" ht="96" customHeight="1"/>
    <row r="189" ht="96" customHeight="1"/>
    <row r="190" ht="96" customHeight="1"/>
    <row r="191" ht="96" customHeight="1"/>
    <row r="192" ht="96" customHeight="1"/>
    <row r="193" ht="96" customHeight="1"/>
    <row r="194" ht="96" customHeight="1"/>
    <row r="195" ht="96" customHeight="1"/>
    <row r="196" ht="96" customHeight="1"/>
    <row r="197" ht="96" customHeight="1"/>
    <row r="198" ht="96" customHeight="1"/>
    <row r="199" ht="96" customHeight="1"/>
    <row r="200" ht="96" customHeight="1"/>
    <row r="201" ht="96" customHeight="1"/>
    <row r="202" ht="96" customHeight="1"/>
    <row r="203" ht="96" customHeight="1"/>
    <row r="204" ht="96" customHeight="1"/>
    <row r="205" ht="96" customHeight="1"/>
    <row r="206" ht="96" customHeight="1"/>
    <row r="207" ht="96" customHeight="1"/>
    <row r="208" ht="96" customHeight="1"/>
    <row r="209" ht="96" customHeight="1"/>
    <row r="210" ht="96" customHeight="1"/>
    <row r="211" ht="96" customHeight="1"/>
    <row r="212" ht="96" customHeight="1"/>
    <row r="213" ht="96" customHeight="1"/>
    <row r="214" ht="96" customHeight="1"/>
    <row r="215" ht="96" customHeight="1"/>
    <row r="216" ht="96" customHeight="1"/>
    <row r="217" ht="96" customHeight="1"/>
    <row r="218" ht="96" customHeight="1"/>
    <row r="219" ht="96" customHeight="1"/>
    <row r="220" ht="96"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J2"/>
  </mergeCells>
  <hyperlinks>
    <hyperlink ref="C4" r:id="rId1" xr:uid="{00000000-0004-0000-0400-000000000000}"/>
    <hyperlink ref="C5" r:id="rId2" xr:uid="{00000000-0004-0000-0400-000001000000}"/>
    <hyperlink ref="C6" r:id="rId3" xr:uid="{00000000-0004-0000-0400-000002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83C92"/>
  </sheetPr>
  <dimension ref="A1:K1000"/>
  <sheetViews>
    <sheetView topLeftCell="A2" workbookViewId="0">
      <selection activeCell="E8" sqref="E8"/>
    </sheetView>
  </sheetViews>
  <sheetFormatPr baseColWidth="10" defaultColWidth="12.5703125" defaultRowHeight="15" customHeight="1"/>
  <cols>
    <col min="1" max="5" width="10.5703125" customWidth="1"/>
    <col min="6" max="7" width="14.5703125" customWidth="1"/>
    <col min="8" max="9" width="15.42578125" customWidth="1"/>
    <col min="10" max="10" width="10.5703125" customWidth="1"/>
    <col min="11" max="11" width="44.85546875" customWidth="1"/>
    <col min="12" max="26" width="10.5703125" customWidth="1"/>
  </cols>
  <sheetData>
    <row r="1" spans="1:11" ht="12.75" customHeight="1">
      <c r="A1" s="16"/>
      <c r="B1" s="16"/>
      <c r="C1" s="16"/>
      <c r="D1" s="16"/>
      <c r="E1" s="16"/>
      <c r="F1" s="58" t="s">
        <v>0</v>
      </c>
      <c r="G1" s="16"/>
      <c r="H1" s="16"/>
      <c r="I1" s="16"/>
      <c r="J1" s="16"/>
      <c r="K1" s="16"/>
    </row>
    <row r="2" spans="1:11" ht="12.75" customHeight="1">
      <c r="A2" s="16"/>
      <c r="B2" s="59"/>
      <c r="C2" s="59"/>
      <c r="D2" s="59"/>
      <c r="E2" s="59"/>
      <c r="F2" s="59"/>
      <c r="G2" s="59"/>
      <c r="H2" s="59"/>
      <c r="I2" s="59"/>
      <c r="J2" s="59"/>
      <c r="K2" s="59"/>
    </row>
    <row r="3" spans="1:11" ht="12.75" customHeight="1">
      <c r="A3" s="60"/>
      <c r="B3" s="145" t="s">
        <v>1</v>
      </c>
      <c r="C3" s="143"/>
      <c r="D3" s="143"/>
      <c r="E3" s="143"/>
      <c r="F3" s="143"/>
      <c r="G3" s="143"/>
      <c r="H3" s="143"/>
      <c r="I3" s="143"/>
      <c r="J3" s="143"/>
      <c r="K3" s="144"/>
    </row>
    <row r="4" spans="1:11" ht="12.75" customHeight="1">
      <c r="A4" s="16"/>
      <c r="B4" s="59"/>
      <c r="C4" s="59"/>
      <c r="D4" s="59"/>
      <c r="E4" s="59"/>
      <c r="F4" s="59"/>
      <c r="G4" s="59"/>
      <c r="H4" s="59"/>
      <c r="I4" s="59"/>
      <c r="J4" s="59"/>
      <c r="K4" s="59"/>
    </row>
    <row r="5" spans="1:11" ht="86.25" customHeight="1">
      <c r="A5" s="51"/>
      <c r="B5" s="61" t="s">
        <v>2</v>
      </c>
      <c r="C5" s="62" t="s">
        <v>85</v>
      </c>
      <c r="D5" s="62" t="s">
        <v>86</v>
      </c>
      <c r="E5" s="62" t="s">
        <v>87</v>
      </c>
      <c r="F5" s="62" t="s">
        <v>88</v>
      </c>
      <c r="G5" s="63" t="s">
        <v>89</v>
      </c>
      <c r="H5" s="64" t="s">
        <v>90</v>
      </c>
      <c r="I5" s="65" t="s">
        <v>9</v>
      </c>
      <c r="J5" s="62" t="s">
        <v>91</v>
      </c>
      <c r="K5" s="62" t="s">
        <v>92</v>
      </c>
    </row>
    <row r="6" spans="1:11" ht="138" customHeight="1">
      <c r="A6" s="66"/>
      <c r="B6" s="61" t="s">
        <v>12</v>
      </c>
      <c r="C6" s="67" t="s">
        <v>93</v>
      </c>
      <c r="D6" s="68" t="s">
        <v>94</v>
      </c>
      <c r="E6" s="67" t="s">
        <v>95</v>
      </c>
      <c r="F6" s="69">
        <f>195992/1.19</f>
        <v>164699.15966386555</v>
      </c>
      <c r="G6" s="69">
        <f t="shared" ref="G6:G8" si="0">F6*19%</f>
        <v>31292.840336134454</v>
      </c>
      <c r="H6" s="49">
        <f t="shared" ref="H6:H8" si="1">F6+G6</f>
        <v>195992</v>
      </c>
      <c r="I6" s="49">
        <f t="shared" ref="I6:I8" si="2">H6</f>
        <v>195992</v>
      </c>
      <c r="J6" s="70" t="s">
        <v>15</v>
      </c>
      <c r="K6" s="123" t="s">
        <v>276</v>
      </c>
    </row>
    <row r="7" spans="1:11" ht="138" customHeight="1">
      <c r="A7" s="71"/>
      <c r="B7" s="61" t="s">
        <v>17</v>
      </c>
      <c r="C7" s="67" t="s">
        <v>96</v>
      </c>
      <c r="D7" s="68" t="s">
        <v>97</v>
      </c>
      <c r="E7" s="122" t="s">
        <v>95</v>
      </c>
      <c r="F7" s="69">
        <f>264900/1.19</f>
        <v>222605.04201680672</v>
      </c>
      <c r="G7" s="69">
        <f t="shared" si="0"/>
        <v>42294.957983193279</v>
      </c>
      <c r="H7" s="49">
        <f t="shared" si="1"/>
        <v>264900</v>
      </c>
      <c r="I7" s="49">
        <f t="shared" si="2"/>
        <v>264900</v>
      </c>
      <c r="J7" s="120" t="s">
        <v>15</v>
      </c>
      <c r="K7" s="121" t="s">
        <v>277</v>
      </c>
    </row>
    <row r="8" spans="1:11" ht="168.75" customHeight="1">
      <c r="A8" s="71"/>
      <c r="B8" s="61" t="s">
        <v>21</v>
      </c>
      <c r="C8" s="122" t="s">
        <v>274</v>
      </c>
      <c r="D8" s="72" t="s">
        <v>275</v>
      </c>
      <c r="E8" s="122" t="s">
        <v>95</v>
      </c>
      <c r="F8" s="69">
        <f>129000/1.19</f>
        <v>108403.36134453781</v>
      </c>
      <c r="G8" s="69">
        <f t="shared" si="0"/>
        <v>20596.638655462186</v>
      </c>
      <c r="H8" s="49">
        <f t="shared" si="1"/>
        <v>129000</v>
      </c>
      <c r="I8" s="49">
        <f t="shared" si="2"/>
        <v>129000</v>
      </c>
      <c r="J8" s="70" t="s">
        <v>15</v>
      </c>
      <c r="K8" s="124" t="s">
        <v>278</v>
      </c>
    </row>
    <row r="9" spans="1:11" ht="12.75" customHeight="1"/>
    <row r="10" spans="1:11" ht="12.75" customHeight="1"/>
    <row r="11" spans="1:11" ht="12.75" customHeight="1"/>
    <row r="12" spans="1:11" ht="12.75" customHeight="1"/>
    <row r="13" spans="1:11" ht="12.75" customHeight="1"/>
    <row r="14" spans="1:11" ht="12.75" customHeight="1"/>
    <row r="15" spans="1:11" ht="12.75" customHeight="1"/>
    <row r="16" spans="1:11"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K3"/>
  </mergeCells>
  <hyperlinks>
    <hyperlink ref="D6" r:id="rId1" xr:uid="{00000000-0004-0000-0500-000000000000}"/>
    <hyperlink ref="D7" r:id="rId2" xr:uid="{00000000-0004-0000-0500-000001000000}"/>
  </hyperlinks>
  <pageMargins left="0.7" right="0.7" top="0.75" bottom="0.75" header="0" footer="0"/>
  <pageSetup orientation="landscap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99999"/>
    <outlinePr summaryBelow="0" summaryRight="0"/>
  </sheetPr>
  <dimension ref="A1:Z1000"/>
  <sheetViews>
    <sheetView workbookViewId="0">
      <selection activeCell="D5" sqref="D5"/>
    </sheetView>
  </sheetViews>
  <sheetFormatPr baseColWidth="10" defaultColWidth="12.5703125" defaultRowHeight="15" customHeight="1"/>
  <cols>
    <col min="10" max="10" width="50.28515625" customWidth="1"/>
  </cols>
  <sheetData>
    <row r="1" spans="1:26" ht="93.75" customHeight="1">
      <c r="A1" s="73" t="s">
        <v>2</v>
      </c>
      <c r="B1" s="74" t="s">
        <v>98</v>
      </c>
      <c r="C1" s="74" t="s">
        <v>99</v>
      </c>
      <c r="D1" s="74" t="s">
        <v>100</v>
      </c>
      <c r="E1" s="74" t="s">
        <v>101</v>
      </c>
      <c r="F1" s="75" t="s">
        <v>102</v>
      </c>
      <c r="G1" s="76" t="s">
        <v>103</v>
      </c>
      <c r="H1" s="77" t="s">
        <v>9</v>
      </c>
      <c r="I1" s="74" t="s">
        <v>104</v>
      </c>
      <c r="J1" s="74" t="s">
        <v>105</v>
      </c>
      <c r="K1" s="78"/>
      <c r="L1" s="78"/>
      <c r="M1" s="78"/>
      <c r="N1" s="78"/>
      <c r="O1" s="78"/>
      <c r="P1" s="78"/>
      <c r="Q1" s="78"/>
      <c r="R1" s="78"/>
      <c r="S1" s="78"/>
      <c r="T1" s="78"/>
      <c r="U1" s="78"/>
      <c r="V1" s="78"/>
      <c r="W1" s="78"/>
      <c r="X1" s="78"/>
      <c r="Y1" s="78"/>
      <c r="Z1" s="78"/>
    </row>
    <row r="2" spans="1:26" ht="191.25" customHeight="1">
      <c r="A2" s="73" t="s">
        <v>12</v>
      </c>
      <c r="B2" s="40" t="s">
        <v>106</v>
      </c>
      <c r="C2" s="47" t="s">
        <v>107</v>
      </c>
      <c r="D2" s="151" t="s">
        <v>286</v>
      </c>
      <c r="E2" s="49">
        <v>99.99</v>
      </c>
      <c r="F2" s="49">
        <v>0</v>
      </c>
      <c r="G2" s="49">
        <f t="shared" ref="G2:G4" si="0">E2+F2</f>
        <v>99.99</v>
      </c>
      <c r="H2" s="49">
        <f>G2*4000</f>
        <v>399960</v>
      </c>
      <c r="I2" s="40" t="s">
        <v>108</v>
      </c>
      <c r="J2" s="42" t="s">
        <v>109</v>
      </c>
      <c r="K2" s="78"/>
      <c r="L2" s="78"/>
      <c r="M2" s="78"/>
      <c r="N2" s="78"/>
      <c r="O2" s="78"/>
      <c r="P2" s="78"/>
      <c r="Q2" s="78"/>
      <c r="R2" s="78"/>
      <c r="S2" s="78"/>
      <c r="T2" s="78"/>
      <c r="U2" s="78"/>
      <c r="V2" s="78"/>
      <c r="W2" s="78"/>
      <c r="X2" s="78"/>
      <c r="Y2" s="78"/>
      <c r="Z2" s="78"/>
    </row>
    <row r="3" spans="1:26" ht="201.75" customHeight="1">
      <c r="A3" s="73" t="s">
        <v>17</v>
      </c>
      <c r="B3" s="40" t="s">
        <v>36</v>
      </c>
      <c r="C3" s="47" t="s">
        <v>110</v>
      </c>
      <c r="D3" s="152" t="s">
        <v>286</v>
      </c>
      <c r="E3" s="49">
        <f>120000/1.19</f>
        <v>100840.33613445378</v>
      </c>
      <c r="F3" s="79">
        <f t="shared" ref="F3:F4" si="1">E3*19%</f>
        <v>19159.663865546219</v>
      </c>
      <c r="G3" s="49">
        <f t="shared" si="0"/>
        <v>120000</v>
      </c>
      <c r="H3" s="49">
        <f t="shared" ref="H3:H4" si="2">G3</f>
        <v>120000</v>
      </c>
      <c r="I3" s="40" t="s">
        <v>108</v>
      </c>
      <c r="J3" s="80" t="s">
        <v>111</v>
      </c>
      <c r="K3" s="78"/>
      <c r="L3" s="78"/>
      <c r="M3" s="78"/>
      <c r="N3" s="78"/>
      <c r="O3" s="78"/>
      <c r="P3" s="78"/>
      <c r="Q3" s="78"/>
      <c r="R3" s="78"/>
      <c r="S3" s="78"/>
      <c r="T3" s="78"/>
      <c r="U3" s="78"/>
      <c r="V3" s="78"/>
      <c r="W3" s="78"/>
      <c r="X3" s="78"/>
      <c r="Y3" s="78"/>
      <c r="Z3" s="78"/>
    </row>
    <row r="4" spans="1:26" ht="201.75" customHeight="1">
      <c r="A4" s="73" t="s">
        <v>21</v>
      </c>
      <c r="B4" s="40" t="s">
        <v>112</v>
      </c>
      <c r="C4" s="47" t="s">
        <v>113</v>
      </c>
      <c r="D4" s="122" t="s">
        <v>286</v>
      </c>
      <c r="E4" s="49">
        <f>158751.9/1.19</f>
        <v>133404.95798319328</v>
      </c>
      <c r="F4" s="79">
        <f t="shared" si="1"/>
        <v>25346.942016806723</v>
      </c>
      <c r="G4" s="81">
        <f t="shared" si="0"/>
        <v>158751.9</v>
      </c>
      <c r="H4" s="49">
        <f t="shared" si="2"/>
        <v>158751.9</v>
      </c>
      <c r="I4" s="40" t="s">
        <v>108</v>
      </c>
      <c r="J4" s="82" t="s">
        <v>111</v>
      </c>
      <c r="K4" s="78"/>
      <c r="L4" s="78"/>
      <c r="M4" s="78"/>
      <c r="N4" s="78"/>
      <c r="O4" s="78"/>
      <c r="P4" s="78"/>
      <c r="Q4" s="78"/>
      <c r="R4" s="78"/>
      <c r="S4" s="78"/>
      <c r="T4" s="78"/>
      <c r="U4" s="78"/>
      <c r="V4" s="78"/>
      <c r="W4" s="78"/>
      <c r="X4" s="78"/>
      <c r="Y4" s="78"/>
      <c r="Z4" s="78"/>
    </row>
    <row r="5" spans="1:26" ht="244.5" customHeight="1">
      <c r="A5" s="78"/>
      <c r="B5" s="78"/>
      <c r="C5" s="78"/>
      <c r="D5" s="78"/>
      <c r="E5" s="78"/>
      <c r="F5" s="78"/>
      <c r="G5" s="78"/>
      <c r="H5" s="78"/>
      <c r="I5" s="78"/>
      <c r="J5" s="83"/>
      <c r="K5" s="78"/>
      <c r="L5" s="78"/>
      <c r="M5" s="78"/>
      <c r="N5" s="78"/>
      <c r="O5" s="78"/>
      <c r="P5" s="78"/>
      <c r="Q5" s="78"/>
      <c r="R5" s="78"/>
      <c r="S5" s="78"/>
      <c r="T5" s="78"/>
      <c r="U5" s="78"/>
      <c r="V5" s="78"/>
      <c r="W5" s="78"/>
      <c r="X5" s="78"/>
      <c r="Y5" s="78"/>
      <c r="Z5" s="78"/>
    </row>
    <row r="6" spans="1:26" ht="244.5" customHeight="1">
      <c r="A6" s="78"/>
      <c r="B6" s="78"/>
      <c r="C6" s="78"/>
      <c r="D6" s="78"/>
      <c r="E6" s="78"/>
      <c r="F6" s="78"/>
      <c r="G6" s="78"/>
      <c r="H6" s="78"/>
      <c r="I6" s="78"/>
      <c r="J6" s="83"/>
      <c r="K6" s="78"/>
      <c r="L6" s="78"/>
      <c r="M6" s="78"/>
      <c r="N6" s="78"/>
      <c r="O6" s="78"/>
      <c r="P6" s="78"/>
      <c r="Q6" s="78"/>
      <c r="R6" s="78"/>
      <c r="S6" s="78"/>
      <c r="T6" s="78"/>
      <c r="U6" s="78"/>
      <c r="V6" s="78"/>
      <c r="W6" s="78"/>
      <c r="X6" s="78"/>
      <c r="Y6" s="78"/>
      <c r="Z6" s="78"/>
    </row>
    <row r="7" spans="1:26" ht="244.5" customHeight="1">
      <c r="A7" s="78"/>
      <c r="B7" s="78"/>
      <c r="C7" s="78"/>
      <c r="D7" s="78"/>
      <c r="E7" s="78"/>
      <c r="F7" s="78"/>
      <c r="G7" s="78"/>
      <c r="H7" s="78"/>
      <c r="I7" s="78"/>
      <c r="J7" s="83"/>
      <c r="K7" s="78"/>
      <c r="L7" s="78"/>
      <c r="M7" s="78"/>
      <c r="N7" s="78"/>
      <c r="O7" s="78"/>
      <c r="P7" s="78"/>
      <c r="Q7" s="78"/>
      <c r="R7" s="78"/>
      <c r="S7" s="78"/>
      <c r="T7" s="78"/>
      <c r="U7" s="78"/>
      <c r="V7" s="78"/>
      <c r="W7" s="78"/>
      <c r="X7" s="78"/>
      <c r="Y7" s="78"/>
      <c r="Z7" s="78"/>
    </row>
    <row r="8" spans="1:26" ht="244.5" customHeight="1">
      <c r="A8" s="78"/>
      <c r="B8" s="78"/>
      <c r="C8" s="78"/>
      <c r="D8" s="78"/>
      <c r="E8" s="78"/>
      <c r="F8" s="78"/>
      <c r="G8" s="78"/>
      <c r="H8" s="78"/>
      <c r="I8" s="78"/>
      <c r="J8" s="83"/>
      <c r="K8" s="78"/>
      <c r="L8" s="78"/>
      <c r="M8" s="78"/>
      <c r="N8" s="78"/>
      <c r="O8" s="78"/>
      <c r="P8" s="78"/>
      <c r="Q8" s="78"/>
      <c r="R8" s="78"/>
      <c r="S8" s="78"/>
      <c r="T8" s="78"/>
      <c r="U8" s="78"/>
      <c r="V8" s="78"/>
      <c r="W8" s="78"/>
      <c r="X8" s="78"/>
      <c r="Y8" s="78"/>
      <c r="Z8" s="78"/>
    </row>
    <row r="9" spans="1:26" ht="244.5" customHeight="1">
      <c r="A9" s="78"/>
      <c r="B9" s="78"/>
      <c r="C9" s="78"/>
      <c r="D9" s="78"/>
      <c r="E9" s="78"/>
      <c r="F9" s="78"/>
      <c r="G9" s="78"/>
      <c r="H9" s="78"/>
      <c r="I9" s="78"/>
      <c r="J9" s="78"/>
      <c r="K9" s="78"/>
      <c r="L9" s="78"/>
      <c r="M9" s="78"/>
      <c r="N9" s="78"/>
      <c r="O9" s="78"/>
      <c r="P9" s="78"/>
      <c r="Q9" s="78"/>
      <c r="R9" s="78"/>
      <c r="S9" s="78"/>
      <c r="T9" s="78"/>
      <c r="U9" s="78"/>
      <c r="V9" s="78"/>
      <c r="W9" s="78"/>
      <c r="X9" s="78"/>
      <c r="Y9" s="78"/>
      <c r="Z9" s="78"/>
    </row>
    <row r="10" spans="1:26" ht="244.5" customHeight="1">
      <c r="A10" s="78"/>
      <c r="B10" s="78"/>
      <c r="C10" s="78"/>
      <c r="D10" s="78"/>
      <c r="E10" s="78"/>
      <c r="F10" s="78"/>
      <c r="G10" s="78"/>
      <c r="H10" s="78"/>
      <c r="I10" s="78"/>
      <c r="J10" s="78"/>
      <c r="K10" s="78"/>
      <c r="L10" s="78"/>
      <c r="M10" s="78"/>
      <c r="N10" s="78"/>
      <c r="O10" s="78"/>
      <c r="P10" s="78"/>
      <c r="Q10" s="78"/>
      <c r="R10" s="78"/>
      <c r="S10" s="78"/>
      <c r="T10" s="78"/>
      <c r="U10" s="78"/>
      <c r="V10" s="78"/>
      <c r="W10" s="78"/>
      <c r="X10" s="78"/>
      <c r="Y10" s="78"/>
      <c r="Z10" s="78"/>
    </row>
    <row r="11" spans="1:26" ht="244.5" customHeight="1">
      <c r="A11" s="78"/>
      <c r="B11" s="78"/>
      <c r="C11" s="78"/>
      <c r="D11" s="78"/>
      <c r="E11" s="78"/>
      <c r="F11" s="78"/>
      <c r="G11" s="78"/>
      <c r="H11" s="78"/>
      <c r="I11" s="78"/>
      <c r="J11" s="78"/>
      <c r="K11" s="78"/>
      <c r="L11" s="78"/>
      <c r="M11" s="78"/>
      <c r="N11" s="78"/>
      <c r="O11" s="78"/>
      <c r="P11" s="78"/>
      <c r="Q11" s="78"/>
      <c r="R11" s="78"/>
      <c r="S11" s="78"/>
      <c r="T11" s="78"/>
      <c r="U11" s="78"/>
      <c r="V11" s="78"/>
      <c r="W11" s="78"/>
      <c r="X11" s="78"/>
      <c r="Y11" s="78"/>
      <c r="Z11" s="78"/>
    </row>
    <row r="12" spans="1:26" ht="244.5" customHeight="1">
      <c r="A12" s="78"/>
      <c r="B12" s="78"/>
      <c r="C12" s="78"/>
      <c r="D12" s="78"/>
      <c r="E12" s="78"/>
      <c r="F12" s="78"/>
      <c r="G12" s="78"/>
      <c r="H12" s="78"/>
      <c r="I12" s="78"/>
      <c r="J12" s="78"/>
      <c r="K12" s="78"/>
      <c r="L12" s="78"/>
      <c r="M12" s="78"/>
      <c r="N12" s="78"/>
      <c r="O12" s="78"/>
      <c r="P12" s="78"/>
      <c r="Q12" s="78"/>
      <c r="R12" s="78"/>
      <c r="S12" s="78"/>
      <c r="T12" s="78"/>
      <c r="U12" s="78"/>
      <c r="V12" s="78"/>
      <c r="W12" s="78"/>
      <c r="X12" s="78"/>
      <c r="Y12" s="78"/>
      <c r="Z12" s="78"/>
    </row>
    <row r="13" spans="1:26" ht="244.5" customHeight="1">
      <c r="A13" s="78"/>
      <c r="B13" s="78"/>
      <c r="C13" s="78"/>
      <c r="D13" s="78"/>
      <c r="E13" s="78"/>
      <c r="F13" s="78"/>
      <c r="G13" s="78"/>
      <c r="H13" s="78"/>
      <c r="I13" s="78"/>
      <c r="J13" s="78"/>
      <c r="K13" s="78"/>
      <c r="L13" s="78"/>
      <c r="M13" s="78"/>
      <c r="N13" s="78"/>
      <c r="O13" s="78"/>
      <c r="P13" s="78"/>
      <c r="Q13" s="78"/>
      <c r="R13" s="78"/>
      <c r="S13" s="78"/>
      <c r="T13" s="78"/>
      <c r="U13" s="78"/>
      <c r="V13" s="78"/>
      <c r="W13" s="78"/>
      <c r="X13" s="78"/>
      <c r="Y13" s="78"/>
      <c r="Z13" s="78"/>
    </row>
    <row r="14" spans="1:26" ht="244.5" customHeight="1">
      <c r="A14" s="78"/>
      <c r="B14" s="78"/>
      <c r="C14" s="78"/>
      <c r="D14" s="78"/>
      <c r="E14" s="78"/>
      <c r="F14" s="78"/>
      <c r="G14" s="78"/>
      <c r="H14" s="78"/>
      <c r="I14" s="78"/>
      <c r="J14" s="78"/>
      <c r="K14" s="78"/>
      <c r="L14" s="78"/>
      <c r="M14" s="78"/>
      <c r="N14" s="78"/>
      <c r="O14" s="78"/>
      <c r="P14" s="78"/>
      <c r="Q14" s="78"/>
      <c r="R14" s="78"/>
      <c r="S14" s="78"/>
      <c r="T14" s="78"/>
      <c r="U14" s="78"/>
      <c r="V14" s="78"/>
      <c r="W14" s="78"/>
      <c r="X14" s="78"/>
      <c r="Y14" s="78"/>
      <c r="Z14" s="78"/>
    </row>
    <row r="15" spans="1:26" ht="244.5" customHeight="1">
      <c r="A15" s="78"/>
      <c r="B15" s="78"/>
      <c r="C15" s="78"/>
      <c r="D15" s="78"/>
      <c r="E15" s="78"/>
      <c r="F15" s="78"/>
      <c r="G15" s="78"/>
      <c r="H15" s="78"/>
      <c r="I15" s="78"/>
      <c r="J15" s="78"/>
      <c r="K15" s="78"/>
      <c r="L15" s="78"/>
      <c r="M15" s="78"/>
      <c r="N15" s="78"/>
      <c r="O15" s="78"/>
      <c r="P15" s="78"/>
      <c r="Q15" s="78"/>
      <c r="R15" s="78"/>
      <c r="S15" s="78"/>
      <c r="T15" s="78"/>
      <c r="U15" s="78"/>
      <c r="V15" s="78"/>
      <c r="W15" s="78"/>
      <c r="X15" s="78"/>
      <c r="Y15" s="78"/>
      <c r="Z15" s="78"/>
    </row>
    <row r="16" spans="1:26" ht="244.5" customHeight="1">
      <c r="A16" s="78"/>
      <c r="B16" s="78"/>
      <c r="C16" s="78"/>
      <c r="D16" s="78"/>
      <c r="E16" s="78"/>
      <c r="F16" s="78"/>
      <c r="G16" s="78"/>
      <c r="H16" s="78"/>
      <c r="I16" s="78"/>
      <c r="J16" s="78"/>
      <c r="K16" s="78"/>
      <c r="L16" s="78"/>
      <c r="M16" s="78"/>
      <c r="N16" s="78"/>
      <c r="O16" s="78"/>
      <c r="P16" s="78"/>
      <c r="Q16" s="78"/>
      <c r="R16" s="78"/>
      <c r="S16" s="78"/>
      <c r="T16" s="78"/>
      <c r="U16" s="78"/>
      <c r="V16" s="78"/>
      <c r="W16" s="78"/>
      <c r="X16" s="78"/>
      <c r="Y16" s="78"/>
      <c r="Z16" s="78"/>
    </row>
    <row r="17" spans="1:26" ht="244.5" customHeight="1">
      <c r="A17" s="78"/>
      <c r="B17" s="78"/>
      <c r="C17" s="78"/>
      <c r="D17" s="78"/>
      <c r="E17" s="78"/>
      <c r="F17" s="78"/>
      <c r="G17" s="78"/>
      <c r="H17" s="78"/>
      <c r="I17" s="78"/>
      <c r="J17" s="78"/>
      <c r="K17" s="78"/>
      <c r="L17" s="78"/>
      <c r="M17" s="78"/>
      <c r="N17" s="78"/>
      <c r="O17" s="78"/>
      <c r="P17" s="78"/>
      <c r="Q17" s="78"/>
      <c r="R17" s="78"/>
      <c r="S17" s="78"/>
      <c r="T17" s="78"/>
      <c r="U17" s="78"/>
      <c r="V17" s="78"/>
      <c r="W17" s="78"/>
      <c r="X17" s="78"/>
      <c r="Y17" s="78"/>
      <c r="Z17" s="78"/>
    </row>
    <row r="18" spans="1:26" ht="244.5" customHeight="1">
      <c r="A18" s="78"/>
      <c r="B18" s="78"/>
      <c r="C18" s="78"/>
      <c r="D18" s="78"/>
      <c r="E18" s="78"/>
      <c r="F18" s="78"/>
      <c r="G18" s="78"/>
      <c r="H18" s="78"/>
      <c r="I18" s="78"/>
      <c r="J18" s="78"/>
      <c r="K18" s="78"/>
      <c r="L18" s="78"/>
      <c r="M18" s="78"/>
      <c r="N18" s="78"/>
      <c r="O18" s="78"/>
      <c r="P18" s="78"/>
      <c r="Q18" s="78"/>
      <c r="R18" s="78"/>
      <c r="S18" s="78"/>
      <c r="T18" s="78"/>
      <c r="U18" s="78"/>
      <c r="V18" s="78"/>
      <c r="W18" s="78"/>
      <c r="X18" s="78"/>
      <c r="Y18" s="78"/>
      <c r="Z18" s="78"/>
    </row>
    <row r="19" spans="1:26" ht="244.5" customHeight="1">
      <c r="A19" s="78"/>
      <c r="B19" s="78"/>
      <c r="C19" s="78"/>
      <c r="D19" s="78"/>
      <c r="E19" s="78"/>
      <c r="F19" s="78"/>
      <c r="G19" s="78"/>
      <c r="H19" s="78"/>
      <c r="I19" s="78"/>
      <c r="J19" s="78"/>
      <c r="K19" s="78"/>
      <c r="L19" s="78"/>
      <c r="M19" s="78"/>
      <c r="N19" s="78"/>
      <c r="O19" s="78"/>
      <c r="P19" s="78"/>
      <c r="Q19" s="78"/>
      <c r="R19" s="78"/>
      <c r="S19" s="78"/>
      <c r="T19" s="78"/>
      <c r="U19" s="78"/>
      <c r="V19" s="78"/>
      <c r="W19" s="78"/>
      <c r="X19" s="78"/>
      <c r="Y19" s="78"/>
      <c r="Z19" s="78"/>
    </row>
    <row r="20" spans="1:26" ht="244.5" customHeight="1">
      <c r="A20" s="78"/>
      <c r="B20" s="78"/>
      <c r="C20" s="78"/>
      <c r="D20" s="78"/>
      <c r="E20" s="78"/>
      <c r="F20" s="78"/>
      <c r="G20" s="78"/>
      <c r="H20" s="78"/>
      <c r="I20" s="78"/>
      <c r="J20" s="78"/>
      <c r="K20" s="78"/>
      <c r="L20" s="78"/>
      <c r="M20" s="78"/>
      <c r="N20" s="78"/>
      <c r="O20" s="78"/>
      <c r="P20" s="78"/>
      <c r="Q20" s="78"/>
      <c r="R20" s="78"/>
      <c r="S20" s="78"/>
      <c r="T20" s="78"/>
      <c r="U20" s="78"/>
      <c r="V20" s="78"/>
      <c r="W20" s="78"/>
      <c r="X20" s="78"/>
      <c r="Y20" s="78"/>
      <c r="Z20" s="78"/>
    </row>
    <row r="21" spans="1:26" ht="244.5" customHeight="1">
      <c r="A21" s="78"/>
      <c r="B21" s="78"/>
      <c r="C21" s="78"/>
      <c r="D21" s="78"/>
      <c r="E21" s="78"/>
      <c r="F21" s="78"/>
      <c r="G21" s="78"/>
      <c r="H21" s="78"/>
      <c r="I21" s="78"/>
      <c r="J21" s="78"/>
      <c r="K21" s="78"/>
      <c r="L21" s="78"/>
      <c r="M21" s="78"/>
      <c r="N21" s="78"/>
      <c r="O21" s="78"/>
      <c r="P21" s="78"/>
      <c r="Q21" s="78"/>
      <c r="R21" s="78"/>
      <c r="S21" s="78"/>
      <c r="T21" s="78"/>
      <c r="U21" s="78"/>
      <c r="V21" s="78"/>
      <c r="W21" s="78"/>
      <c r="X21" s="78"/>
      <c r="Y21" s="78"/>
      <c r="Z21" s="78"/>
    </row>
    <row r="22" spans="1:26" ht="244.5" customHeight="1">
      <c r="A22" s="78"/>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6" ht="244.5" customHeight="1">
      <c r="A23" s="78"/>
      <c r="B23" s="78"/>
      <c r="C23" s="78"/>
      <c r="D23" s="78"/>
      <c r="E23" s="78"/>
      <c r="F23" s="78"/>
      <c r="G23" s="78"/>
      <c r="H23" s="78"/>
      <c r="I23" s="78"/>
      <c r="J23" s="78"/>
      <c r="K23" s="78"/>
      <c r="L23" s="78"/>
      <c r="M23" s="78"/>
      <c r="N23" s="78"/>
      <c r="O23" s="78"/>
      <c r="P23" s="78"/>
      <c r="Q23" s="78"/>
      <c r="R23" s="78"/>
      <c r="S23" s="78"/>
      <c r="T23" s="78"/>
      <c r="U23" s="78"/>
      <c r="V23" s="78"/>
      <c r="W23" s="78"/>
      <c r="X23" s="78"/>
      <c r="Y23" s="78"/>
      <c r="Z23" s="78"/>
    </row>
    <row r="24" spans="1:26" ht="244.5" customHeight="1">
      <c r="A24" s="78"/>
      <c r="B24" s="78"/>
      <c r="C24" s="78"/>
      <c r="D24" s="78"/>
      <c r="E24" s="78"/>
      <c r="F24" s="78"/>
      <c r="G24" s="78"/>
      <c r="H24" s="78"/>
      <c r="I24" s="78"/>
      <c r="J24" s="78"/>
      <c r="K24" s="78"/>
      <c r="L24" s="78"/>
      <c r="M24" s="78"/>
      <c r="N24" s="78"/>
      <c r="O24" s="78"/>
      <c r="P24" s="78"/>
      <c r="Q24" s="78"/>
      <c r="R24" s="78"/>
      <c r="S24" s="78"/>
      <c r="T24" s="78"/>
      <c r="U24" s="78"/>
      <c r="V24" s="78"/>
      <c r="W24" s="78"/>
      <c r="X24" s="78"/>
      <c r="Y24" s="78"/>
      <c r="Z24" s="78"/>
    </row>
    <row r="25" spans="1:26" ht="244.5" customHeight="1">
      <c r="A25" s="78"/>
      <c r="B25" s="78"/>
      <c r="C25" s="78"/>
      <c r="D25" s="78"/>
      <c r="E25" s="78"/>
      <c r="F25" s="78"/>
      <c r="G25" s="78"/>
      <c r="H25" s="78"/>
      <c r="I25" s="78"/>
      <c r="J25" s="78"/>
      <c r="K25" s="78"/>
      <c r="L25" s="78"/>
      <c r="M25" s="78"/>
      <c r="N25" s="78"/>
      <c r="O25" s="78"/>
      <c r="P25" s="78"/>
      <c r="Q25" s="78"/>
      <c r="R25" s="78"/>
      <c r="S25" s="78"/>
      <c r="T25" s="78"/>
      <c r="U25" s="78"/>
      <c r="V25" s="78"/>
      <c r="W25" s="78"/>
      <c r="X25" s="78"/>
      <c r="Y25" s="78"/>
      <c r="Z25" s="78"/>
    </row>
    <row r="26" spans="1:26" ht="244.5" customHeight="1">
      <c r="A26" s="78"/>
      <c r="B26" s="78"/>
      <c r="C26" s="78"/>
      <c r="D26" s="78"/>
      <c r="E26" s="78"/>
      <c r="F26" s="78"/>
      <c r="G26" s="78"/>
      <c r="H26" s="78"/>
      <c r="I26" s="78"/>
      <c r="J26" s="78"/>
      <c r="K26" s="78"/>
      <c r="L26" s="78"/>
      <c r="M26" s="78"/>
      <c r="N26" s="78"/>
      <c r="O26" s="78"/>
      <c r="P26" s="78"/>
      <c r="Q26" s="78"/>
      <c r="R26" s="78"/>
      <c r="S26" s="78"/>
      <c r="T26" s="78"/>
      <c r="U26" s="78"/>
      <c r="V26" s="78"/>
      <c r="W26" s="78"/>
      <c r="X26" s="78"/>
      <c r="Y26" s="78"/>
      <c r="Z26" s="78"/>
    </row>
    <row r="27" spans="1:26" ht="244.5" customHeight="1">
      <c r="A27" s="78"/>
      <c r="B27" s="78"/>
      <c r="C27" s="78"/>
      <c r="D27" s="78"/>
      <c r="E27" s="78"/>
      <c r="F27" s="78"/>
      <c r="G27" s="78"/>
      <c r="H27" s="78"/>
      <c r="I27" s="78"/>
      <c r="J27" s="78"/>
      <c r="K27" s="78"/>
      <c r="L27" s="78"/>
      <c r="M27" s="78"/>
      <c r="N27" s="78"/>
      <c r="O27" s="78"/>
      <c r="P27" s="78"/>
      <c r="Q27" s="78"/>
      <c r="R27" s="78"/>
      <c r="S27" s="78"/>
      <c r="T27" s="78"/>
      <c r="U27" s="78"/>
      <c r="V27" s="78"/>
      <c r="W27" s="78"/>
      <c r="X27" s="78"/>
      <c r="Y27" s="78"/>
      <c r="Z27" s="78"/>
    </row>
    <row r="28" spans="1:26" ht="244.5" customHeight="1">
      <c r="A28" s="78"/>
      <c r="B28" s="78"/>
      <c r="C28" s="78"/>
      <c r="D28" s="78"/>
      <c r="E28" s="78"/>
      <c r="F28" s="78"/>
      <c r="G28" s="78"/>
      <c r="H28" s="78"/>
      <c r="I28" s="78"/>
      <c r="J28" s="78"/>
      <c r="K28" s="78"/>
      <c r="L28" s="78"/>
      <c r="M28" s="78"/>
      <c r="N28" s="78"/>
      <c r="O28" s="78"/>
      <c r="P28" s="78"/>
      <c r="Q28" s="78"/>
      <c r="R28" s="78"/>
      <c r="S28" s="78"/>
      <c r="T28" s="78"/>
      <c r="U28" s="78"/>
      <c r="V28" s="78"/>
      <c r="W28" s="78"/>
      <c r="X28" s="78"/>
      <c r="Y28" s="78"/>
      <c r="Z28" s="78"/>
    </row>
    <row r="29" spans="1:26" ht="244.5" customHeight="1">
      <c r="A29" s="78"/>
      <c r="B29" s="78"/>
      <c r="C29" s="78"/>
      <c r="D29" s="78"/>
      <c r="E29" s="78"/>
      <c r="F29" s="78"/>
      <c r="G29" s="78"/>
      <c r="H29" s="78"/>
      <c r="I29" s="78"/>
      <c r="J29" s="78"/>
      <c r="K29" s="78"/>
      <c r="L29" s="78"/>
      <c r="M29" s="78"/>
      <c r="N29" s="78"/>
      <c r="O29" s="78"/>
      <c r="P29" s="78"/>
      <c r="Q29" s="78"/>
      <c r="R29" s="78"/>
      <c r="S29" s="78"/>
      <c r="T29" s="78"/>
      <c r="U29" s="78"/>
      <c r="V29" s="78"/>
      <c r="W29" s="78"/>
      <c r="X29" s="78"/>
      <c r="Y29" s="78"/>
      <c r="Z29" s="78"/>
    </row>
    <row r="30" spans="1:26" ht="244.5" customHeight="1">
      <c r="A30" s="78"/>
      <c r="B30" s="78"/>
      <c r="C30" s="78"/>
      <c r="D30" s="78"/>
      <c r="E30" s="78"/>
      <c r="F30" s="78"/>
      <c r="G30" s="78"/>
      <c r="H30" s="78"/>
      <c r="I30" s="78"/>
      <c r="J30" s="78"/>
      <c r="K30" s="78"/>
      <c r="L30" s="78"/>
      <c r="M30" s="78"/>
      <c r="N30" s="78"/>
      <c r="O30" s="78"/>
      <c r="P30" s="78"/>
      <c r="Q30" s="78"/>
      <c r="R30" s="78"/>
      <c r="S30" s="78"/>
      <c r="T30" s="78"/>
      <c r="U30" s="78"/>
      <c r="V30" s="78"/>
      <c r="W30" s="78"/>
      <c r="X30" s="78"/>
      <c r="Y30" s="78"/>
      <c r="Z30" s="78"/>
    </row>
    <row r="31" spans="1:26" ht="244.5" customHeight="1">
      <c r="A31" s="78"/>
      <c r="B31" s="78"/>
      <c r="C31" s="78"/>
      <c r="D31" s="78"/>
      <c r="E31" s="78"/>
      <c r="F31" s="78"/>
      <c r="G31" s="78"/>
      <c r="H31" s="78"/>
      <c r="I31" s="78"/>
      <c r="J31" s="78"/>
      <c r="K31" s="78"/>
      <c r="L31" s="78"/>
      <c r="M31" s="78"/>
      <c r="N31" s="78"/>
      <c r="O31" s="78"/>
      <c r="P31" s="78"/>
      <c r="Q31" s="78"/>
      <c r="R31" s="78"/>
      <c r="S31" s="78"/>
      <c r="T31" s="78"/>
      <c r="U31" s="78"/>
      <c r="V31" s="78"/>
      <c r="W31" s="78"/>
      <c r="X31" s="78"/>
      <c r="Y31" s="78"/>
      <c r="Z31" s="78"/>
    </row>
    <row r="32" spans="1:26" ht="244.5" customHeight="1">
      <c r="A32" s="78"/>
      <c r="B32" s="78"/>
      <c r="C32" s="78"/>
      <c r="D32" s="78"/>
      <c r="E32" s="78"/>
      <c r="F32" s="78"/>
      <c r="G32" s="78"/>
      <c r="H32" s="78"/>
      <c r="I32" s="78"/>
      <c r="J32" s="78"/>
      <c r="K32" s="78"/>
      <c r="L32" s="78"/>
      <c r="M32" s="78"/>
      <c r="N32" s="78"/>
      <c r="O32" s="78"/>
      <c r="P32" s="78"/>
      <c r="Q32" s="78"/>
      <c r="R32" s="78"/>
      <c r="S32" s="78"/>
      <c r="T32" s="78"/>
      <c r="U32" s="78"/>
      <c r="V32" s="78"/>
      <c r="W32" s="78"/>
      <c r="X32" s="78"/>
      <c r="Y32" s="78"/>
      <c r="Z32" s="78"/>
    </row>
    <row r="33" spans="1:26" ht="244.5" customHeight="1">
      <c r="A33" s="78"/>
      <c r="B33" s="78"/>
      <c r="C33" s="78"/>
      <c r="D33" s="78"/>
      <c r="E33" s="78"/>
      <c r="F33" s="78"/>
      <c r="G33" s="78"/>
      <c r="H33" s="78"/>
      <c r="I33" s="78"/>
      <c r="J33" s="78"/>
      <c r="K33" s="78"/>
      <c r="L33" s="78"/>
      <c r="M33" s="78"/>
      <c r="N33" s="78"/>
      <c r="O33" s="78"/>
      <c r="P33" s="78"/>
      <c r="Q33" s="78"/>
      <c r="R33" s="78"/>
      <c r="S33" s="78"/>
      <c r="T33" s="78"/>
      <c r="U33" s="78"/>
      <c r="V33" s="78"/>
      <c r="W33" s="78"/>
      <c r="X33" s="78"/>
      <c r="Y33" s="78"/>
      <c r="Z33" s="78"/>
    </row>
    <row r="34" spans="1:26" ht="244.5" customHeight="1">
      <c r="A34" s="78"/>
      <c r="B34" s="78"/>
      <c r="C34" s="78"/>
      <c r="D34" s="78"/>
      <c r="E34" s="78"/>
      <c r="F34" s="78"/>
      <c r="G34" s="78"/>
      <c r="H34" s="78"/>
      <c r="I34" s="78"/>
      <c r="J34" s="78"/>
      <c r="K34" s="78"/>
      <c r="L34" s="78"/>
      <c r="M34" s="78"/>
      <c r="N34" s="78"/>
      <c r="O34" s="78"/>
      <c r="P34" s="78"/>
      <c r="Q34" s="78"/>
      <c r="R34" s="78"/>
      <c r="S34" s="78"/>
      <c r="T34" s="78"/>
      <c r="U34" s="78"/>
      <c r="V34" s="78"/>
      <c r="W34" s="78"/>
      <c r="X34" s="78"/>
      <c r="Y34" s="78"/>
      <c r="Z34" s="78"/>
    </row>
    <row r="35" spans="1:26" ht="244.5" customHeight="1">
      <c r="A35" s="78"/>
      <c r="B35" s="78"/>
      <c r="C35" s="78"/>
      <c r="D35" s="78"/>
      <c r="E35" s="78"/>
      <c r="F35" s="78"/>
      <c r="G35" s="78"/>
      <c r="H35" s="78"/>
      <c r="I35" s="78"/>
      <c r="J35" s="78"/>
      <c r="K35" s="78"/>
      <c r="L35" s="78"/>
      <c r="M35" s="78"/>
      <c r="N35" s="78"/>
      <c r="O35" s="78"/>
      <c r="P35" s="78"/>
      <c r="Q35" s="78"/>
      <c r="R35" s="78"/>
      <c r="S35" s="78"/>
      <c r="T35" s="78"/>
      <c r="U35" s="78"/>
      <c r="V35" s="78"/>
      <c r="W35" s="78"/>
      <c r="X35" s="78"/>
      <c r="Y35" s="78"/>
      <c r="Z35" s="78"/>
    </row>
    <row r="36" spans="1:26" ht="244.5" customHeight="1">
      <c r="A36" s="78"/>
      <c r="B36" s="78"/>
      <c r="C36" s="78"/>
      <c r="D36" s="78"/>
      <c r="E36" s="78"/>
      <c r="F36" s="78"/>
      <c r="G36" s="78"/>
      <c r="H36" s="78"/>
      <c r="I36" s="78"/>
      <c r="J36" s="78"/>
      <c r="K36" s="78"/>
      <c r="L36" s="78"/>
      <c r="M36" s="78"/>
      <c r="N36" s="78"/>
      <c r="O36" s="78"/>
      <c r="P36" s="78"/>
      <c r="Q36" s="78"/>
      <c r="R36" s="78"/>
      <c r="S36" s="78"/>
      <c r="T36" s="78"/>
      <c r="U36" s="78"/>
      <c r="V36" s="78"/>
      <c r="W36" s="78"/>
      <c r="X36" s="78"/>
      <c r="Y36" s="78"/>
      <c r="Z36" s="78"/>
    </row>
    <row r="37" spans="1:26" ht="244.5" customHeight="1">
      <c r="A37" s="78"/>
      <c r="B37" s="78"/>
      <c r="C37" s="78"/>
      <c r="D37" s="78"/>
      <c r="E37" s="78"/>
      <c r="F37" s="78"/>
      <c r="G37" s="78"/>
      <c r="H37" s="78"/>
      <c r="I37" s="78"/>
      <c r="J37" s="78"/>
      <c r="K37" s="78"/>
      <c r="L37" s="78"/>
      <c r="M37" s="78"/>
      <c r="N37" s="78"/>
      <c r="O37" s="78"/>
      <c r="P37" s="78"/>
      <c r="Q37" s="78"/>
      <c r="R37" s="78"/>
      <c r="S37" s="78"/>
      <c r="T37" s="78"/>
      <c r="U37" s="78"/>
      <c r="V37" s="78"/>
      <c r="W37" s="78"/>
      <c r="X37" s="78"/>
      <c r="Y37" s="78"/>
      <c r="Z37" s="78"/>
    </row>
    <row r="38" spans="1:26" ht="244.5" customHeight="1">
      <c r="A38" s="78"/>
      <c r="B38" s="78"/>
      <c r="C38" s="78"/>
      <c r="D38" s="78"/>
      <c r="E38" s="78"/>
      <c r="F38" s="78"/>
      <c r="G38" s="78"/>
      <c r="H38" s="78"/>
      <c r="I38" s="78"/>
      <c r="J38" s="78"/>
      <c r="K38" s="78"/>
      <c r="L38" s="78"/>
      <c r="M38" s="78"/>
      <c r="N38" s="78"/>
      <c r="O38" s="78"/>
      <c r="P38" s="78"/>
      <c r="Q38" s="78"/>
      <c r="R38" s="78"/>
      <c r="S38" s="78"/>
      <c r="T38" s="78"/>
      <c r="U38" s="78"/>
      <c r="V38" s="78"/>
      <c r="W38" s="78"/>
      <c r="X38" s="78"/>
      <c r="Y38" s="78"/>
      <c r="Z38" s="78"/>
    </row>
    <row r="39" spans="1:26" ht="244.5" customHeight="1">
      <c r="A39" s="78"/>
      <c r="B39" s="78"/>
      <c r="C39" s="78"/>
      <c r="D39" s="78"/>
      <c r="E39" s="78"/>
      <c r="F39" s="78"/>
      <c r="G39" s="78"/>
      <c r="H39" s="78"/>
      <c r="I39" s="78"/>
      <c r="J39" s="78"/>
      <c r="K39" s="78"/>
      <c r="L39" s="78"/>
      <c r="M39" s="78"/>
      <c r="N39" s="78"/>
      <c r="O39" s="78"/>
      <c r="P39" s="78"/>
      <c r="Q39" s="78"/>
      <c r="R39" s="78"/>
      <c r="S39" s="78"/>
      <c r="T39" s="78"/>
      <c r="U39" s="78"/>
      <c r="V39" s="78"/>
      <c r="W39" s="78"/>
      <c r="X39" s="78"/>
      <c r="Y39" s="78"/>
      <c r="Z39" s="78"/>
    </row>
    <row r="40" spans="1:26" ht="244.5" customHeight="1">
      <c r="A40" s="78"/>
      <c r="B40" s="78"/>
      <c r="C40" s="78"/>
      <c r="D40" s="78"/>
      <c r="E40" s="78"/>
      <c r="F40" s="78"/>
      <c r="G40" s="78"/>
      <c r="H40" s="78"/>
      <c r="I40" s="78"/>
      <c r="J40" s="78"/>
      <c r="K40" s="78"/>
      <c r="L40" s="78"/>
      <c r="M40" s="78"/>
      <c r="N40" s="78"/>
      <c r="O40" s="78"/>
      <c r="P40" s="78"/>
      <c r="Q40" s="78"/>
      <c r="R40" s="78"/>
      <c r="S40" s="78"/>
      <c r="T40" s="78"/>
      <c r="U40" s="78"/>
      <c r="V40" s="78"/>
      <c r="W40" s="78"/>
      <c r="X40" s="78"/>
      <c r="Y40" s="78"/>
      <c r="Z40" s="78"/>
    </row>
    <row r="41" spans="1:26" ht="244.5" customHeight="1">
      <c r="A41" s="78"/>
      <c r="B41" s="78"/>
      <c r="C41" s="78"/>
      <c r="D41" s="78"/>
      <c r="E41" s="78"/>
      <c r="F41" s="78"/>
      <c r="G41" s="78"/>
      <c r="H41" s="78"/>
      <c r="I41" s="78"/>
      <c r="J41" s="78"/>
      <c r="K41" s="78"/>
      <c r="L41" s="78"/>
      <c r="M41" s="78"/>
      <c r="N41" s="78"/>
      <c r="O41" s="78"/>
      <c r="P41" s="78"/>
      <c r="Q41" s="78"/>
      <c r="R41" s="78"/>
      <c r="S41" s="78"/>
      <c r="T41" s="78"/>
      <c r="U41" s="78"/>
      <c r="V41" s="78"/>
      <c r="W41" s="78"/>
      <c r="X41" s="78"/>
      <c r="Y41" s="78"/>
      <c r="Z41" s="78"/>
    </row>
    <row r="42" spans="1:26" ht="244.5" customHeight="1">
      <c r="A42" s="78"/>
      <c r="B42" s="78"/>
      <c r="C42" s="78"/>
      <c r="D42" s="78"/>
      <c r="E42" s="78"/>
      <c r="F42" s="78"/>
      <c r="G42" s="78"/>
      <c r="H42" s="78"/>
      <c r="I42" s="78"/>
      <c r="J42" s="78"/>
      <c r="K42" s="78"/>
      <c r="L42" s="78"/>
      <c r="M42" s="78"/>
      <c r="N42" s="78"/>
      <c r="O42" s="78"/>
      <c r="P42" s="78"/>
      <c r="Q42" s="78"/>
      <c r="R42" s="78"/>
      <c r="S42" s="78"/>
      <c r="T42" s="78"/>
      <c r="U42" s="78"/>
      <c r="V42" s="78"/>
      <c r="W42" s="78"/>
      <c r="X42" s="78"/>
      <c r="Y42" s="78"/>
      <c r="Z42" s="78"/>
    </row>
    <row r="43" spans="1:26" ht="244.5" customHeight="1">
      <c r="A43" s="78"/>
      <c r="B43" s="78"/>
      <c r="C43" s="78"/>
      <c r="D43" s="78"/>
      <c r="E43" s="78"/>
      <c r="F43" s="78"/>
      <c r="G43" s="78"/>
      <c r="H43" s="78"/>
      <c r="I43" s="78"/>
      <c r="J43" s="78"/>
      <c r="K43" s="78"/>
      <c r="L43" s="78"/>
      <c r="M43" s="78"/>
      <c r="N43" s="78"/>
      <c r="O43" s="78"/>
      <c r="P43" s="78"/>
      <c r="Q43" s="78"/>
      <c r="R43" s="78"/>
      <c r="S43" s="78"/>
      <c r="T43" s="78"/>
      <c r="U43" s="78"/>
      <c r="V43" s="78"/>
      <c r="W43" s="78"/>
      <c r="X43" s="78"/>
      <c r="Y43" s="78"/>
      <c r="Z43" s="78"/>
    </row>
    <row r="44" spans="1:26" ht="244.5" customHeight="1">
      <c r="A44" s="78"/>
      <c r="B44" s="78"/>
      <c r="C44" s="78"/>
      <c r="D44" s="78"/>
      <c r="E44" s="78"/>
      <c r="F44" s="78"/>
      <c r="G44" s="78"/>
      <c r="H44" s="78"/>
      <c r="I44" s="78"/>
      <c r="J44" s="78"/>
      <c r="K44" s="78"/>
      <c r="L44" s="78"/>
      <c r="M44" s="78"/>
      <c r="N44" s="78"/>
      <c r="O44" s="78"/>
      <c r="P44" s="78"/>
      <c r="Q44" s="78"/>
      <c r="R44" s="78"/>
      <c r="S44" s="78"/>
      <c r="T44" s="78"/>
      <c r="U44" s="78"/>
      <c r="V44" s="78"/>
      <c r="W44" s="78"/>
      <c r="X44" s="78"/>
      <c r="Y44" s="78"/>
      <c r="Z44" s="78"/>
    </row>
    <row r="45" spans="1:26" ht="244.5" customHeight="1">
      <c r="A45" s="78"/>
      <c r="B45" s="78"/>
      <c r="C45" s="78"/>
      <c r="D45" s="78"/>
      <c r="E45" s="78"/>
      <c r="F45" s="78"/>
      <c r="G45" s="78"/>
      <c r="H45" s="78"/>
      <c r="I45" s="78"/>
      <c r="J45" s="78"/>
      <c r="K45" s="78"/>
      <c r="L45" s="78"/>
      <c r="M45" s="78"/>
      <c r="N45" s="78"/>
      <c r="O45" s="78"/>
      <c r="P45" s="78"/>
      <c r="Q45" s="78"/>
      <c r="R45" s="78"/>
      <c r="S45" s="78"/>
      <c r="T45" s="78"/>
      <c r="U45" s="78"/>
      <c r="V45" s="78"/>
      <c r="W45" s="78"/>
      <c r="X45" s="78"/>
      <c r="Y45" s="78"/>
      <c r="Z45" s="78"/>
    </row>
    <row r="46" spans="1:26" ht="244.5" customHeight="1">
      <c r="A46" s="78"/>
      <c r="B46" s="78"/>
      <c r="C46" s="78"/>
      <c r="D46" s="78"/>
      <c r="E46" s="78"/>
      <c r="F46" s="78"/>
      <c r="G46" s="78"/>
      <c r="H46" s="78"/>
      <c r="I46" s="78"/>
      <c r="J46" s="78"/>
      <c r="K46" s="78"/>
      <c r="L46" s="78"/>
      <c r="M46" s="78"/>
      <c r="N46" s="78"/>
      <c r="O46" s="78"/>
      <c r="P46" s="78"/>
      <c r="Q46" s="78"/>
      <c r="R46" s="78"/>
      <c r="S46" s="78"/>
      <c r="T46" s="78"/>
      <c r="U46" s="78"/>
      <c r="V46" s="78"/>
      <c r="W46" s="78"/>
      <c r="X46" s="78"/>
      <c r="Y46" s="78"/>
      <c r="Z46" s="78"/>
    </row>
    <row r="47" spans="1:26" ht="244.5" customHeight="1">
      <c r="A47" s="78"/>
      <c r="B47" s="78"/>
      <c r="C47" s="78"/>
      <c r="D47" s="78"/>
      <c r="E47" s="78"/>
      <c r="F47" s="78"/>
      <c r="G47" s="78"/>
      <c r="H47" s="78"/>
      <c r="I47" s="78"/>
      <c r="J47" s="78"/>
      <c r="K47" s="78"/>
      <c r="L47" s="78"/>
      <c r="M47" s="78"/>
      <c r="N47" s="78"/>
      <c r="O47" s="78"/>
      <c r="P47" s="78"/>
      <c r="Q47" s="78"/>
      <c r="R47" s="78"/>
      <c r="S47" s="78"/>
      <c r="T47" s="78"/>
      <c r="U47" s="78"/>
      <c r="V47" s="78"/>
      <c r="W47" s="78"/>
      <c r="X47" s="78"/>
      <c r="Y47" s="78"/>
      <c r="Z47" s="78"/>
    </row>
    <row r="48" spans="1:26" ht="244.5" customHeight="1">
      <c r="A48" s="78"/>
      <c r="B48" s="78"/>
      <c r="C48" s="78"/>
      <c r="D48" s="78"/>
      <c r="E48" s="78"/>
      <c r="F48" s="78"/>
      <c r="G48" s="78"/>
      <c r="H48" s="78"/>
      <c r="I48" s="78"/>
      <c r="J48" s="78"/>
      <c r="K48" s="78"/>
      <c r="L48" s="78"/>
      <c r="M48" s="78"/>
      <c r="N48" s="78"/>
      <c r="O48" s="78"/>
      <c r="P48" s="78"/>
      <c r="Q48" s="78"/>
      <c r="R48" s="78"/>
      <c r="S48" s="78"/>
      <c r="T48" s="78"/>
      <c r="U48" s="78"/>
      <c r="V48" s="78"/>
      <c r="W48" s="78"/>
      <c r="X48" s="78"/>
      <c r="Y48" s="78"/>
      <c r="Z48" s="78"/>
    </row>
    <row r="49" spans="1:26" ht="244.5" customHeight="1">
      <c r="A49" s="78"/>
      <c r="B49" s="78"/>
      <c r="C49" s="78"/>
      <c r="D49" s="78"/>
      <c r="E49" s="78"/>
      <c r="F49" s="78"/>
      <c r="G49" s="78"/>
      <c r="H49" s="78"/>
      <c r="I49" s="78"/>
      <c r="J49" s="78"/>
      <c r="K49" s="78"/>
      <c r="L49" s="78"/>
      <c r="M49" s="78"/>
      <c r="N49" s="78"/>
      <c r="O49" s="78"/>
      <c r="P49" s="78"/>
      <c r="Q49" s="78"/>
      <c r="R49" s="78"/>
      <c r="S49" s="78"/>
      <c r="T49" s="78"/>
      <c r="U49" s="78"/>
      <c r="V49" s="78"/>
      <c r="W49" s="78"/>
      <c r="X49" s="78"/>
      <c r="Y49" s="78"/>
      <c r="Z49" s="78"/>
    </row>
    <row r="50" spans="1:26" ht="244.5" customHeight="1">
      <c r="A50" s="78"/>
      <c r="B50" s="78"/>
      <c r="C50" s="78"/>
      <c r="D50" s="78"/>
      <c r="E50" s="78"/>
      <c r="F50" s="78"/>
      <c r="G50" s="78"/>
      <c r="H50" s="78"/>
      <c r="I50" s="78"/>
      <c r="J50" s="78"/>
      <c r="K50" s="78"/>
      <c r="L50" s="78"/>
      <c r="M50" s="78"/>
      <c r="N50" s="78"/>
      <c r="O50" s="78"/>
      <c r="P50" s="78"/>
      <c r="Q50" s="78"/>
      <c r="R50" s="78"/>
      <c r="S50" s="78"/>
      <c r="T50" s="78"/>
      <c r="U50" s="78"/>
      <c r="V50" s="78"/>
      <c r="W50" s="78"/>
      <c r="X50" s="78"/>
      <c r="Y50" s="78"/>
      <c r="Z50" s="78"/>
    </row>
    <row r="51" spans="1:26" ht="244.5" customHeight="1">
      <c r="A51" s="78"/>
      <c r="B51" s="78"/>
      <c r="C51" s="78"/>
      <c r="D51" s="78"/>
      <c r="E51" s="78"/>
      <c r="F51" s="78"/>
      <c r="G51" s="78"/>
      <c r="H51" s="78"/>
      <c r="I51" s="78"/>
      <c r="J51" s="78"/>
      <c r="K51" s="78"/>
      <c r="L51" s="78"/>
      <c r="M51" s="78"/>
      <c r="N51" s="78"/>
      <c r="O51" s="78"/>
      <c r="P51" s="78"/>
      <c r="Q51" s="78"/>
      <c r="R51" s="78"/>
      <c r="S51" s="78"/>
      <c r="T51" s="78"/>
      <c r="U51" s="78"/>
      <c r="V51" s="78"/>
      <c r="W51" s="78"/>
      <c r="X51" s="78"/>
      <c r="Y51" s="78"/>
      <c r="Z51" s="78"/>
    </row>
    <row r="52" spans="1:26" ht="244.5" customHeight="1">
      <c r="A52" s="78"/>
      <c r="B52" s="78"/>
      <c r="C52" s="78"/>
      <c r="D52" s="78"/>
      <c r="E52" s="78"/>
      <c r="F52" s="78"/>
      <c r="G52" s="78"/>
      <c r="H52" s="78"/>
      <c r="I52" s="78"/>
      <c r="J52" s="78"/>
      <c r="K52" s="78"/>
      <c r="L52" s="78"/>
      <c r="M52" s="78"/>
      <c r="N52" s="78"/>
      <c r="O52" s="78"/>
      <c r="P52" s="78"/>
      <c r="Q52" s="78"/>
      <c r="R52" s="78"/>
      <c r="S52" s="78"/>
      <c r="T52" s="78"/>
      <c r="U52" s="78"/>
      <c r="V52" s="78"/>
      <c r="W52" s="78"/>
      <c r="X52" s="78"/>
      <c r="Y52" s="78"/>
      <c r="Z52" s="78"/>
    </row>
    <row r="53" spans="1:26" ht="244.5" customHeight="1">
      <c r="A53" s="78"/>
      <c r="B53" s="78"/>
      <c r="C53" s="78"/>
      <c r="D53" s="78"/>
      <c r="E53" s="78"/>
      <c r="F53" s="78"/>
      <c r="G53" s="78"/>
      <c r="H53" s="78"/>
      <c r="I53" s="78"/>
      <c r="J53" s="78"/>
      <c r="K53" s="78"/>
      <c r="L53" s="78"/>
      <c r="M53" s="78"/>
      <c r="N53" s="78"/>
      <c r="O53" s="78"/>
      <c r="P53" s="78"/>
      <c r="Q53" s="78"/>
      <c r="R53" s="78"/>
      <c r="S53" s="78"/>
      <c r="T53" s="78"/>
      <c r="U53" s="78"/>
      <c r="V53" s="78"/>
      <c r="W53" s="78"/>
      <c r="X53" s="78"/>
      <c r="Y53" s="78"/>
      <c r="Z53" s="78"/>
    </row>
    <row r="54" spans="1:26" ht="244.5" customHeight="1">
      <c r="A54" s="78"/>
      <c r="B54" s="78"/>
      <c r="C54" s="78"/>
      <c r="D54" s="78"/>
      <c r="E54" s="78"/>
      <c r="F54" s="78"/>
      <c r="G54" s="78"/>
      <c r="H54" s="78"/>
      <c r="I54" s="78"/>
      <c r="J54" s="78"/>
      <c r="K54" s="78"/>
      <c r="L54" s="78"/>
      <c r="M54" s="78"/>
      <c r="N54" s="78"/>
      <c r="O54" s="78"/>
      <c r="P54" s="78"/>
      <c r="Q54" s="78"/>
      <c r="R54" s="78"/>
      <c r="S54" s="78"/>
      <c r="T54" s="78"/>
      <c r="U54" s="78"/>
      <c r="V54" s="78"/>
      <c r="W54" s="78"/>
      <c r="X54" s="78"/>
      <c r="Y54" s="78"/>
      <c r="Z54" s="78"/>
    </row>
    <row r="55" spans="1:26" ht="244.5" customHeight="1">
      <c r="A55" s="78"/>
      <c r="B55" s="78"/>
      <c r="C55" s="78"/>
      <c r="D55" s="78"/>
      <c r="E55" s="78"/>
      <c r="F55" s="78"/>
      <c r="G55" s="78"/>
      <c r="H55" s="78"/>
      <c r="I55" s="78"/>
      <c r="J55" s="78"/>
      <c r="K55" s="78"/>
      <c r="L55" s="78"/>
      <c r="M55" s="78"/>
      <c r="N55" s="78"/>
      <c r="O55" s="78"/>
      <c r="P55" s="78"/>
      <c r="Q55" s="78"/>
      <c r="R55" s="78"/>
      <c r="S55" s="78"/>
      <c r="T55" s="78"/>
      <c r="U55" s="78"/>
      <c r="V55" s="78"/>
      <c r="W55" s="78"/>
      <c r="X55" s="78"/>
      <c r="Y55" s="78"/>
      <c r="Z55" s="78"/>
    </row>
    <row r="56" spans="1:26" ht="244.5" customHeight="1">
      <c r="A56" s="78"/>
      <c r="B56" s="78"/>
      <c r="C56" s="78"/>
      <c r="D56" s="78"/>
      <c r="E56" s="78"/>
      <c r="F56" s="78"/>
      <c r="G56" s="78"/>
      <c r="H56" s="78"/>
      <c r="I56" s="78"/>
      <c r="J56" s="78"/>
      <c r="K56" s="78"/>
      <c r="L56" s="78"/>
      <c r="M56" s="78"/>
      <c r="N56" s="78"/>
      <c r="O56" s="78"/>
      <c r="P56" s="78"/>
      <c r="Q56" s="78"/>
      <c r="R56" s="78"/>
      <c r="S56" s="78"/>
      <c r="T56" s="78"/>
      <c r="U56" s="78"/>
      <c r="V56" s="78"/>
      <c r="W56" s="78"/>
      <c r="X56" s="78"/>
      <c r="Y56" s="78"/>
      <c r="Z56" s="78"/>
    </row>
    <row r="57" spans="1:26" ht="244.5" customHeight="1">
      <c r="A57" s="78"/>
      <c r="B57" s="78"/>
      <c r="C57" s="78"/>
      <c r="D57" s="78"/>
      <c r="E57" s="78"/>
      <c r="F57" s="78"/>
      <c r="G57" s="78"/>
      <c r="H57" s="78"/>
      <c r="I57" s="78"/>
      <c r="J57" s="78"/>
      <c r="K57" s="78"/>
      <c r="L57" s="78"/>
      <c r="M57" s="78"/>
      <c r="N57" s="78"/>
      <c r="O57" s="78"/>
      <c r="P57" s="78"/>
      <c r="Q57" s="78"/>
      <c r="R57" s="78"/>
      <c r="S57" s="78"/>
      <c r="T57" s="78"/>
      <c r="U57" s="78"/>
      <c r="V57" s="78"/>
      <c r="W57" s="78"/>
      <c r="X57" s="78"/>
      <c r="Y57" s="78"/>
      <c r="Z57" s="78"/>
    </row>
    <row r="58" spans="1:26" ht="244.5" customHeight="1">
      <c r="A58" s="78"/>
      <c r="B58" s="78"/>
      <c r="C58" s="78"/>
      <c r="D58" s="78"/>
      <c r="E58" s="78"/>
      <c r="F58" s="78"/>
      <c r="G58" s="78"/>
      <c r="H58" s="78"/>
      <c r="I58" s="78"/>
      <c r="J58" s="78"/>
      <c r="K58" s="78"/>
      <c r="L58" s="78"/>
      <c r="M58" s="78"/>
      <c r="N58" s="78"/>
      <c r="O58" s="78"/>
      <c r="P58" s="78"/>
      <c r="Q58" s="78"/>
      <c r="R58" s="78"/>
      <c r="S58" s="78"/>
      <c r="T58" s="78"/>
      <c r="U58" s="78"/>
      <c r="V58" s="78"/>
      <c r="W58" s="78"/>
      <c r="X58" s="78"/>
      <c r="Y58" s="78"/>
      <c r="Z58" s="78"/>
    </row>
    <row r="59" spans="1:26" ht="244.5" customHeight="1">
      <c r="A59" s="78"/>
      <c r="B59" s="78"/>
      <c r="C59" s="78"/>
      <c r="D59" s="78"/>
      <c r="E59" s="78"/>
      <c r="F59" s="78"/>
      <c r="G59" s="78"/>
      <c r="H59" s="78"/>
      <c r="I59" s="78"/>
      <c r="J59" s="78"/>
      <c r="K59" s="78"/>
      <c r="L59" s="78"/>
      <c r="M59" s="78"/>
      <c r="N59" s="78"/>
      <c r="O59" s="78"/>
      <c r="P59" s="78"/>
      <c r="Q59" s="78"/>
      <c r="R59" s="78"/>
      <c r="S59" s="78"/>
      <c r="T59" s="78"/>
      <c r="U59" s="78"/>
      <c r="V59" s="78"/>
      <c r="W59" s="78"/>
      <c r="X59" s="78"/>
      <c r="Y59" s="78"/>
      <c r="Z59" s="78"/>
    </row>
    <row r="60" spans="1:26" ht="244.5" customHeight="1">
      <c r="A60" s="78"/>
      <c r="B60" s="78"/>
      <c r="C60" s="78"/>
      <c r="D60" s="78"/>
      <c r="E60" s="78"/>
      <c r="F60" s="78"/>
      <c r="G60" s="78"/>
      <c r="H60" s="78"/>
      <c r="I60" s="78"/>
      <c r="J60" s="78"/>
      <c r="K60" s="78"/>
      <c r="L60" s="78"/>
      <c r="M60" s="78"/>
      <c r="N60" s="78"/>
      <c r="O60" s="78"/>
      <c r="P60" s="78"/>
      <c r="Q60" s="78"/>
      <c r="R60" s="78"/>
      <c r="S60" s="78"/>
      <c r="T60" s="78"/>
      <c r="U60" s="78"/>
      <c r="V60" s="78"/>
      <c r="W60" s="78"/>
      <c r="X60" s="78"/>
      <c r="Y60" s="78"/>
      <c r="Z60" s="78"/>
    </row>
    <row r="61" spans="1:26" ht="244.5" customHeight="1">
      <c r="A61" s="78"/>
      <c r="B61" s="78"/>
      <c r="C61" s="78"/>
      <c r="D61" s="78"/>
      <c r="E61" s="78"/>
      <c r="F61" s="78"/>
      <c r="G61" s="78"/>
      <c r="H61" s="78"/>
      <c r="I61" s="78"/>
      <c r="J61" s="78"/>
      <c r="K61" s="78"/>
      <c r="L61" s="78"/>
      <c r="M61" s="78"/>
      <c r="N61" s="78"/>
      <c r="O61" s="78"/>
      <c r="P61" s="78"/>
      <c r="Q61" s="78"/>
      <c r="R61" s="78"/>
      <c r="S61" s="78"/>
      <c r="T61" s="78"/>
      <c r="U61" s="78"/>
      <c r="V61" s="78"/>
      <c r="W61" s="78"/>
      <c r="X61" s="78"/>
      <c r="Y61" s="78"/>
      <c r="Z61" s="78"/>
    </row>
    <row r="62" spans="1:26" ht="244.5" customHeight="1">
      <c r="A62" s="78"/>
      <c r="B62" s="78"/>
      <c r="C62" s="78"/>
      <c r="D62" s="78"/>
      <c r="E62" s="78"/>
      <c r="F62" s="78"/>
      <c r="G62" s="78"/>
      <c r="H62" s="78"/>
      <c r="I62" s="78"/>
      <c r="J62" s="78"/>
      <c r="K62" s="78"/>
      <c r="L62" s="78"/>
      <c r="M62" s="78"/>
      <c r="N62" s="78"/>
      <c r="O62" s="78"/>
      <c r="P62" s="78"/>
      <c r="Q62" s="78"/>
      <c r="R62" s="78"/>
      <c r="S62" s="78"/>
      <c r="T62" s="78"/>
      <c r="U62" s="78"/>
      <c r="V62" s="78"/>
      <c r="W62" s="78"/>
      <c r="X62" s="78"/>
      <c r="Y62" s="78"/>
      <c r="Z62" s="78"/>
    </row>
    <row r="63" spans="1:26" ht="244.5" customHeight="1">
      <c r="A63" s="78"/>
      <c r="B63" s="78"/>
      <c r="C63" s="78"/>
      <c r="D63" s="78"/>
      <c r="E63" s="78"/>
      <c r="F63" s="78"/>
      <c r="G63" s="78"/>
      <c r="H63" s="78"/>
      <c r="I63" s="78"/>
      <c r="J63" s="78"/>
      <c r="K63" s="78"/>
      <c r="L63" s="78"/>
      <c r="M63" s="78"/>
      <c r="N63" s="78"/>
      <c r="O63" s="78"/>
      <c r="P63" s="78"/>
      <c r="Q63" s="78"/>
      <c r="R63" s="78"/>
      <c r="S63" s="78"/>
      <c r="T63" s="78"/>
      <c r="U63" s="78"/>
      <c r="V63" s="78"/>
      <c r="W63" s="78"/>
      <c r="X63" s="78"/>
      <c r="Y63" s="78"/>
      <c r="Z63" s="78"/>
    </row>
    <row r="64" spans="1:26" ht="244.5" customHeight="1">
      <c r="A64" s="78"/>
      <c r="B64" s="78"/>
      <c r="C64" s="78"/>
      <c r="D64" s="78"/>
      <c r="E64" s="78"/>
      <c r="F64" s="78"/>
      <c r="G64" s="78"/>
      <c r="H64" s="78"/>
      <c r="I64" s="78"/>
      <c r="J64" s="78"/>
      <c r="K64" s="78"/>
      <c r="L64" s="78"/>
      <c r="M64" s="78"/>
      <c r="N64" s="78"/>
      <c r="O64" s="78"/>
      <c r="P64" s="78"/>
      <c r="Q64" s="78"/>
      <c r="R64" s="78"/>
      <c r="S64" s="78"/>
      <c r="T64" s="78"/>
      <c r="U64" s="78"/>
      <c r="V64" s="78"/>
      <c r="W64" s="78"/>
      <c r="X64" s="78"/>
      <c r="Y64" s="78"/>
      <c r="Z64" s="78"/>
    </row>
    <row r="65" spans="1:26" ht="244.5" customHeight="1">
      <c r="A65" s="78"/>
      <c r="B65" s="78"/>
      <c r="C65" s="78"/>
      <c r="D65" s="78"/>
      <c r="E65" s="78"/>
      <c r="F65" s="78"/>
      <c r="G65" s="78"/>
      <c r="H65" s="78"/>
      <c r="I65" s="78"/>
      <c r="J65" s="78"/>
      <c r="K65" s="78"/>
      <c r="L65" s="78"/>
      <c r="M65" s="78"/>
      <c r="N65" s="78"/>
      <c r="O65" s="78"/>
      <c r="P65" s="78"/>
      <c r="Q65" s="78"/>
      <c r="R65" s="78"/>
      <c r="S65" s="78"/>
      <c r="T65" s="78"/>
      <c r="U65" s="78"/>
      <c r="V65" s="78"/>
      <c r="W65" s="78"/>
      <c r="X65" s="78"/>
      <c r="Y65" s="78"/>
      <c r="Z65" s="78"/>
    </row>
    <row r="66" spans="1:26" ht="244.5" customHeight="1">
      <c r="A66" s="78"/>
      <c r="B66" s="78"/>
      <c r="C66" s="78"/>
      <c r="D66" s="78"/>
      <c r="E66" s="78"/>
      <c r="F66" s="78"/>
      <c r="G66" s="78"/>
      <c r="H66" s="78"/>
      <c r="I66" s="78"/>
      <c r="J66" s="78"/>
      <c r="K66" s="78"/>
      <c r="L66" s="78"/>
      <c r="M66" s="78"/>
      <c r="N66" s="78"/>
      <c r="O66" s="78"/>
      <c r="P66" s="78"/>
      <c r="Q66" s="78"/>
      <c r="R66" s="78"/>
      <c r="S66" s="78"/>
      <c r="T66" s="78"/>
      <c r="U66" s="78"/>
      <c r="V66" s="78"/>
      <c r="W66" s="78"/>
      <c r="X66" s="78"/>
      <c r="Y66" s="78"/>
      <c r="Z66" s="78"/>
    </row>
    <row r="67" spans="1:26" ht="244.5" customHeight="1">
      <c r="A67" s="78"/>
      <c r="B67" s="78"/>
      <c r="C67" s="78"/>
      <c r="D67" s="78"/>
      <c r="E67" s="78"/>
      <c r="F67" s="78"/>
      <c r="G67" s="78"/>
      <c r="H67" s="78"/>
      <c r="I67" s="78"/>
      <c r="J67" s="78"/>
      <c r="K67" s="78"/>
      <c r="L67" s="78"/>
      <c r="M67" s="78"/>
      <c r="N67" s="78"/>
      <c r="O67" s="78"/>
      <c r="P67" s="78"/>
      <c r="Q67" s="78"/>
      <c r="R67" s="78"/>
      <c r="S67" s="78"/>
      <c r="T67" s="78"/>
      <c r="U67" s="78"/>
      <c r="V67" s="78"/>
      <c r="W67" s="78"/>
      <c r="X67" s="78"/>
      <c r="Y67" s="78"/>
      <c r="Z67" s="78"/>
    </row>
    <row r="68" spans="1:26" ht="244.5" customHeight="1">
      <c r="A68" s="78"/>
      <c r="B68" s="78"/>
      <c r="C68" s="78"/>
      <c r="D68" s="78"/>
      <c r="E68" s="78"/>
      <c r="F68" s="78"/>
      <c r="G68" s="78"/>
      <c r="H68" s="78"/>
      <c r="I68" s="78"/>
      <c r="J68" s="78"/>
      <c r="K68" s="78"/>
      <c r="L68" s="78"/>
      <c r="M68" s="78"/>
      <c r="N68" s="78"/>
      <c r="O68" s="78"/>
      <c r="P68" s="78"/>
      <c r="Q68" s="78"/>
      <c r="R68" s="78"/>
      <c r="S68" s="78"/>
      <c r="T68" s="78"/>
      <c r="U68" s="78"/>
      <c r="V68" s="78"/>
      <c r="W68" s="78"/>
      <c r="X68" s="78"/>
      <c r="Y68" s="78"/>
      <c r="Z68" s="78"/>
    </row>
    <row r="69" spans="1:26" ht="244.5" customHeight="1">
      <c r="A69" s="78"/>
      <c r="B69" s="78"/>
      <c r="C69" s="78"/>
      <c r="D69" s="78"/>
      <c r="E69" s="78"/>
      <c r="F69" s="78"/>
      <c r="G69" s="78"/>
      <c r="H69" s="78"/>
      <c r="I69" s="78"/>
      <c r="J69" s="78"/>
      <c r="K69" s="78"/>
      <c r="L69" s="78"/>
      <c r="M69" s="78"/>
      <c r="N69" s="78"/>
      <c r="O69" s="78"/>
      <c r="P69" s="78"/>
      <c r="Q69" s="78"/>
      <c r="R69" s="78"/>
      <c r="S69" s="78"/>
      <c r="T69" s="78"/>
      <c r="U69" s="78"/>
      <c r="V69" s="78"/>
      <c r="W69" s="78"/>
      <c r="X69" s="78"/>
      <c r="Y69" s="78"/>
      <c r="Z69" s="78"/>
    </row>
    <row r="70" spans="1:26" ht="244.5" customHeight="1">
      <c r="A70" s="78"/>
      <c r="B70" s="78"/>
      <c r="C70" s="78"/>
      <c r="D70" s="78"/>
      <c r="E70" s="78"/>
      <c r="F70" s="78"/>
      <c r="G70" s="78"/>
      <c r="H70" s="78"/>
      <c r="I70" s="78"/>
      <c r="J70" s="78"/>
      <c r="K70" s="78"/>
      <c r="L70" s="78"/>
      <c r="M70" s="78"/>
      <c r="N70" s="78"/>
      <c r="O70" s="78"/>
      <c r="P70" s="78"/>
      <c r="Q70" s="78"/>
      <c r="R70" s="78"/>
      <c r="S70" s="78"/>
      <c r="T70" s="78"/>
      <c r="U70" s="78"/>
      <c r="V70" s="78"/>
      <c r="W70" s="78"/>
      <c r="X70" s="78"/>
      <c r="Y70" s="78"/>
      <c r="Z70" s="78"/>
    </row>
    <row r="71" spans="1:26" ht="244.5" customHeight="1">
      <c r="A71" s="78"/>
      <c r="B71" s="78"/>
      <c r="C71" s="78"/>
      <c r="D71" s="78"/>
      <c r="E71" s="78"/>
      <c r="F71" s="78"/>
      <c r="G71" s="78"/>
      <c r="H71" s="78"/>
      <c r="I71" s="78"/>
      <c r="J71" s="78"/>
      <c r="K71" s="78"/>
      <c r="L71" s="78"/>
      <c r="M71" s="78"/>
      <c r="N71" s="78"/>
      <c r="O71" s="78"/>
      <c r="P71" s="78"/>
      <c r="Q71" s="78"/>
      <c r="R71" s="78"/>
      <c r="S71" s="78"/>
      <c r="T71" s="78"/>
      <c r="U71" s="78"/>
      <c r="V71" s="78"/>
      <c r="W71" s="78"/>
      <c r="X71" s="78"/>
      <c r="Y71" s="78"/>
      <c r="Z71" s="78"/>
    </row>
    <row r="72" spans="1:26" ht="244.5" customHeight="1">
      <c r="A72" s="78"/>
      <c r="B72" s="78"/>
      <c r="C72" s="78"/>
      <c r="D72" s="78"/>
      <c r="E72" s="78"/>
      <c r="F72" s="78"/>
      <c r="G72" s="78"/>
      <c r="H72" s="78"/>
      <c r="I72" s="78"/>
      <c r="J72" s="78"/>
      <c r="K72" s="78"/>
      <c r="L72" s="78"/>
      <c r="M72" s="78"/>
      <c r="N72" s="78"/>
      <c r="O72" s="78"/>
      <c r="P72" s="78"/>
      <c r="Q72" s="78"/>
      <c r="R72" s="78"/>
      <c r="S72" s="78"/>
      <c r="T72" s="78"/>
      <c r="U72" s="78"/>
      <c r="V72" s="78"/>
      <c r="W72" s="78"/>
      <c r="X72" s="78"/>
      <c r="Y72" s="78"/>
      <c r="Z72" s="78"/>
    </row>
    <row r="73" spans="1:26" ht="244.5" customHeight="1">
      <c r="A73" s="78"/>
      <c r="B73" s="78"/>
      <c r="C73" s="78"/>
      <c r="D73" s="78"/>
      <c r="E73" s="78"/>
      <c r="F73" s="78"/>
      <c r="G73" s="78"/>
      <c r="H73" s="78"/>
      <c r="I73" s="78"/>
      <c r="J73" s="78"/>
      <c r="K73" s="78"/>
      <c r="L73" s="78"/>
      <c r="M73" s="78"/>
      <c r="N73" s="78"/>
      <c r="O73" s="78"/>
      <c r="P73" s="78"/>
      <c r="Q73" s="78"/>
      <c r="R73" s="78"/>
      <c r="S73" s="78"/>
      <c r="T73" s="78"/>
      <c r="U73" s="78"/>
      <c r="V73" s="78"/>
      <c r="W73" s="78"/>
      <c r="X73" s="78"/>
      <c r="Y73" s="78"/>
      <c r="Z73" s="78"/>
    </row>
    <row r="74" spans="1:26" ht="244.5" customHeight="1">
      <c r="A74" s="78"/>
      <c r="B74" s="78"/>
      <c r="C74" s="78"/>
      <c r="D74" s="78"/>
      <c r="E74" s="78"/>
      <c r="F74" s="78"/>
      <c r="G74" s="78"/>
      <c r="H74" s="78"/>
      <c r="I74" s="78"/>
      <c r="J74" s="78"/>
      <c r="K74" s="78"/>
      <c r="L74" s="78"/>
      <c r="M74" s="78"/>
      <c r="N74" s="78"/>
      <c r="O74" s="78"/>
      <c r="P74" s="78"/>
      <c r="Q74" s="78"/>
      <c r="R74" s="78"/>
      <c r="S74" s="78"/>
      <c r="T74" s="78"/>
      <c r="U74" s="78"/>
      <c r="V74" s="78"/>
      <c r="W74" s="78"/>
      <c r="X74" s="78"/>
      <c r="Y74" s="78"/>
      <c r="Z74" s="78"/>
    </row>
    <row r="75" spans="1:26" ht="244.5" customHeight="1">
      <c r="A75" s="78"/>
      <c r="B75" s="78"/>
      <c r="C75" s="78"/>
      <c r="D75" s="78"/>
      <c r="E75" s="78"/>
      <c r="F75" s="78"/>
      <c r="G75" s="78"/>
      <c r="H75" s="78"/>
      <c r="I75" s="78"/>
      <c r="J75" s="78"/>
      <c r="K75" s="78"/>
      <c r="L75" s="78"/>
      <c r="M75" s="78"/>
      <c r="N75" s="78"/>
      <c r="O75" s="78"/>
      <c r="P75" s="78"/>
      <c r="Q75" s="78"/>
      <c r="R75" s="78"/>
      <c r="S75" s="78"/>
      <c r="T75" s="78"/>
      <c r="U75" s="78"/>
      <c r="V75" s="78"/>
      <c r="W75" s="78"/>
      <c r="X75" s="78"/>
      <c r="Y75" s="78"/>
      <c r="Z75" s="78"/>
    </row>
    <row r="76" spans="1:26" ht="244.5" customHeight="1">
      <c r="A76" s="78"/>
      <c r="B76" s="78"/>
      <c r="C76" s="78"/>
      <c r="D76" s="78"/>
      <c r="E76" s="78"/>
      <c r="F76" s="78"/>
      <c r="G76" s="78"/>
      <c r="H76" s="78"/>
      <c r="I76" s="78"/>
      <c r="J76" s="78"/>
      <c r="K76" s="78"/>
      <c r="L76" s="78"/>
      <c r="M76" s="78"/>
      <c r="N76" s="78"/>
      <c r="O76" s="78"/>
      <c r="P76" s="78"/>
      <c r="Q76" s="78"/>
      <c r="R76" s="78"/>
      <c r="S76" s="78"/>
      <c r="T76" s="78"/>
      <c r="U76" s="78"/>
      <c r="V76" s="78"/>
      <c r="W76" s="78"/>
      <c r="X76" s="78"/>
      <c r="Y76" s="78"/>
      <c r="Z76" s="78"/>
    </row>
    <row r="77" spans="1:26" ht="244.5" customHeight="1">
      <c r="A77" s="78"/>
      <c r="B77" s="78"/>
      <c r="C77" s="78"/>
      <c r="D77" s="78"/>
      <c r="E77" s="78"/>
      <c r="F77" s="78"/>
      <c r="G77" s="78"/>
      <c r="H77" s="78"/>
      <c r="I77" s="78"/>
      <c r="J77" s="78"/>
      <c r="K77" s="78"/>
      <c r="L77" s="78"/>
      <c r="M77" s="78"/>
      <c r="N77" s="78"/>
      <c r="O77" s="78"/>
      <c r="P77" s="78"/>
      <c r="Q77" s="78"/>
      <c r="R77" s="78"/>
      <c r="S77" s="78"/>
      <c r="T77" s="78"/>
      <c r="U77" s="78"/>
      <c r="V77" s="78"/>
      <c r="W77" s="78"/>
      <c r="X77" s="78"/>
      <c r="Y77" s="78"/>
      <c r="Z77" s="78"/>
    </row>
    <row r="78" spans="1:26" ht="244.5" customHeight="1">
      <c r="A78" s="78"/>
      <c r="B78" s="78"/>
      <c r="C78" s="78"/>
      <c r="D78" s="78"/>
      <c r="E78" s="78"/>
      <c r="F78" s="78"/>
      <c r="G78" s="78"/>
      <c r="H78" s="78"/>
      <c r="I78" s="78"/>
      <c r="J78" s="78"/>
      <c r="K78" s="78"/>
      <c r="L78" s="78"/>
      <c r="M78" s="78"/>
      <c r="N78" s="78"/>
      <c r="O78" s="78"/>
      <c r="P78" s="78"/>
      <c r="Q78" s="78"/>
      <c r="R78" s="78"/>
      <c r="S78" s="78"/>
      <c r="T78" s="78"/>
      <c r="U78" s="78"/>
      <c r="V78" s="78"/>
      <c r="W78" s="78"/>
      <c r="X78" s="78"/>
      <c r="Y78" s="78"/>
      <c r="Z78" s="78"/>
    </row>
    <row r="79" spans="1:26" ht="244.5" customHeight="1">
      <c r="A79" s="78"/>
      <c r="B79" s="78"/>
      <c r="C79" s="78"/>
      <c r="D79" s="78"/>
      <c r="E79" s="78"/>
      <c r="F79" s="78"/>
      <c r="G79" s="78"/>
      <c r="H79" s="78"/>
      <c r="I79" s="78"/>
      <c r="J79" s="78"/>
      <c r="K79" s="78"/>
      <c r="L79" s="78"/>
      <c r="M79" s="78"/>
      <c r="N79" s="78"/>
      <c r="O79" s="78"/>
      <c r="P79" s="78"/>
      <c r="Q79" s="78"/>
      <c r="R79" s="78"/>
      <c r="S79" s="78"/>
      <c r="T79" s="78"/>
      <c r="U79" s="78"/>
      <c r="V79" s="78"/>
      <c r="W79" s="78"/>
      <c r="X79" s="78"/>
      <c r="Y79" s="78"/>
      <c r="Z79" s="78"/>
    </row>
    <row r="80" spans="1:26" ht="244.5" customHeight="1">
      <c r="A80" s="78"/>
      <c r="B80" s="78"/>
      <c r="C80" s="78"/>
      <c r="D80" s="78"/>
      <c r="E80" s="78"/>
      <c r="F80" s="78"/>
      <c r="G80" s="78"/>
      <c r="H80" s="78"/>
      <c r="I80" s="78"/>
      <c r="J80" s="78"/>
      <c r="K80" s="78"/>
      <c r="L80" s="78"/>
      <c r="M80" s="78"/>
      <c r="N80" s="78"/>
      <c r="O80" s="78"/>
      <c r="P80" s="78"/>
      <c r="Q80" s="78"/>
      <c r="R80" s="78"/>
      <c r="S80" s="78"/>
      <c r="T80" s="78"/>
      <c r="U80" s="78"/>
      <c r="V80" s="78"/>
      <c r="W80" s="78"/>
      <c r="X80" s="78"/>
      <c r="Y80" s="78"/>
      <c r="Z80" s="78"/>
    </row>
    <row r="81" spans="1:26" ht="244.5" customHeight="1">
      <c r="A81" s="78"/>
      <c r="B81" s="78"/>
      <c r="C81" s="78"/>
      <c r="D81" s="78"/>
      <c r="E81" s="78"/>
      <c r="F81" s="78"/>
      <c r="G81" s="78"/>
      <c r="H81" s="78"/>
      <c r="I81" s="78"/>
      <c r="J81" s="78"/>
      <c r="K81" s="78"/>
      <c r="L81" s="78"/>
      <c r="M81" s="78"/>
      <c r="N81" s="78"/>
      <c r="O81" s="78"/>
      <c r="P81" s="78"/>
      <c r="Q81" s="78"/>
      <c r="R81" s="78"/>
      <c r="S81" s="78"/>
      <c r="T81" s="78"/>
      <c r="U81" s="78"/>
      <c r="V81" s="78"/>
      <c r="W81" s="78"/>
      <c r="X81" s="78"/>
      <c r="Y81" s="78"/>
      <c r="Z81" s="78"/>
    </row>
    <row r="82" spans="1:26" ht="244.5" customHeight="1">
      <c r="A82" s="78"/>
      <c r="B82" s="78"/>
      <c r="C82" s="78"/>
      <c r="D82" s="78"/>
      <c r="E82" s="78"/>
      <c r="F82" s="78"/>
      <c r="G82" s="78"/>
      <c r="H82" s="78"/>
      <c r="I82" s="78"/>
      <c r="J82" s="78"/>
      <c r="K82" s="78"/>
      <c r="L82" s="78"/>
      <c r="M82" s="78"/>
      <c r="N82" s="78"/>
      <c r="O82" s="78"/>
      <c r="P82" s="78"/>
      <c r="Q82" s="78"/>
      <c r="R82" s="78"/>
      <c r="S82" s="78"/>
      <c r="T82" s="78"/>
      <c r="U82" s="78"/>
      <c r="V82" s="78"/>
      <c r="W82" s="78"/>
      <c r="X82" s="78"/>
      <c r="Y82" s="78"/>
      <c r="Z82" s="78"/>
    </row>
    <row r="83" spans="1:26" ht="244.5" customHeight="1">
      <c r="A83" s="78"/>
      <c r="B83" s="78"/>
      <c r="C83" s="78"/>
      <c r="D83" s="78"/>
      <c r="E83" s="78"/>
      <c r="F83" s="78"/>
      <c r="G83" s="78"/>
      <c r="H83" s="78"/>
      <c r="I83" s="78"/>
      <c r="J83" s="78"/>
      <c r="K83" s="78"/>
      <c r="L83" s="78"/>
      <c r="M83" s="78"/>
      <c r="N83" s="78"/>
      <c r="O83" s="78"/>
      <c r="P83" s="78"/>
      <c r="Q83" s="78"/>
      <c r="R83" s="78"/>
      <c r="S83" s="78"/>
      <c r="T83" s="78"/>
      <c r="U83" s="78"/>
      <c r="V83" s="78"/>
      <c r="W83" s="78"/>
      <c r="X83" s="78"/>
      <c r="Y83" s="78"/>
      <c r="Z83" s="78"/>
    </row>
    <row r="84" spans="1:26" ht="244.5" customHeight="1">
      <c r="A84" s="78"/>
      <c r="B84" s="78"/>
      <c r="C84" s="78"/>
      <c r="D84" s="78"/>
      <c r="E84" s="78"/>
      <c r="F84" s="78"/>
      <c r="G84" s="78"/>
      <c r="H84" s="78"/>
      <c r="I84" s="78"/>
      <c r="J84" s="78"/>
      <c r="K84" s="78"/>
      <c r="L84" s="78"/>
      <c r="M84" s="78"/>
      <c r="N84" s="78"/>
      <c r="O84" s="78"/>
      <c r="P84" s="78"/>
      <c r="Q84" s="78"/>
      <c r="R84" s="78"/>
      <c r="S84" s="78"/>
      <c r="T84" s="78"/>
      <c r="U84" s="78"/>
      <c r="V84" s="78"/>
      <c r="W84" s="78"/>
      <c r="X84" s="78"/>
      <c r="Y84" s="78"/>
      <c r="Z84" s="78"/>
    </row>
    <row r="85" spans="1:26" ht="244.5" customHeight="1">
      <c r="A85" s="78"/>
      <c r="B85" s="78"/>
      <c r="C85" s="78"/>
      <c r="D85" s="78"/>
      <c r="E85" s="78"/>
      <c r="F85" s="78"/>
      <c r="G85" s="78"/>
      <c r="H85" s="78"/>
      <c r="I85" s="78"/>
      <c r="J85" s="78"/>
      <c r="K85" s="78"/>
      <c r="L85" s="78"/>
      <c r="M85" s="78"/>
      <c r="N85" s="78"/>
      <c r="O85" s="78"/>
      <c r="P85" s="78"/>
      <c r="Q85" s="78"/>
      <c r="R85" s="78"/>
      <c r="S85" s="78"/>
      <c r="T85" s="78"/>
      <c r="U85" s="78"/>
      <c r="V85" s="78"/>
      <c r="W85" s="78"/>
      <c r="X85" s="78"/>
      <c r="Y85" s="78"/>
      <c r="Z85" s="78"/>
    </row>
    <row r="86" spans="1:26" ht="244.5" customHeight="1">
      <c r="A86" s="78"/>
      <c r="B86" s="78"/>
      <c r="C86" s="78"/>
      <c r="D86" s="78"/>
      <c r="E86" s="78"/>
      <c r="F86" s="78"/>
      <c r="G86" s="78"/>
      <c r="H86" s="78"/>
      <c r="I86" s="78"/>
      <c r="J86" s="78"/>
      <c r="K86" s="78"/>
      <c r="L86" s="78"/>
      <c r="M86" s="78"/>
      <c r="N86" s="78"/>
      <c r="O86" s="78"/>
      <c r="P86" s="78"/>
      <c r="Q86" s="78"/>
      <c r="R86" s="78"/>
      <c r="S86" s="78"/>
      <c r="T86" s="78"/>
      <c r="U86" s="78"/>
      <c r="V86" s="78"/>
      <c r="W86" s="78"/>
      <c r="X86" s="78"/>
      <c r="Y86" s="78"/>
      <c r="Z86" s="78"/>
    </row>
    <row r="87" spans="1:26" ht="244.5" customHeight="1">
      <c r="A87" s="78"/>
      <c r="B87" s="78"/>
      <c r="C87" s="78"/>
      <c r="D87" s="78"/>
      <c r="E87" s="78"/>
      <c r="F87" s="78"/>
      <c r="G87" s="78"/>
      <c r="H87" s="78"/>
      <c r="I87" s="78"/>
      <c r="J87" s="78"/>
      <c r="K87" s="78"/>
      <c r="L87" s="78"/>
      <c r="M87" s="78"/>
      <c r="N87" s="78"/>
      <c r="O87" s="78"/>
      <c r="P87" s="78"/>
      <c r="Q87" s="78"/>
      <c r="R87" s="78"/>
      <c r="S87" s="78"/>
      <c r="T87" s="78"/>
      <c r="U87" s="78"/>
      <c r="V87" s="78"/>
      <c r="W87" s="78"/>
      <c r="X87" s="78"/>
      <c r="Y87" s="78"/>
      <c r="Z87" s="78"/>
    </row>
    <row r="88" spans="1:26" ht="244.5" customHeight="1">
      <c r="A88" s="78"/>
      <c r="B88" s="78"/>
      <c r="C88" s="78"/>
      <c r="D88" s="78"/>
      <c r="E88" s="78"/>
      <c r="F88" s="78"/>
      <c r="G88" s="78"/>
      <c r="H88" s="78"/>
      <c r="I88" s="78"/>
      <c r="J88" s="78"/>
      <c r="K88" s="78"/>
      <c r="L88" s="78"/>
      <c r="M88" s="78"/>
      <c r="N88" s="78"/>
      <c r="O88" s="78"/>
      <c r="P88" s="78"/>
      <c r="Q88" s="78"/>
      <c r="R88" s="78"/>
      <c r="S88" s="78"/>
      <c r="T88" s="78"/>
      <c r="U88" s="78"/>
      <c r="V88" s="78"/>
      <c r="W88" s="78"/>
      <c r="X88" s="78"/>
      <c r="Y88" s="78"/>
      <c r="Z88" s="78"/>
    </row>
    <row r="89" spans="1:26" ht="244.5" customHeight="1">
      <c r="A89" s="78"/>
      <c r="B89" s="78"/>
      <c r="C89" s="78"/>
      <c r="D89" s="78"/>
      <c r="E89" s="78"/>
      <c r="F89" s="78"/>
      <c r="G89" s="78"/>
      <c r="H89" s="78"/>
      <c r="I89" s="78"/>
      <c r="J89" s="78"/>
      <c r="K89" s="78"/>
      <c r="L89" s="78"/>
      <c r="M89" s="78"/>
      <c r="N89" s="78"/>
      <c r="O89" s="78"/>
      <c r="P89" s="78"/>
      <c r="Q89" s="78"/>
      <c r="R89" s="78"/>
      <c r="S89" s="78"/>
      <c r="T89" s="78"/>
      <c r="U89" s="78"/>
      <c r="V89" s="78"/>
      <c r="W89" s="78"/>
      <c r="X89" s="78"/>
      <c r="Y89" s="78"/>
      <c r="Z89" s="78"/>
    </row>
    <row r="90" spans="1:26" ht="244.5" customHeight="1">
      <c r="A90" s="78"/>
      <c r="B90" s="78"/>
      <c r="C90" s="78"/>
      <c r="D90" s="78"/>
      <c r="E90" s="78"/>
      <c r="F90" s="78"/>
      <c r="G90" s="78"/>
      <c r="H90" s="78"/>
      <c r="I90" s="78"/>
      <c r="J90" s="78"/>
      <c r="K90" s="78"/>
      <c r="L90" s="78"/>
      <c r="M90" s="78"/>
      <c r="N90" s="78"/>
      <c r="O90" s="78"/>
      <c r="P90" s="78"/>
      <c r="Q90" s="78"/>
      <c r="R90" s="78"/>
      <c r="S90" s="78"/>
      <c r="T90" s="78"/>
      <c r="U90" s="78"/>
      <c r="V90" s="78"/>
      <c r="W90" s="78"/>
      <c r="X90" s="78"/>
      <c r="Y90" s="78"/>
      <c r="Z90" s="78"/>
    </row>
    <row r="91" spans="1:26" ht="244.5" customHeight="1">
      <c r="A91" s="78"/>
      <c r="B91" s="78"/>
      <c r="C91" s="78"/>
      <c r="D91" s="78"/>
      <c r="E91" s="78"/>
      <c r="F91" s="78"/>
      <c r="G91" s="78"/>
      <c r="H91" s="78"/>
      <c r="I91" s="78"/>
      <c r="J91" s="78"/>
      <c r="K91" s="78"/>
      <c r="L91" s="78"/>
      <c r="M91" s="78"/>
      <c r="N91" s="78"/>
      <c r="O91" s="78"/>
      <c r="P91" s="78"/>
      <c r="Q91" s="78"/>
      <c r="R91" s="78"/>
      <c r="S91" s="78"/>
      <c r="T91" s="78"/>
      <c r="U91" s="78"/>
      <c r="V91" s="78"/>
      <c r="W91" s="78"/>
      <c r="X91" s="78"/>
      <c r="Y91" s="78"/>
      <c r="Z91" s="78"/>
    </row>
    <row r="92" spans="1:26" ht="244.5" customHeight="1">
      <c r="A92" s="78"/>
      <c r="B92" s="78"/>
      <c r="C92" s="78"/>
      <c r="D92" s="78"/>
      <c r="E92" s="78"/>
      <c r="F92" s="78"/>
      <c r="G92" s="78"/>
      <c r="H92" s="78"/>
      <c r="I92" s="78"/>
      <c r="J92" s="78"/>
      <c r="K92" s="78"/>
      <c r="L92" s="78"/>
      <c r="M92" s="78"/>
      <c r="N92" s="78"/>
      <c r="O92" s="78"/>
      <c r="P92" s="78"/>
      <c r="Q92" s="78"/>
      <c r="R92" s="78"/>
      <c r="S92" s="78"/>
      <c r="T92" s="78"/>
      <c r="U92" s="78"/>
      <c r="V92" s="78"/>
      <c r="W92" s="78"/>
      <c r="X92" s="78"/>
      <c r="Y92" s="78"/>
      <c r="Z92" s="78"/>
    </row>
    <row r="93" spans="1:26" ht="244.5" customHeight="1">
      <c r="A93" s="78"/>
      <c r="B93" s="78"/>
      <c r="C93" s="78"/>
      <c r="D93" s="78"/>
      <c r="E93" s="78"/>
      <c r="F93" s="78"/>
      <c r="G93" s="78"/>
      <c r="H93" s="78"/>
      <c r="I93" s="78"/>
      <c r="J93" s="78"/>
      <c r="K93" s="78"/>
      <c r="L93" s="78"/>
      <c r="M93" s="78"/>
      <c r="N93" s="78"/>
      <c r="O93" s="78"/>
      <c r="P93" s="78"/>
      <c r="Q93" s="78"/>
      <c r="R93" s="78"/>
      <c r="S93" s="78"/>
      <c r="T93" s="78"/>
      <c r="U93" s="78"/>
      <c r="V93" s="78"/>
      <c r="W93" s="78"/>
      <c r="X93" s="78"/>
      <c r="Y93" s="78"/>
      <c r="Z93" s="78"/>
    </row>
    <row r="94" spans="1:26" ht="244.5" customHeight="1">
      <c r="A94" s="78"/>
      <c r="B94" s="78"/>
      <c r="C94" s="78"/>
      <c r="D94" s="78"/>
      <c r="E94" s="78"/>
      <c r="F94" s="78"/>
      <c r="G94" s="78"/>
      <c r="H94" s="78"/>
      <c r="I94" s="78"/>
      <c r="J94" s="78"/>
      <c r="K94" s="78"/>
      <c r="L94" s="78"/>
      <c r="M94" s="78"/>
      <c r="N94" s="78"/>
      <c r="O94" s="78"/>
      <c r="P94" s="78"/>
      <c r="Q94" s="78"/>
      <c r="R94" s="78"/>
      <c r="S94" s="78"/>
      <c r="T94" s="78"/>
      <c r="U94" s="78"/>
      <c r="V94" s="78"/>
      <c r="W94" s="78"/>
      <c r="X94" s="78"/>
      <c r="Y94" s="78"/>
      <c r="Z94" s="78"/>
    </row>
    <row r="95" spans="1:26" ht="244.5" customHeight="1">
      <c r="A95" s="78"/>
      <c r="B95" s="78"/>
      <c r="C95" s="78"/>
      <c r="D95" s="78"/>
      <c r="E95" s="78"/>
      <c r="F95" s="78"/>
      <c r="G95" s="78"/>
      <c r="H95" s="78"/>
      <c r="I95" s="78"/>
      <c r="J95" s="78"/>
      <c r="K95" s="78"/>
      <c r="L95" s="78"/>
      <c r="M95" s="78"/>
      <c r="N95" s="78"/>
      <c r="O95" s="78"/>
      <c r="P95" s="78"/>
      <c r="Q95" s="78"/>
      <c r="R95" s="78"/>
      <c r="S95" s="78"/>
      <c r="T95" s="78"/>
      <c r="U95" s="78"/>
      <c r="V95" s="78"/>
      <c r="W95" s="78"/>
      <c r="X95" s="78"/>
      <c r="Y95" s="78"/>
      <c r="Z95" s="78"/>
    </row>
    <row r="96" spans="1:26" ht="244.5" customHeight="1">
      <c r="A96" s="78"/>
      <c r="B96" s="78"/>
      <c r="C96" s="78"/>
      <c r="D96" s="78"/>
      <c r="E96" s="78"/>
      <c r="F96" s="78"/>
      <c r="G96" s="78"/>
      <c r="H96" s="78"/>
      <c r="I96" s="78"/>
      <c r="J96" s="78"/>
      <c r="K96" s="78"/>
      <c r="L96" s="78"/>
      <c r="M96" s="78"/>
      <c r="N96" s="78"/>
      <c r="O96" s="78"/>
      <c r="P96" s="78"/>
      <c r="Q96" s="78"/>
      <c r="R96" s="78"/>
      <c r="S96" s="78"/>
      <c r="T96" s="78"/>
      <c r="U96" s="78"/>
      <c r="V96" s="78"/>
      <c r="W96" s="78"/>
      <c r="X96" s="78"/>
      <c r="Y96" s="78"/>
      <c r="Z96" s="78"/>
    </row>
    <row r="97" spans="1:26" ht="244.5" customHeight="1">
      <c r="A97" s="78"/>
      <c r="B97" s="78"/>
      <c r="C97" s="78"/>
      <c r="D97" s="78"/>
      <c r="E97" s="78"/>
      <c r="F97" s="78"/>
      <c r="G97" s="78"/>
      <c r="H97" s="78"/>
      <c r="I97" s="78"/>
      <c r="J97" s="78"/>
      <c r="K97" s="78"/>
      <c r="L97" s="78"/>
      <c r="M97" s="78"/>
      <c r="N97" s="78"/>
      <c r="O97" s="78"/>
      <c r="P97" s="78"/>
      <c r="Q97" s="78"/>
      <c r="R97" s="78"/>
      <c r="S97" s="78"/>
      <c r="T97" s="78"/>
      <c r="U97" s="78"/>
      <c r="V97" s="78"/>
      <c r="W97" s="78"/>
      <c r="X97" s="78"/>
      <c r="Y97" s="78"/>
      <c r="Z97" s="78"/>
    </row>
    <row r="98" spans="1:26" ht="244.5" customHeight="1">
      <c r="A98" s="78"/>
      <c r="B98" s="78"/>
      <c r="C98" s="78"/>
      <c r="D98" s="78"/>
      <c r="E98" s="78"/>
      <c r="F98" s="78"/>
      <c r="G98" s="78"/>
      <c r="H98" s="78"/>
      <c r="I98" s="78"/>
      <c r="J98" s="78"/>
      <c r="K98" s="78"/>
      <c r="L98" s="78"/>
      <c r="M98" s="78"/>
      <c r="N98" s="78"/>
      <c r="O98" s="78"/>
      <c r="P98" s="78"/>
      <c r="Q98" s="78"/>
      <c r="R98" s="78"/>
      <c r="S98" s="78"/>
      <c r="T98" s="78"/>
      <c r="U98" s="78"/>
      <c r="V98" s="78"/>
      <c r="W98" s="78"/>
      <c r="X98" s="78"/>
      <c r="Y98" s="78"/>
      <c r="Z98" s="78"/>
    </row>
    <row r="99" spans="1:26" ht="244.5" customHeight="1">
      <c r="A99" s="78"/>
      <c r="B99" s="78"/>
      <c r="C99" s="78"/>
      <c r="D99" s="78"/>
      <c r="E99" s="78"/>
      <c r="F99" s="78"/>
      <c r="G99" s="78"/>
      <c r="H99" s="78"/>
      <c r="I99" s="78"/>
      <c r="J99" s="78"/>
      <c r="K99" s="78"/>
      <c r="L99" s="78"/>
      <c r="M99" s="78"/>
      <c r="N99" s="78"/>
      <c r="O99" s="78"/>
      <c r="P99" s="78"/>
      <c r="Q99" s="78"/>
      <c r="R99" s="78"/>
      <c r="S99" s="78"/>
      <c r="T99" s="78"/>
      <c r="U99" s="78"/>
      <c r="V99" s="78"/>
      <c r="W99" s="78"/>
      <c r="X99" s="78"/>
      <c r="Y99" s="78"/>
      <c r="Z99" s="78"/>
    </row>
    <row r="100" spans="1:26" ht="244.5" customHeight="1">
      <c r="A100" s="7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row>
    <row r="101" spans="1:26" ht="244.5" customHeight="1">
      <c r="A101" s="7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row>
    <row r="102" spans="1:26" ht="244.5" customHeight="1">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row>
    <row r="103" spans="1:26" ht="244.5" customHeight="1">
      <c r="A103" s="7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row>
    <row r="104" spans="1:26" ht="244.5" customHeight="1">
      <c r="A104" s="7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row>
    <row r="105" spans="1:26" ht="244.5" customHeight="1">
      <c r="A105" s="7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row>
    <row r="106" spans="1:26" ht="244.5" customHeight="1">
      <c r="A106" s="7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row>
    <row r="107" spans="1:26" ht="244.5" customHeight="1">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row>
    <row r="108" spans="1:26" ht="244.5" customHeight="1">
      <c r="A108" s="7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row>
    <row r="109" spans="1:26" ht="244.5" customHeight="1">
      <c r="A109" s="7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row>
    <row r="110" spans="1:26" ht="244.5" customHeight="1">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row>
    <row r="111" spans="1:26" ht="244.5" customHeight="1">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row>
    <row r="112" spans="1:26" ht="244.5" customHeight="1">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row>
    <row r="113" spans="1:26" ht="244.5" customHeight="1">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row>
    <row r="114" spans="1:26" ht="244.5" customHeight="1">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row>
    <row r="115" spans="1:26" ht="244.5" customHeight="1">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row>
    <row r="116" spans="1:26" ht="244.5" customHeight="1">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row>
    <row r="117" spans="1:26" ht="244.5" customHeight="1">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row>
    <row r="118" spans="1:26" ht="244.5" customHeight="1">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row>
    <row r="119" spans="1:26" ht="244.5" customHeight="1">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row>
    <row r="120" spans="1:26" ht="244.5" customHeight="1">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row>
    <row r="121" spans="1:26" ht="244.5" customHeight="1">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row>
    <row r="122" spans="1:26" ht="244.5" customHeight="1">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row>
    <row r="123" spans="1:26" ht="244.5" customHeight="1">
      <c r="A123" s="7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row>
    <row r="124" spans="1:26" ht="244.5" customHeight="1">
      <c r="A124" s="78"/>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row>
    <row r="125" spans="1:26" ht="244.5" customHeight="1">
      <c r="A125" s="78"/>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row>
    <row r="126" spans="1:26" ht="244.5" customHeight="1">
      <c r="A126" s="7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row>
    <row r="127" spans="1:26" ht="244.5" customHeight="1">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row>
    <row r="128" spans="1:26" ht="244.5" customHeight="1">
      <c r="A128" s="7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row>
    <row r="129" spans="1:26" ht="244.5" customHeight="1">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row>
    <row r="130" spans="1:26" ht="244.5" customHeight="1">
      <c r="A130" s="78"/>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row>
    <row r="131" spans="1:26" ht="244.5" customHeight="1">
      <c r="A131" s="7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row>
    <row r="132" spans="1:26" ht="244.5" customHeight="1">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row>
    <row r="133" spans="1:26" ht="244.5" customHeight="1">
      <c r="A133" s="78"/>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row>
    <row r="134" spans="1:26" ht="244.5" customHeight="1">
      <c r="A134" s="78"/>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row>
    <row r="135" spans="1:26" ht="244.5" customHeight="1">
      <c r="A135" s="78"/>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row>
    <row r="136" spans="1:26" ht="244.5" customHeight="1">
      <c r="A136" s="78"/>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row>
    <row r="137" spans="1:26" ht="244.5" customHeight="1">
      <c r="A137" s="78"/>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row>
    <row r="138" spans="1:26" ht="244.5" customHeight="1">
      <c r="A138" s="78"/>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row>
    <row r="139" spans="1:26" ht="244.5" customHeight="1">
      <c r="A139" s="78"/>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row>
    <row r="140" spans="1:26" ht="244.5" customHeight="1">
      <c r="A140" s="78"/>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row>
    <row r="141" spans="1:26" ht="244.5" customHeight="1">
      <c r="A141" s="78"/>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row>
    <row r="142" spans="1:26" ht="244.5" customHeight="1">
      <c r="A142" s="78"/>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row>
    <row r="143" spans="1:26" ht="244.5" customHeight="1">
      <c r="A143" s="78"/>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row>
    <row r="144" spans="1:26" ht="244.5" customHeight="1">
      <c r="A144" s="7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row>
    <row r="145" spans="1:26" ht="244.5" customHeight="1">
      <c r="A145" s="78"/>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row>
    <row r="146" spans="1:26" ht="244.5" customHeight="1">
      <c r="A146" s="78"/>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row>
    <row r="147" spans="1:26" ht="244.5" customHeight="1">
      <c r="A147" s="78"/>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row>
    <row r="148" spans="1:26" ht="244.5" customHeight="1">
      <c r="A148" s="78"/>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row>
    <row r="149" spans="1:26" ht="244.5" customHeight="1">
      <c r="A149" s="78"/>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row>
    <row r="150" spans="1:26" ht="244.5" customHeight="1">
      <c r="A150" s="78"/>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row>
    <row r="151" spans="1:26" ht="244.5" customHeight="1">
      <c r="A151" s="78"/>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row>
    <row r="152" spans="1:26" ht="244.5" customHeight="1">
      <c r="A152" s="78"/>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row>
    <row r="153" spans="1:26" ht="244.5" customHeight="1">
      <c r="A153" s="78"/>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row>
    <row r="154" spans="1:26" ht="244.5" customHeight="1">
      <c r="A154" s="78"/>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row>
    <row r="155" spans="1:26" ht="244.5" customHeight="1">
      <c r="A155" s="78"/>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row>
    <row r="156" spans="1:26" ht="244.5" customHeight="1">
      <c r="A156" s="78"/>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row>
    <row r="157" spans="1:26" ht="244.5" customHeight="1">
      <c r="A157" s="78"/>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row>
    <row r="158" spans="1:26" ht="244.5" customHeight="1">
      <c r="A158" s="78"/>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row>
    <row r="159" spans="1:26" ht="244.5" customHeight="1">
      <c r="A159" s="78"/>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row>
    <row r="160" spans="1:26" ht="244.5" customHeight="1">
      <c r="A160" s="78"/>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row>
    <row r="161" spans="1:26" ht="244.5" customHeight="1">
      <c r="A161" s="78"/>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row>
    <row r="162" spans="1:26" ht="244.5" customHeight="1">
      <c r="A162" s="78"/>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row>
    <row r="163" spans="1:26" ht="244.5" customHeight="1">
      <c r="A163" s="78"/>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row>
    <row r="164" spans="1:26" ht="244.5" customHeight="1">
      <c r="A164" s="78"/>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row>
    <row r="165" spans="1:26" ht="244.5" customHeight="1">
      <c r="A165" s="78"/>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row>
    <row r="166" spans="1:26" ht="244.5" customHeight="1">
      <c r="A166" s="7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row>
    <row r="167" spans="1:26" ht="244.5" customHeight="1">
      <c r="A167" s="78"/>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row>
    <row r="168" spans="1:26" ht="244.5" customHeight="1">
      <c r="A168" s="78"/>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row>
    <row r="169" spans="1:26" ht="244.5" customHeight="1">
      <c r="A169" s="78"/>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row>
    <row r="170" spans="1:26" ht="244.5" customHeight="1">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row>
    <row r="171" spans="1:26" ht="244.5" customHeight="1">
      <c r="A171" s="7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row>
    <row r="172" spans="1:26" ht="244.5" customHeight="1">
      <c r="A172" s="78"/>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row>
    <row r="173" spans="1:26" ht="244.5" customHeight="1">
      <c r="A173" s="78"/>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row>
    <row r="174" spans="1:26" ht="244.5" customHeight="1">
      <c r="A174" s="7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row>
    <row r="175" spans="1:26" ht="244.5" customHeight="1">
      <c r="A175" s="78"/>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row>
    <row r="176" spans="1:26" ht="244.5" customHeight="1">
      <c r="A176" s="78"/>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row>
    <row r="177" spans="1:26" ht="244.5" customHeight="1">
      <c r="A177" s="7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row>
    <row r="178" spans="1:26" ht="244.5" customHeight="1">
      <c r="A178" s="78"/>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row>
    <row r="179" spans="1:26" ht="244.5" customHeight="1">
      <c r="A179" s="78"/>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row>
    <row r="180" spans="1:26" ht="244.5" customHeight="1">
      <c r="A180" s="78"/>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row>
    <row r="181" spans="1:26" ht="244.5" customHeight="1">
      <c r="A181" s="78"/>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row>
    <row r="182" spans="1:26" ht="244.5" customHeight="1">
      <c r="A182" s="78"/>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row>
    <row r="183" spans="1:26" ht="244.5" customHeight="1">
      <c r="A183" s="7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row>
    <row r="184" spans="1:26" ht="244.5" customHeight="1">
      <c r="A184" s="7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row>
    <row r="185" spans="1:26" ht="244.5" customHeight="1">
      <c r="A185" s="7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row>
    <row r="186" spans="1:26" ht="244.5" customHeight="1">
      <c r="A186" s="7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row>
    <row r="187" spans="1:26" ht="244.5" customHeight="1">
      <c r="A187" s="7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row>
    <row r="188" spans="1:26" ht="244.5" customHeight="1">
      <c r="A188" s="7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row>
    <row r="189" spans="1:26" ht="244.5" customHeight="1">
      <c r="A189" s="7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row>
    <row r="190" spans="1:26" ht="244.5" customHeight="1">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row>
    <row r="191" spans="1:26" ht="244.5" customHeight="1">
      <c r="A191" s="7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row>
    <row r="192" spans="1:26" ht="244.5" customHeight="1">
      <c r="A192" s="7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row>
    <row r="193" spans="1:26" ht="244.5" customHeight="1">
      <c r="A193" s="7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row>
    <row r="194" spans="1:26" ht="244.5" customHeight="1">
      <c r="A194" s="7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row>
    <row r="195" spans="1:26" ht="244.5" customHeight="1">
      <c r="A195" s="7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row>
    <row r="196" spans="1:26" ht="244.5" customHeight="1">
      <c r="A196" s="7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row>
    <row r="197" spans="1:26" ht="244.5" customHeight="1">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row>
    <row r="198" spans="1:26" ht="244.5" customHeight="1">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row>
    <row r="199" spans="1:26" ht="244.5" customHeight="1">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row>
    <row r="200" spans="1:26" ht="244.5" customHeight="1">
      <c r="A200" s="7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row>
    <row r="201" spans="1:26" ht="244.5" customHeight="1">
      <c r="A201" s="7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row>
    <row r="202" spans="1:26" ht="244.5" customHeight="1">
      <c r="A202" s="78"/>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row>
    <row r="203" spans="1:26" ht="244.5" customHeight="1">
      <c r="A203" s="78"/>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row>
    <row r="204" spans="1:26" ht="244.5" customHeight="1">
      <c r="A204" s="78"/>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row>
    <row r="205" spans="1:26" ht="244.5" customHeight="1">
      <c r="A205" s="78"/>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row>
    <row r="206" spans="1:26" ht="244.5" customHeight="1">
      <c r="A206" s="7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row>
    <row r="207" spans="1:26" ht="244.5" customHeight="1">
      <c r="A207" s="7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row>
    <row r="208" spans="1:26" ht="244.5" customHeight="1">
      <c r="A208" s="7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row>
    <row r="209" spans="1:26" ht="244.5" customHeight="1">
      <c r="A209" s="7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row>
    <row r="210" spans="1:26" ht="244.5" customHeight="1">
      <c r="A210" s="7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row>
    <row r="211" spans="1:26" ht="244.5" customHeight="1">
      <c r="A211" s="7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row>
    <row r="212" spans="1:26" ht="244.5" customHeight="1">
      <c r="A212" s="7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row>
    <row r="213" spans="1:26" ht="244.5" customHeight="1">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row>
    <row r="214" spans="1:26" ht="244.5" customHeight="1">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row>
    <row r="215" spans="1:26" ht="244.5" customHeight="1">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row>
    <row r="216" spans="1:26" ht="244.5" customHeight="1">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row>
    <row r="217" spans="1:26" ht="244.5" customHeight="1">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spans="1:26" ht="244.5" customHeight="1">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row>
    <row r="219" spans="1:26" ht="244.5" customHeight="1">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spans="1:26" ht="244.5" customHeight="1">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600-000000000000}"/>
    <hyperlink ref="C3" r:id="rId2" xr:uid="{00000000-0004-0000-0600-000001000000}"/>
    <hyperlink ref="C4" r:id="rId3" xr:uid="{00000000-0004-0000-0600-000002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99999"/>
    <outlinePr summaryBelow="0" summaryRight="0"/>
  </sheetPr>
  <dimension ref="A1:Z1000"/>
  <sheetViews>
    <sheetView workbookViewId="0"/>
  </sheetViews>
  <sheetFormatPr baseColWidth="10" defaultColWidth="12.5703125" defaultRowHeight="15" customHeight="1"/>
  <cols>
    <col min="10" max="10" width="38.28515625" customWidth="1"/>
  </cols>
  <sheetData>
    <row r="1" spans="1:26" ht="23.25" customHeight="1">
      <c r="E1" s="22" t="s">
        <v>0</v>
      </c>
      <c r="F1" s="22"/>
    </row>
    <row r="2" spans="1:26" ht="23.25" customHeight="1">
      <c r="A2" s="142" t="s">
        <v>1</v>
      </c>
      <c r="B2" s="143"/>
      <c r="C2" s="143"/>
      <c r="D2" s="143"/>
      <c r="E2" s="143"/>
      <c r="F2" s="143"/>
      <c r="G2" s="143"/>
      <c r="H2" s="143"/>
      <c r="I2" s="143"/>
      <c r="J2" s="144"/>
    </row>
    <row r="3" spans="1:26" ht="77.25" customHeight="1">
      <c r="A3" s="25" t="s">
        <v>2</v>
      </c>
      <c r="B3" s="26" t="s">
        <v>114</v>
      </c>
      <c r="C3" s="26" t="s">
        <v>115</v>
      </c>
      <c r="D3" s="26" t="s">
        <v>116</v>
      </c>
      <c r="E3" s="26" t="s">
        <v>117</v>
      </c>
      <c r="F3" s="27" t="s">
        <v>118</v>
      </c>
      <c r="G3" s="28" t="s">
        <v>119</v>
      </c>
      <c r="H3" s="29" t="s">
        <v>9</v>
      </c>
      <c r="I3" s="84" t="s">
        <v>120</v>
      </c>
      <c r="J3" s="26" t="s">
        <v>121</v>
      </c>
    </row>
    <row r="4" spans="1:26" ht="144" customHeight="1">
      <c r="A4" s="85" t="s">
        <v>12</v>
      </c>
      <c r="B4" s="40" t="s">
        <v>122</v>
      </c>
      <c r="C4" s="86" t="s">
        <v>123</v>
      </c>
      <c r="D4" s="40" t="s">
        <v>124</v>
      </c>
      <c r="E4" s="49">
        <f>51900/1.19</f>
        <v>43613.445378151264</v>
      </c>
      <c r="F4" s="87">
        <f t="shared" ref="F4:F6" si="0">E4*19%</f>
        <v>8286.5546218487398</v>
      </c>
      <c r="G4" s="87">
        <f t="shared" ref="G4:G6" si="1">E4+F4</f>
        <v>51900</v>
      </c>
      <c r="H4" s="88">
        <f t="shared" ref="H4:H6" si="2">G4</f>
        <v>51900</v>
      </c>
      <c r="I4" s="89" t="s">
        <v>108</v>
      </c>
      <c r="J4" s="40" t="s">
        <v>125</v>
      </c>
      <c r="K4" s="90"/>
      <c r="L4" s="90"/>
      <c r="M4" s="90"/>
      <c r="N4" s="90"/>
      <c r="O4" s="90"/>
      <c r="P4" s="90"/>
      <c r="Q4" s="90"/>
      <c r="R4" s="90"/>
      <c r="S4" s="90"/>
      <c r="T4" s="90"/>
      <c r="U4" s="90"/>
      <c r="V4" s="90"/>
      <c r="W4" s="90"/>
      <c r="X4" s="90"/>
      <c r="Y4" s="90"/>
      <c r="Z4" s="90"/>
    </row>
    <row r="5" spans="1:26" ht="144" customHeight="1">
      <c r="A5" s="85" t="s">
        <v>17</v>
      </c>
      <c r="B5" s="40" t="s">
        <v>126</v>
      </c>
      <c r="C5" s="86" t="s">
        <v>127</v>
      </c>
      <c r="D5" s="40" t="s">
        <v>124</v>
      </c>
      <c r="E5" s="49">
        <f>55900/1.19</f>
        <v>46974.789915966387</v>
      </c>
      <c r="F5" s="87">
        <f t="shared" si="0"/>
        <v>8925.2100840336134</v>
      </c>
      <c r="G5" s="87">
        <f t="shared" si="1"/>
        <v>55900</v>
      </c>
      <c r="H5" s="88">
        <f t="shared" si="2"/>
        <v>55900</v>
      </c>
      <c r="I5" s="89" t="s">
        <v>108</v>
      </c>
      <c r="J5" s="40" t="s">
        <v>128</v>
      </c>
      <c r="K5" s="90"/>
      <c r="L5" s="90"/>
      <c r="M5" s="90"/>
      <c r="N5" s="90"/>
      <c r="O5" s="90"/>
      <c r="P5" s="90"/>
      <c r="Q5" s="90"/>
      <c r="R5" s="90"/>
      <c r="S5" s="90"/>
      <c r="T5" s="90"/>
      <c r="U5" s="90"/>
      <c r="V5" s="90"/>
      <c r="W5" s="90"/>
      <c r="X5" s="90"/>
      <c r="Y5" s="90"/>
      <c r="Z5" s="90"/>
    </row>
    <row r="6" spans="1:26" ht="144" customHeight="1">
      <c r="A6" s="85" t="s">
        <v>21</v>
      </c>
      <c r="B6" s="40" t="s">
        <v>129</v>
      </c>
      <c r="C6" s="86" t="s">
        <v>130</v>
      </c>
      <c r="D6" s="40" t="s">
        <v>131</v>
      </c>
      <c r="E6" s="49">
        <f>40000/1.19</f>
        <v>33613.445378151264</v>
      </c>
      <c r="F6" s="87">
        <f t="shared" si="0"/>
        <v>6386.5546218487398</v>
      </c>
      <c r="G6" s="87">
        <f t="shared" si="1"/>
        <v>40000</v>
      </c>
      <c r="H6" s="88">
        <f t="shared" si="2"/>
        <v>40000</v>
      </c>
      <c r="I6" s="89" t="s">
        <v>108</v>
      </c>
      <c r="J6" s="40" t="s">
        <v>128</v>
      </c>
      <c r="K6" s="90"/>
      <c r="L6" s="90"/>
      <c r="M6" s="90"/>
      <c r="N6" s="90"/>
      <c r="O6" s="90"/>
      <c r="P6" s="90"/>
      <c r="Q6" s="90"/>
      <c r="R6" s="90"/>
      <c r="S6" s="90"/>
      <c r="T6" s="90"/>
      <c r="U6" s="90"/>
      <c r="V6" s="90"/>
      <c r="W6" s="90"/>
      <c r="X6" s="90"/>
      <c r="Y6" s="90"/>
      <c r="Z6" s="90"/>
    </row>
    <row r="7" spans="1:26" ht="96" customHeight="1"/>
    <row r="8" spans="1:26" ht="96" customHeight="1"/>
    <row r="9" spans="1:26" ht="96" customHeight="1"/>
    <row r="10" spans="1:26" ht="96" customHeight="1"/>
    <row r="11" spans="1:26" ht="96" customHeight="1"/>
    <row r="12" spans="1:26" ht="96" customHeight="1"/>
    <row r="13" spans="1:26" ht="96" customHeight="1"/>
    <row r="14" spans="1:26" ht="96" customHeight="1"/>
    <row r="15" spans="1:26" ht="96" customHeight="1"/>
    <row r="16" spans="1:26" ht="96" customHeight="1"/>
    <row r="17" ht="96" customHeight="1"/>
    <row r="18" ht="96" customHeight="1"/>
    <row r="19" ht="96" customHeight="1"/>
    <row r="20" ht="96" customHeight="1"/>
    <row r="21" ht="96" customHeight="1"/>
    <row r="22" ht="96" customHeight="1"/>
    <row r="23" ht="96" customHeight="1"/>
    <row r="24" ht="96" customHeight="1"/>
    <row r="25" ht="96" customHeight="1"/>
    <row r="26" ht="96" customHeight="1"/>
    <row r="27" ht="96" customHeight="1"/>
    <row r="28" ht="96" customHeight="1"/>
    <row r="29" ht="96" customHeight="1"/>
    <row r="30" ht="96" customHeight="1"/>
    <row r="31" ht="96" customHeight="1"/>
    <row r="32" ht="96" customHeight="1"/>
    <row r="33" ht="96" customHeight="1"/>
    <row r="34" ht="96" customHeight="1"/>
    <row r="35" ht="96" customHeight="1"/>
    <row r="36" ht="96" customHeight="1"/>
    <row r="37" ht="96" customHeight="1"/>
    <row r="38" ht="96" customHeight="1"/>
    <row r="39" ht="96" customHeight="1"/>
    <row r="40" ht="96" customHeight="1"/>
    <row r="41" ht="96" customHeight="1"/>
    <row r="42" ht="96" customHeight="1"/>
    <row r="43" ht="96" customHeight="1"/>
    <row r="44" ht="96" customHeight="1"/>
    <row r="45" ht="96" customHeight="1"/>
    <row r="46" ht="96" customHeight="1"/>
    <row r="47" ht="96" customHeight="1"/>
    <row r="48" ht="96" customHeight="1"/>
    <row r="49" ht="96" customHeight="1"/>
    <row r="50" ht="96" customHeight="1"/>
    <row r="51" ht="96" customHeight="1"/>
    <row r="52" ht="96" customHeight="1"/>
    <row r="53" ht="96" customHeight="1"/>
    <row r="54" ht="96" customHeight="1"/>
    <row r="55" ht="96" customHeight="1"/>
    <row r="56" ht="96" customHeight="1"/>
    <row r="57" ht="96" customHeight="1"/>
    <row r="58" ht="96" customHeight="1"/>
    <row r="59" ht="96" customHeight="1"/>
    <row r="60" ht="96" customHeight="1"/>
    <row r="61" ht="96" customHeight="1"/>
    <row r="62" ht="96" customHeight="1"/>
    <row r="63" ht="96" customHeight="1"/>
    <row r="64" ht="96" customHeight="1"/>
    <row r="65" ht="96" customHeight="1"/>
    <row r="66" ht="96" customHeight="1"/>
    <row r="67" ht="96" customHeight="1"/>
    <row r="68" ht="96" customHeight="1"/>
    <row r="69" ht="96" customHeight="1"/>
    <row r="70" ht="96" customHeight="1"/>
    <row r="71" ht="96" customHeight="1"/>
    <row r="72" ht="96" customHeight="1"/>
    <row r="73" ht="96" customHeight="1"/>
    <row r="74" ht="96" customHeight="1"/>
    <row r="75" ht="96" customHeight="1"/>
    <row r="76" ht="96" customHeight="1"/>
    <row r="77" ht="96" customHeight="1"/>
    <row r="78" ht="96" customHeight="1"/>
    <row r="79" ht="96" customHeight="1"/>
    <row r="80" ht="96" customHeight="1"/>
    <row r="81" ht="96" customHeight="1"/>
    <row r="82" ht="96" customHeight="1"/>
    <row r="83" ht="96" customHeight="1"/>
    <row r="84" ht="96" customHeight="1"/>
    <row r="85" ht="96" customHeight="1"/>
    <row r="86" ht="96" customHeight="1"/>
    <row r="87" ht="96" customHeight="1"/>
    <row r="88" ht="96" customHeight="1"/>
    <row r="89" ht="96" customHeight="1"/>
    <row r="90" ht="96" customHeight="1"/>
    <row r="91" ht="96" customHeight="1"/>
    <row r="92" ht="96" customHeight="1"/>
    <row r="93" ht="96" customHeight="1"/>
    <row r="94" ht="96" customHeight="1"/>
    <row r="95" ht="96" customHeight="1"/>
    <row r="96" ht="96" customHeight="1"/>
    <row r="97" ht="96" customHeight="1"/>
    <row r="98" ht="96" customHeight="1"/>
    <row r="99" ht="96" customHeight="1"/>
    <row r="100" ht="96" customHeight="1"/>
    <row r="101" ht="96" customHeight="1"/>
    <row r="102" ht="96" customHeight="1"/>
    <row r="103" ht="96" customHeight="1"/>
    <row r="104" ht="96" customHeight="1"/>
    <row r="105" ht="96" customHeight="1"/>
    <row r="106" ht="96" customHeight="1"/>
    <row r="107" ht="96" customHeight="1"/>
    <row r="108" ht="96" customHeight="1"/>
    <row r="109" ht="96" customHeight="1"/>
    <row r="110" ht="96" customHeight="1"/>
    <row r="111" ht="96" customHeight="1"/>
    <row r="112" ht="96" customHeight="1"/>
    <row r="113" ht="96" customHeight="1"/>
    <row r="114" ht="96" customHeight="1"/>
    <row r="115" ht="96" customHeight="1"/>
    <row r="116" ht="96" customHeight="1"/>
    <row r="117" ht="96" customHeight="1"/>
    <row r="118" ht="96" customHeight="1"/>
    <row r="119" ht="96" customHeight="1"/>
    <row r="120" ht="96" customHeight="1"/>
    <row r="121" ht="96" customHeight="1"/>
    <row r="122" ht="96" customHeight="1"/>
    <row r="123" ht="96" customHeight="1"/>
    <row r="124" ht="96" customHeight="1"/>
    <row r="125" ht="96" customHeight="1"/>
    <row r="126" ht="96" customHeight="1"/>
    <row r="127" ht="96" customHeight="1"/>
    <row r="128" ht="96" customHeight="1"/>
    <row r="129" ht="96" customHeight="1"/>
    <row r="130" ht="96" customHeight="1"/>
    <row r="131" ht="96" customHeight="1"/>
    <row r="132" ht="96" customHeight="1"/>
    <row r="133" ht="96" customHeight="1"/>
    <row r="134" ht="96" customHeight="1"/>
    <row r="135" ht="96" customHeight="1"/>
    <row r="136" ht="96" customHeight="1"/>
    <row r="137" ht="96" customHeight="1"/>
    <row r="138" ht="96" customHeight="1"/>
    <row r="139" ht="96" customHeight="1"/>
    <row r="140" ht="96" customHeight="1"/>
    <row r="141" ht="96" customHeight="1"/>
    <row r="142" ht="96" customHeight="1"/>
    <row r="143" ht="96" customHeight="1"/>
    <row r="144" ht="96" customHeight="1"/>
    <row r="145" ht="96" customHeight="1"/>
    <row r="146" ht="96" customHeight="1"/>
    <row r="147" ht="96" customHeight="1"/>
    <row r="148" ht="96" customHeight="1"/>
    <row r="149" ht="96" customHeight="1"/>
    <row r="150" ht="96" customHeight="1"/>
    <row r="151" ht="96" customHeight="1"/>
    <row r="152" ht="96" customHeight="1"/>
    <row r="153" ht="96" customHeight="1"/>
    <row r="154" ht="96" customHeight="1"/>
    <row r="155" ht="96" customHeight="1"/>
    <row r="156" ht="96" customHeight="1"/>
    <row r="157" ht="96" customHeight="1"/>
    <row r="158" ht="96" customHeight="1"/>
    <row r="159" ht="96" customHeight="1"/>
    <row r="160" ht="96" customHeight="1"/>
    <row r="161" ht="96" customHeight="1"/>
    <row r="162" ht="96" customHeight="1"/>
    <row r="163" ht="96" customHeight="1"/>
    <row r="164" ht="96" customHeight="1"/>
    <row r="165" ht="96" customHeight="1"/>
    <row r="166" ht="96" customHeight="1"/>
    <row r="167" ht="96" customHeight="1"/>
    <row r="168" ht="96" customHeight="1"/>
    <row r="169" ht="96" customHeight="1"/>
    <row r="170" ht="96" customHeight="1"/>
    <row r="171" ht="96" customHeight="1"/>
    <row r="172" ht="96" customHeight="1"/>
    <row r="173" ht="96" customHeight="1"/>
    <row r="174" ht="96" customHeight="1"/>
    <row r="175" ht="96" customHeight="1"/>
    <row r="176" ht="96" customHeight="1"/>
    <row r="177" ht="96" customHeight="1"/>
    <row r="178" ht="96" customHeight="1"/>
    <row r="179" ht="96" customHeight="1"/>
    <row r="180" ht="96" customHeight="1"/>
    <row r="181" ht="96" customHeight="1"/>
    <row r="182" ht="96" customHeight="1"/>
    <row r="183" ht="96" customHeight="1"/>
    <row r="184" ht="96" customHeight="1"/>
    <row r="185" ht="96" customHeight="1"/>
    <row r="186" ht="96" customHeight="1"/>
    <row r="187" ht="96" customHeight="1"/>
    <row r="188" ht="96" customHeight="1"/>
    <row r="189" ht="96" customHeight="1"/>
    <row r="190" ht="96" customHeight="1"/>
    <row r="191" ht="96" customHeight="1"/>
    <row r="192" ht="96" customHeight="1"/>
    <row r="193" ht="96" customHeight="1"/>
    <row r="194" ht="96" customHeight="1"/>
    <row r="195" ht="96" customHeight="1"/>
    <row r="196" ht="96" customHeight="1"/>
    <row r="197" ht="96" customHeight="1"/>
    <row r="198" ht="96" customHeight="1"/>
    <row r="199" ht="96" customHeight="1"/>
    <row r="200" ht="96" customHeight="1"/>
    <row r="201" ht="96" customHeight="1"/>
    <row r="202" ht="96" customHeight="1"/>
    <row r="203" ht="96" customHeight="1"/>
    <row r="204" ht="96" customHeight="1"/>
    <row r="205" ht="96" customHeight="1"/>
    <row r="206" ht="96" customHeight="1"/>
    <row r="207" ht="96" customHeight="1"/>
    <row r="208" ht="96" customHeight="1"/>
    <row r="209" ht="96" customHeight="1"/>
    <row r="210" ht="96" customHeight="1"/>
    <row r="211" ht="96" customHeight="1"/>
    <row r="212" ht="96" customHeight="1"/>
    <row r="213" ht="96" customHeight="1"/>
    <row r="214" ht="96" customHeight="1"/>
    <row r="215" ht="96" customHeight="1"/>
    <row r="216" ht="96" customHeight="1"/>
    <row r="217" ht="96" customHeight="1"/>
    <row r="218" ht="96" customHeight="1"/>
    <row r="219" ht="96" customHeight="1"/>
    <row r="220" ht="96"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J2"/>
  </mergeCells>
  <hyperlinks>
    <hyperlink ref="C4" r:id="rId1" location="/28-tipo_de_licencia-1_dispositivo" xr:uid="{00000000-0004-0000-0700-000000000000}"/>
    <hyperlink ref="C5" r:id="rId2" xr:uid="{00000000-0004-0000-0700-000001000000}"/>
    <hyperlink ref="C6" r:id="rId3" xr:uid="{00000000-0004-0000-0700-000002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99999"/>
    <outlinePr summaryBelow="0" summaryRight="0"/>
  </sheetPr>
  <dimension ref="A1:J1000"/>
  <sheetViews>
    <sheetView workbookViewId="0">
      <selection activeCell="H6" sqref="H6"/>
    </sheetView>
  </sheetViews>
  <sheetFormatPr baseColWidth="10" defaultColWidth="12.5703125" defaultRowHeight="15" customHeight="1"/>
  <cols>
    <col min="2" max="2" width="14.5703125" customWidth="1"/>
    <col min="10" max="10" width="38.28515625" customWidth="1"/>
  </cols>
  <sheetData>
    <row r="1" spans="1:10" ht="23.25" customHeight="1">
      <c r="A1" s="125"/>
      <c r="E1" s="22" t="s">
        <v>0</v>
      </c>
      <c r="F1" s="22"/>
    </row>
    <row r="2" spans="1:10" ht="23.25" customHeight="1">
      <c r="A2" s="142" t="s">
        <v>1</v>
      </c>
      <c r="B2" s="143"/>
      <c r="C2" s="143"/>
      <c r="D2" s="143"/>
      <c r="E2" s="143"/>
      <c r="F2" s="143"/>
      <c r="G2" s="143"/>
      <c r="H2" s="143"/>
      <c r="I2" s="143"/>
      <c r="J2" s="144"/>
    </row>
    <row r="3" spans="1:10" ht="77.25" customHeight="1">
      <c r="A3" s="25" t="s">
        <v>2</v>
      </c>
      <c r="B3" s="26" t="s">
        <v>132</v>
      </c>
      <c r="C3" s="26" t="s">
        <v>133</v>
      </c>
      <c r="D3" s="26" t="s">
        <v>134</v>
      </c>
      <c r="E3" s="26" t="s">
        <v>135</v>
      </c>
      <c r="F3" s="27" t="s">
        <v>136</v>
      </c>
      <c r="G3" s="28" t="s">
        <v>137</v>
      </c>
      <c r="H3" s="29" t="s">
        <v>9</v>
      </c>
      <c r="I3" s="84" t="s">
        <v>138</v>
      </c>
      <c r="J3" s="26" t="s">
        <v>139</v>
      </c>
    </row>
    <row r="4" spans="1:10" ht="152.25" customHeight="1">
      <c r="A4" s="39" t="s">
        <v>12</v>
      </c>
      <c r="B4" s="40" t="s">
        <v>140</v>
      </c>
      <c r="C4" s="47" t="s">
        <v>141</v>
      </c>
      <c r="D4" s="40" t="s">
        <v>142</v>
      </c>
      <c r="E4" s="69">
        <v>22</v>
      </c>
      <c r="F4" s="69">
        <v>0</v>
      </c>
      <c r="G4" s="49">
        <f t="shared" ref="G4:G6" si="0">E4+F4</f>
        <v>22</v>
      </c>
      <c r="H4" s="91">
        <f>G4*4000</f>
        <v>88000</v>
      </c>
      <c r="I4" s="89" t="s">
        <v>108</v>
      </c>
      <c r="J4" s="40" t="s">
        <v>143</v>
      </c>
    </row>
    <row r="5" spans="1:10" ht="152.25" customHeight="1">
      <c r="A5" s="39" t="s">
        <v>17</v>
      </c>
      <c r="B5" s="40" t="s">
        <v>144</v>
      </c>
      <c r="C5" s="140" t="s">
        <v>145</v>
      </c>
      <c r="D5" s="40" t="s">
        <v>146</v>
      </c>
      <c r="E5" s="49">
        <f>1293600/1.19</f>
        <v>1087058.8235294118</v>
      </c>
      <c r="F5" s="49">
        <f>E5*19%</f>
        <v>206541.17647058825</v>
      </c>
      <c r="G5" s="49">
        <f t="shared" si="0"/>
        <v>1293600</v>
      </c>
      <c r="H5" s="91">
        <f>G5</f>
        <v>1293600</v>
      </c>
      <c r="I5" s="89" t="s">
        <v>108</v>
      </c>
      <c r="J5" s="40" t="s">
        <v>147</v>
      </c>
    </row>
    <row r="6" spans="1:10" ht="160.5" customHeight="1">
      <c r="A6" s="39" t="s">
        <v>21</v>
      </c>
      <c r="B6" s="40" t="s">
        <v>148</v>
      </c>
      <c r="C6" s="92" t="s">
        <v>149</v>
      </c>
      <c r="D6" s="40" t="s">
        <v>146</v>
      </c>
      <c r="E6" s="49">
        <f>20</f>
        <v>20</v>
      </c>
      <c r="F6" s="49">
        <v>0</v>
      </c>
      <c r="G6" s="49">
        <f t="shared" si="0"/>
        <v>20</v>
      </c>
      <c r="H6" s="91">
        <f>G6*4000</f>
        <v>80000</v>
      </c>
      <c r="I6" s="89" t="s">
        <v>108</v>
      </c>
      <c r="J6" s="40" t="s">
        <v>150</v>
      </c>
    </row>
    <row r="7" spans="1:10" ht="96" customHeight="1"/>
    <row r="8" spans="1:10" ht="96" customHeight="1"/>
    <row r="9" spans="1:10" ht="96" customHeight="1"/>
    <row r="10" spans="1:10" ht="96" customHeight="1"/>
    <row r="11" spans="1:10" ht="96" customHeight="1"/>
    <row r="12" spans="1:10" ht="96" customHeight="1"/>
    <row r="13" spans="1:10" ht="96" customHeight="1"/>
    <row r="14" spans="1:10" ht="96" customHeight="1"/>
    <row r="15" spans="1:10" ht="96" customHeight="1"/>
    <row r="16" spans="1:10" ht="96" customHeight="1"/>
    <row r="17" ht="96" customHeight="1"/>
    <row r="18" ht="96" customHeight="1"/>
    <row r="19" ht="96" customHeight="1"/>
    <row r="20" ht="96" customHeight="1"/>
    <row r="21" ht="96" customHeight="1"/>
    <row r="22" ht="96" customHeight="1"/>
    <row r="23" ht="96" customHeight="1"/>
    <row r="24" ht="96" customHeight="1"/>
    <row r="25" ht="96" customHeight="1"/>
    <row r="26" ht="96" customHeight="1"/>
    <row r="27" ht="96" customHeight="1"/>
    <row r="28" ht="96" customHeight="1"/>
    <row r="29" ht="96" customHeight="1"/>
    <row r="30" ht="96" customHeight="1"/>
    <row r="31" ht="96" customHeight="1"/>
    <row r="32" ht="96" customHeight="1"/>
    <row r="33" ht="96" customHeight="1"/>
    <row r="34" ht="96" customHeight="1"/>
    <row r="35" ht="96" customHeight="1"/>
    <row r="36" ht="96" customHeight="1"/>
    <row r="37" ht="96" customHeight="1"/>
    <row r="38" ht="96" customHeight="1"/>
    <row r="39" ht="96" customHeight="1"/>
    <row r="40" ht="96" customHeight="1"/>
    <row r="41" ht="96" customHeight="1"/>
    <row r="42" ht="96" customHeight="1"/>
    <row r="43" ht="96" customHeight="1"/>
    <row r="44" ht="96" customHeight="1"/>
    <row r="45" ht="96" customHeight="1"/>
    <row r="46" ht="96" customHeight="1"/>
    <row r="47" ht="96" customHeight="1"/>
    <row r="48" ht="96" customHeight="1"/>
    <row r="49" ht="96" customHeight="1"/>
    <row r="50" ht="96" customHeight="1"/>
    <row r="51" ht="96" customHeight="1"/>
    <row r="52" ht="96" customHeight="1"/>
    <row r="53" ht="96" customHeight="1"/>
    <row r="54" ht="96" customHeight="1"/>
    <row r="55" ht="96" customHeight="1"/>
    <row r="56" ht="96" customHeight="1"/>
    <row r="57" ht="96" customHeight="1"/>
    <row r="58" ht="96" customHeight="1"/>
    <row r="59" ht="96" customHeight="1"/>
    <row r="60" ht="96" customHeight="1"/>
    <row r="61" ht="96" customHeight="1"/>
    <row r="62" ht="96" customHeight="1"/>
    <row r="63" ht="96" customHeight="1"/>
    <row r="64" ht="96" customHeight="1"/>
    <row r="65" ht="96" customHeight="1"/>
    <row r="66" ht="96" customHeight="1"/>
    <row r="67" ht="96" customHeight="1"/>
    <row r="68" ht="96" customHeight="1"/>
    <row r="69" ht="96" customHeight="1"/>
    <row r="70" ht="96" customHeight="1"/>
    <row r="71" ht="96" customHeight="1"/>
    <row r="72" ht="96" customHeight="1"/>
    <row r="73" ht="96" customHeight="1"/>
    <row r="74" ht="96" customHeight="1"/>
    <row r="75" ht="96" customHeight="1"/>
    <row r="76" ht="96" customHeight="1"/>
    <row r="77" ht="96" customHeight="1"/>
    <row r="78" ht="96" customHeight="1"/>
    <row r="79" ht="96" customHeight="1"/>
    <row r="80" ht="96" customHeight="1"/>
    <row r="81" ht="96" customHeight="1"/>
    <row r="82" ht="96" customHeight="1"/>
    <row r="83" ht="96" customHeight="1"/>
    <row r="84" ht="96" customHeight="1"/>
    <row r="85" ht="96" customHeight="1"/>
    <row r="86" ht="96" customHeight="1"/>
    <row r="87" ht="96" customHeight="1"/>
    <row r="88" ht="96" customHeight="1"/>
    <row r="89" ht="96" customHeight="1"/>
    <row r="90" ht="96" customHeight="1"/>
    <row r="91" ht="96" customHeight="1"/>
    <row r="92" ht="96" customHeight="1"/>
    <row r="93" ht="96" customHeight="1"/>
    <row r="94" ht="96" customHeight="1"/>
    <row r="95" ht="96" customHeight="1"/>
    <row r="96" ht="96" customHeight="1"/>
    <row r="97" ht="96" customHeight="1"/>
    <row r="98" ht="96" customHeight="1"/>
    <row r="99" ht="96" customHeight="1"/>
    <row r="100" ht="96" customHeight="1"/>
    <row r="101" ht="96" customHeight="1"/>
    <row r="102" ht="96" customHeight="1"/>
    <row r="103" ht="96" customHeight="1"/>
    <row r="104" ht="96" customHeight="1"/>
    <row r="105" ht="96" customHeight="1"/>
    <row r="106" ht="96" customHeight="1"/>
    <row r="107" ht="96" customHeight="1"/>
    <row r="108" ht="96" customHeight="1"/>
    <row r="109" ht="96" customHeight="1"/>
    <row r="110" ht="96" customHeight="1"/>
    <row r="111" ht="96" customHeight="1"/>
    <row r="112" ht="96" customHeight="1"/>
    <row r="113" ht="96" customHeight="1"/>
    <row r="114" ht="96" customHeight="1"/>
    <row r="115" ht="96" customHeight="1"/>
    <row r="116" ht="96" customHeight="1"/>
    <row r="117" ht="96" customHeight="1"/>
    <row r="118" ht="96" customHeight="1"/>
    <row r="119" ht="96" customHeight="1"/>
    <row r="120" ht="96" customHeight="1"/>
    <row r="121" ht="96" customHeight="1"/>
    <row r="122" ht="96" customHeight="1"/>
    <row r="123" ht="96" customHeight="1"/>
    <row r="124" ht="96" customHeight="1"/>
    <row r="125" ht="96" customHeight="1"/>
    <row r="126" ht="96" customHeight="1"/>
    <row r="127" ht="96" customHeight="1"/>
    <row r="128" ht="96" customHeight="1"/>
    <row r="129" ht="96" customHeight="1"/>
    <row r="130" ht="96" customHeight="1"/>
    <row r="131" ht="96" customHeight="1"/>
    <row r="132" ht="96" customHeight="1"/>
    <row r="133" ht="96" customHeight="1"/>
    <row r="134" ht="96" customHeight="1"/>
    <row r="135" ht="96" customHeight="1"/>
    <row r="136" ht="96" customHeight="1"/>
    <row r="137" ht="96" customHeight="1"/>
    <row r="138" ht="96" customHeight="1"/>
    <row r="139" ht="96" customHeight="1"/>
    <row r="140" ht="96" customHeight="1"/>
    <row r="141" ht="96" customHeight="1"/>
    <row r="142" ht="96" customHeight="1"/>
    <row r="143" ht="96" customHeight="1"/>
    <row r="144" ht="96" customHeight="1"/>
    <row r="145" ht="96" customHeight="1"/>
    <row r="146" ht="96" customHeight="1"/>
    <row r="147" ht="96" customHeight="1"/>
    <row r="148" ht="96" customHeight="1"/>
    <row r="149" ht="96" customHeight="1"/>
    <row r="150" ht="96" customHeight="1"/>
    <row r="151" ht="96" customHeight="1"/>
    <row r="152" ht="96" customHeight="1"/>
    <row r="153" ht="96" customHeight="1"/>
    <row r="154" ht="96" customHeight="1"/>
    <row r="155" ht="96" customHeight="1"/>
    <row r="156" ht="96" customHeight="1"/>
    <row r="157" ht="96" customHeight="1"/>
    <row r="158" ht="96" customHeight="1"/>
    <row r="159" ht="96" customHeight="1"/>
    <row r="160" ht="96" customHeight="1"/>
    <row r="161" ht="96" customHeight="1"/>
    <row r="162" ht="96" customHeight="1"/>
    <row r="163" ht="96" customHeight="1"/>
    <row r="164" ht="96" customHeight="1"/>
    <row r="165" ht="96" customHeight="1"/>
    <row r="166" ht="96" customHeight="1"/>
    <row r="167" ht="96" customHeight="1"/>
    <row r="168" ht="96" customHeight="1"/>
    <row r="169" ht="96" customHeight="1"/>
    <row r="170" ht="96" customHeight="1"/>
    <row r="171" ht="96" customHeight="1"/>
    <row r="172" ht="96" customHeight="1"/>
    <row r="173" ht="96" customHeight="1"/>
    <row r="174" ht="96" customHeight="1"/>
    <row r="175" ht="96" customHeight="1"/>
    <row r="176" ht="96" customHeight="1"/>
    <row r="177" ht="96" customHeight="1"/>
    <row r="178" ht="96" customHeight="1"/>
    <row r="179" ht="96" customHeight="1"/>
    <row r="180" ht="96" customHeight="1"/>
    <row r="181" ht="96" customHeight="1"/>
    <row r="182" ht="96" customHeight="1"/>
    <row r="183" ht="96" customHeight="1"/>
    <row r="184" ht="96" customHeight="1"/>
    <row r="185" ht="96" customHeight="1"/>
    <row r="186" ht="96" customHeight="1"/>
    <row r="187" ht="96" customHeight="1"/>
    <row r="188" ht="96" customHeight="1"/>
    <row r="189" ht="96" customHeight="1"/>
    <row r="190" ht="96" customHeight="1"/>
    <row r="191" ht="96" customHeight="1"/>
    <row r="192" ht="96" customHeight="1"/>
    <row r="193" ht="96" customHeight="1"/>
    <row r="194" ht="96" customHeight="1"/>
    <row r="195" ht="96" customHeight="1"/>
    <row r="196" ht="96" customHeight="1"/>
    <row r="197" ht="96" customHeight="1"/>
    <row r="198" ht="96" customHeight="1"/>
    <row r="199" ht="96" customHeight="1"/>
    <row r="200" ht="96" customHeight="1"/>
    <row r="201" ht="96" customHeight="1"/>
    <row r="202" ht="96" customHeight="1"/>
    <row r="203" ht="96" customHeight="1"/>
    <row r="204" ht="96" customHeight="1"/>
    <row r="205" ht="96" customHeight="1"/>
    <row r="206" ht="96" customHeight="1"/>
    <row r="207" ht="96" customHeight="1"/>
    <row r="208" ht="96" customHeight="1"/>
    <row r="209" ht="96" customHeight="1"/>
    <row r="210" ht="96" customHeight="1"/>
    <row r="211" ht="96" customHeight="1"/>
    <row r="212" ht="96" customHeight="1"/>
    <row r="213" ht="96" customHeight="1"/>
    <row r="214" ht="96" customHeight="1"/>
    <row r="215" ht="96" customHeight="1"/>
    <row r="216" ht="96" customHeight="1"/>
    <row r="217" ht="96" customHeight="1"/>
    <row r="218" ht="96" customHeight="1"/>
    <row r="219" ht="96" customHeight="1"/>
    <row r="220" ht="96"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J2"/>
  </mergeCells>
  <hyperlinks>
    <hyperlink ref="C5" r:id="rId1" xr:uid="{79544412-EC08-4D7F-A9E0-CA4C7BDD8018}"/>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CUADRO de cotizaciones  (servid</vt:lpstr>
      <vt:lpstr>cuadro de cotizaciones(monitor </vt:lpstr>
      <vt:lpstr>Cuadro de cotizaciones(teclado)</vt:lpstr>
      <vt:lpstr>cuadro de cotizaciones(mouse)</vt:lpstr>
      <vt:lpstr>equipo secretaria</vt:lpstr>
      <vt:lpstr>Plan de Internet(cliente)</vt:lpstr>
      <vt:lpstr>Cuadro de cotizaciones(antiviru</vt:lpstr>
      <vt:lpstr>Cuadro de Licencias (window 10)</vt:lpstr>
      <vt:lpstr>Cuadro de Licencias(office)  </vt:lpstr>
      <vt:lpstr>Cuadro de Licencias(window serv</vt:lpstr>
      <vt:lpstr>cuadro de Licencias(gestor de d</vt:lpstr>
      <vt:lpstr>Cuadro de Licencias(ReCap) </vt:lpstr>
      <vt:lpstr> Cuadro de Licencias(visual est</vt:lpstr>
      <vt:lpstr>Copia de cuadro de Licencias(ho</vt:lpstr>
      <vt:lpstr>computador(desarrollo)</vt:lpstr>
      <vt:lpstr>monitor de apoyo(desarrollo)</vt:lpstr>
      <vt:lpstr>licencias dominio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Aprendiz</cp:lastModifiedBy>
  <dcterms:modified xsi:type="dcterms:W3CDTF">2024-09-17T21:11:23Z</dcterms:modified>
</cp:coreProperties>
</file>